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 Office\Desktop\APP 2021\"/>
    </mc:Choice>
  </mc:AlternateContent>
  <bookViews>
    <workbookView xWindow="-120" yWindow="-120" windowWidth="20730" windowHeight="11160" tabRatio="653"/>
  </bookViews>
  <sheets>
    <sheet name="ASSESSOR" sheetId="1" r:id="rId1"/>
    <sheet name="BUDGET OFFICE" sheetId="44" r:id="rId2"/>
    <sheet name="PDAO" sheetId="47" r:id="rId3"/>
    <sheet name="SLAUGHTER" sheetId="38" r:id="rId4"/>
    <sheet name="Bus Terminal" sheetId="49" r:id="rId5"/>
    <sheet name="BIR" sheetId="46" r:id="rId6"/>
    <sheet name="DARMO" sheetId="16" r:id="rId7"/>
    <sheet name="COA" sheetId="19" r:id="rId8"/>
    <sheet name="TRIAL COURT" sheetId="12" r:id="rId9"/>
    <sheet name="Internal Audit Service" sheetId="17" r:id="rId10"/>
    <sheet name="PCC" sheetId="13" r:id="rId11"/>
    <sheet name="GSO" sheetId="9" r:id="rId12"/>
    <sheet name="Library" sheetId="21" r:id="rId13"/>
    <sheet name="VMO" sheetId="27" r:id="rId14"/>
    <sheet name="SB" sheetId="26" r:id="rId15"/>
    <sheet name="ENGINEERING" sheetId="24" r:id="rId16"/>
    <sheet name="HRMO" sheetId="18" r:id="rId17"/>
    <sheet name="DILG" sheetId="11" r:id="rId18"/>
    <sheet name="PNP" sheetId="41" r:id="rId19"/>
    <sheet name="NUTRITION OFFICE" sheetId="45" r:id="rId20"/>
    <sheet name="BJMP" sheetId="33" r:id="rId21"/>
    <sheet name="DTI" sheetId="29" r:id="rId22"/>
    <sheet name="MDRRMO" sheetId="37" r:id="rId23"/>
    <sheet name="TERMINAL" sheetId="30" state="hidden" r:id="rId24"/>
    <sheet name="MENRO" sheetId="40" r:id="rId25"/>
    <sheet name="TOURISM" sheetId="35" r:id="rId26"/>
    <sheet name="AGRICULTURE" sheetId="39" r:id="rId27"/>
    <sheet name="BFP" sheetId="22" r:id="rId28"/>
    <sheet name="SB SEC" sheetId="32" r:id="rId29"/>
    <sheet name="COMELEC" sheetId="10" r:id="rId30"/>
    <sheet name="MCR" sheetId="6" r:id="rId31"/>
    <sheet name="POWASA" sheetId="15" r:id="rId32"/>
    <sheet name="MARKET" sheetId="23" r:id="rId33"/>
    <sheet name="BOOKKEEPER" sheetId="5" r:id="rId34"/>
    <sheet name="MTO" sheetId="14" r:id="rId35"/>
    <sheet name="MPDO" sheetId="31" r:id="rId36"/>
    <sheet name="MHO" sheetId="20" r:id="rId37"/>
    <sheet name="Mayor's Office" sheetId="50" r:id="rId38"/>
    <sheet name="ACCOUNTING" sheetId="42" r:id="rId39"/>
    <sheet name="BAC" sheetId="51" r:id="rId40"/>
    <sheet name="MSWDO" sheetId="28" r:id="rId41"/>
    <sheet name="NORTH" sheetId="34" r:id="rId42"/>
    <sheet name="SENIOR CITIZEN" sheetId="4" r:id="rId43"/>
    <sheet name="LYDO" sheetId="36" r:id="rId44"/>
    <sheet name="Sheet2" sheetId="2" r:id="rId45"/>
    <sheet name="Sheet1" sheetId="43" r:id="rId46"/>
  </sheets>
  <definedNames>
    <definedName name="_xlnm.Print_Titles" localSheetId="0">ASSESSOR!$1:$11</definedName>
    <definedName name="_xlnm.Print_Titles" localSheetId="27">BFP!$1:$11</definedName>
    <definedName name="_xlnm.Print_Titles" localSheetId="20">BJMP!$1:$11</definedName>
    <definedName name="_xlnm.Print_Titles" localSheetId="1">'BUDGET OFFICE'!$1:$11</definedName>
    <definedName name="_xlnm.Print_Titles" localSheetId="11">GSO!$1:$11</definedName>
    <definedName name="_xlnm.Print_Titles" localSheetId="9">'Internal Audit Service'!$1:$11</definedName>
    <definedName name="_xlnm.Print_Titles" localSheetId="12">Library!$1:$11</definedName>
    <definedName name="_xlnm.Print_Titles" localSheetId="32">MARKET!$1:$11</definedName>
    <definedName name="_xlnm.Print_Titles" localSheetId="35">MPDO!$1:$11</definedName>
    <definedName name="_xlnm.Print_Titles" localSheetId="28">'SB SEC'!$1:$11</definedName>
    <definedName name="_xlnm.Print_Titles" localSheetId="23">TERMINAL!$1:$11</definedName>
    <definedName name="_xlnm.Print_Titles" localSheetId="8">'TRIAL COURT'!$1:$11</definedName>
  </definedNames>
  <calcPr calcId="162913"/>
</workbook>
</file>

<file path=xl/calcChain.xml><?xml version="1.0" encoding="utf-8"?>
<calcChain xmlns="http://schemas.openxmlformats.org/spreadsheetml/2006/main">
  <c r="O217" i="44" l="1"/>
  <c r="M217" i="44"/>
  <c r="K217" i="44"/>
  <c r="I217" i="44"/>
  <c r="G217" i="44"/>
  <c r="O170" i="44"/>
  <c r="M170" i="44"/>
  <c r="K170" i="44"/>
  <c r="I170" i="44"/>
  <c r="G170" i="44"/>
  <c r="O123" i="44"/>
  <c r="M123" i="44"/>
  <c r="K123" i="44"/>
  <c r="I123" i="44"/>
  <c r="G123" i="44"/>
  <c r="O79" i="44"/>
  <c r="M79" i="44"/>
  <c r="K79" i="44"/>
  <c r="I79" i="44"/>
  <c r="G79" i="44"/>
  <c r="P200" i="44"/>
  <c r="O200" i="44"/>
  <c r="M200" i="44"/>
  <c r="K200" i="44"/>
  <c r="I200" i="44"/>
  <c r="D200" i="44"/>
  <c r="G200" i="44" s="1"/>
  <c r="P199" i="44"/>
  <c r="O199" i="44"/>
  <c r="M199" i="44"/>
  <c r="K199" i="44"/>
  <c r="I199" i="44"/>
  <c r="D199" i="44"/>
  <c r="G199" i="44" s="1"/>
  <c r="P198" i="44"/>
  <c r="O198" i="44"/>
  <c r="M198" i="44"/>
  <c r="K198" i="44"/>
  <c r="I198" i="44"/>
  <c r="D198" i="44"/>
  <c r="G198" i="44" s="1"/>
  <c r="P197" i="44"/>
  <c r="O197" i="44"/>
  <c r="M197" i="44"/>
  <c r="K197" i="44"/>
  <c r="I197" i="44"/>
  <c r="D197" i="44"/>
  <c r="G197" i="44" s="1"/>
  <c r="P196" i="44"/>
  <c r="O196" i="44"/>
  <c r="M196" i="44"/>
  <c r="K196" i="44"/>
  <c r="I196" i="44"/>
  <c r="D196" i="44"/>
  <c r="G196" i="44" s="1"/>
  <c r="P195" i="44"/>
  <c r="O195" i="44"/>
  <c r="M195" i="44"/>
  <c r="K195" i="44"/>
  <c r="I195" i="44"/>
  <c r="D195" i="44"/>
  <c r="G195" i="44" s="1"/>
  <c r="P194" i="44"/>
  <c r="O194" i="44"/>
  <c r="M194" i="44"/>
  <c r="K194" i="44"/>
  <c r="I194" i="44"/>
  <c r="D194" i="44"/>
  <c r="G194" i="44" s="1"/>
  <c r="P169" i="44"/>
  <c r="O169" i="44"/>
  <c r="M169" i="44"/>
  <c r="K169" i="44"/>
  <c r="I169" i="44"/>
  <c r="D169" i="44"/>
  <c r="G169" i="44" s="1"/>
  <c r="P168" i="44"/>
  <c r="O168" i="44"/>
  <c r="M168" i="44"/>
  <c r="K168" i="44"/>
  <c r="I168" i="44"/>
  <c r="D168" i="44"/>
  <c r="G168" i="44" s="1"/>
  <c r="P167" i="44"/>
  <c r="O167" i="44"/>
  <c r="M167" i="44"/>
  <c r="K167" i="44"/>
  <c r="I167" i="44"/>
  <c r="D167" i="44"/>
  <c r="G167" i="44" s="1"/>
  <c r="P166" i="44"/>
  <c r="O166" i="44"/>
  <c r="M166" i="44"/>
  <c r="K166" i="44"/>
  <c r="I166" i="44"/>
  <c r="D166" i="44"/>
  <c r="G166" i="44" s="1"/>
  <c r="P165" i="44"/>
  <c r="O165" i="44"/>
  <c r="M165" i="44"/>
  <c r="K165" i="44"/>
  <c r="I165" i="44"/>
  <c r="D165" i="44"/>
  <c r="G165" i="44" s="1"/>
  <c r="P164" i="44"/>
  <c r="O164" i="44"/>
  <c r="M164" i="44"/>
  <c r="K164" i="44"/>
  <c r="I164" i="44"/>
  <c r="D164" i="44"/>
  <c r="G164" i="44" s="1"/>
  <c r="P163" i="44"/>
  <c r="O163" i="44"/>
  <c r="M163" i="44"/>
  <c r="K163" i="44"/>
  <c r="I163" i="44"/>
  <c r="D163" i="44"/>
  <c r="G163" i="44" s="1"/>
  <c r="P162" i="44"/>
  <c r="O162" i="44"/>
  <c r="M162" i="44"/>
  <c r="K162" i="44"/>
  <c r="I162" i="44"/>
  <c r="D162" i="44"/>
  <c r="G162" i="44" s="1"/>
  <c r="P161" i="44"/>
  <c r="O161" i="44"/>
  <c r="M161" i="44"/>
  <c r="K161" i="44"/>
  <c r="I161" i="44"/>
  <c r="D161" i="44"/>
  <c r="G161" i="44" s="1"/>
  <c r="P160" i="44"/>
  <c r="O160" i="44"/>
  <c r="M160" i="44"/>
  <c r="K160" i="44"/>
  <c r="I160" i="44"/>
  <c r="D160" i="44"/>
  <c r="G160" i="44" s="1"/>
  <c r="P159" i="44"/>
  <c r="O159" i="44"/>
  <c r="M159" i="44"/>
  <c r="K159" i="44"/>
  <c r="I159" i="44"/>
  <c r="D159" i="44"/>
  <c r="G159" i="44" s="1"/>
  <c r="P158" i="44"/>
  <c r="O158" i="44"/>
  <c r="M158" i="44"/>
  <c r="K158" i="44"/>
  <c r="I158" i="44"/>
  <c r="D158" i="44"/>
  <c r="G158" i="44" s="1"/>
  <c r="P157" i="44"/>
  <c r="O157" i="44"/>
  <c r="M157" i="44"/>
  <c r="K157" i="44"/>
  <c r="I157" i="44"/>
  <c r="D157" i="44"/>
  <c r="G157" i="44" s="1"/>
  <c r="P156" i="44"/>
  <c r="O156" i="44"/>
  <c r="M156" i="44"/>
  <c r="K156" i="44"/>
  <c r="I156" i="44"/>
  <c r="D156" i="44"/>
  <c r="G156" i="44" s="1"/>
  <c r="P155" i="44"/>
  <c r="O155" i="44"/>
  <c r="M155" i="44"/>
  <c r="K155" i="44"/>
  <c r="I155" i="44"/>
  <c r="D155" i="44"/>
  <c r="G155" i="44" s="1"/>
  <c r="P154" i="44"/>
  <c r="O154" i="44"/>
  <c r="M154" i="44"/>
  <c r="K154" i="44"/>
  <c r="I154" i="44"/>
  <c r="D154" i="44"/>
  <c r="G154" i="44" s="1"/>
  <c r="P153" i="44"/>
  <c r="O153" i="44"/>
  <c r="M153" i="44"/>
  <c r="K153" i="44"/>
  <c r="I153" i="44"/>
  <c r="D153" i="44"/>
  <c r="G153" i="44" s="1"/>
  <c r="P152" i="44"/>
  <c r="O152" i="44"/>
  <c r="M152" i="44"/>
  <c r="K152" i="44"/>
  <c r="I152" i="44"/>
  <c r="D152" i="44"/>
  <c r="G152" i="44" s="1"/>
  <c r="P151" i="44"/>
  <c r="O151" i="44"/>
  <c r="M151" i="44"/>
  <c r="K151" i="44"/>
  <c r="I151" i="44"/>
  <c r="D151" i="44"/>
  <c r="G151" i="44" s="1"/>
  <c r="P150" i="44"/>
  <c r="O150" i="44"/>
  <c r="M150" i="44"/>
  <c r="K150" i="44"/>
  <c r="I150" i="44"/>
  <c r="D150" i="44"/>
  <c r="G150" i="44" s="1"/>
  <c r="P149" i="44"/>
  <c r="O149" i="44"/>
  <c r="M149" i="44"/>
  <c r="K149" i="44"/>
  <c r="I149" i="44"/>
  <c r="D149" i="44"/>
  <c r="G149" i="44" s="1"/>
  <c r="P148" i="44"/>
  <c r="O148" i="44"/>
  <c r="M148" i="44"/>
  <c r="K148" i="44"/>
  <c r="I148" i="44"/>
  <c r="D148" i="44"/>
  <c r="G148" i="44" s="1"/>
  <c r="P147" i="44"/>
  <c r="O147" i="44"/>
  <c r="M147" i="44"/>
  <c r="K147" i="44"/>
  <c r="I147" i="44"/>
  <c r="D147" i="44"/>
  <c r="G147" i="44" s="1"/>
  <c r="P121" i="44"/>
  <c r="O121" i="44"/>
  <c r="M121" i="44"/>
  <c r="K121" i="44"/>
  <c r="I121" i="44"/>
  <c r="D121" i="44"/>
  <c r="G121" i="44" s="1"/>
  <c r="P120" i="44"/>
  <c r="O120" i="44"/>
  <c r="M120" i="44"/>
  <c r="K120" i="44"/>
  <c r="I120" i="44"/>
  <c r="D120" i="44"/>
  <c r="G120" i="44" s="1"/>
  <c r="P119" i="44"/>
  <c r="O119" i="44"/>
  <c r="M119" i="44"/>
  <c r="K119" i="44"/>
  <c r="I119" i="44"/>
  <c r="D119" i="44"/>
  <c r="G119" i="44" s="1"/>
  <c r="P118" i="44"/>
  <c r="O118" i="44"/>
  <c r="M118" i="44"/>
  <c r="K118" i="44"/>
  <c r="I118" i="44"/>
  <c r="D118" i="44"/>
  <c r="G118" i="44" s="1"/>
  <c r="P117" i="44"/>
  <c r="O117" i="44"/>
  <c r="M117" i="44"/>
  <c r="K117" i="44"/>
  <c r="I117" i="44"/>
  <c r="D117" i="44"/>
  <c r="G117" i="44" s="1"/>
  <c r="P116" i="44"/>
  <c r="O116" i="44"/>
  <c r="M116" i="44"/>
  <c r="K116" i="44"/>
  <c r="I116" i="44"/>
  <c r="D116" i="44"/>
  <c r="G116" i="44" s="1"/>
  <c r="P115" i="44"/>
  <c r="O115" i="44"/>
  <c r="M115" i="44"/>
  <c r="K115" i="44"/>
  <c r="I115" i="44"/>
  <c r="D115" i="44"/>
  <c r="G115" i="44" s="1"/>
  <c r="P114" i="44"/>
  <c r="O114" i="44"/>
  <c r="M114" i="44"/>
  <c r="K114" i="44"/>
  <c r="I114" i="44"/>
  <c r="D114" i="44"/>
  <c r="G114" i="44" s="1"/>
  <c r="P113" i="44"/>
  <c r="O113" i="44"/>
  <c r="M113" i="44"/>
  <c r="K113" i="44"/>
  <c r="I113" i="44"/>
  <c r="D113" i="44"/>
  <c r="G113" i="44" s="1"/>
  <c r="P112" i="44"/>
  <c r="O112" i="44"/>
  <c r="M112" i="44"/>
  <c r="K112" i="44"/>
  <c r="I112" i="44"/>
  <c r="D112" i="44"/>
  <c r="G112" i="44" s="1"/>
  <c r="P111" i="44"/>
  <c r="O111" i="44"/>
  <c r="M111" i="44"/>
  <c r="K111" i="44"/>
  <c r="I111" i="44"/>
  <c r="D111" i="44"/>
  <c r="G111" i="44" s="1"/>
  <c r="P110" i="44"/>
  <c r="O110" i="44"/>
  <c r="M110" i="44"/>
  <c r="K110" i="44"/>
  <c r="I110" i="44"/>
  <c r="D110" i="44"/>
  <c r="G110" i="44" s="1"/>
  <c r="P109" i="44"/>
  <c r="O109" i="44"/>
  <c r="M109" i="44"/>
  <c r="K109" i="44"/>
  <c r="I109" i="44"/>
  <c r="D109" i="44"/>
  <c r="G109" i="44" s="1"/>
  <c r="P108" i="44"/>
  <c r="O108" i="44"/>
  <c r="M108" i="44"/>
  <c r="K108" i="44"/>
  <c r="I108" i="44"/>
  <c r="D108" i="44"/>
  <c r="G108" i="44" s="1"/>
  <c r="P107" i="44"/>
  <c r="O107" i="44"/>
  <c r="M107" i="44"/>
  <c r="K107" i="44"/>
  <c r="I107" i="44"/>
  <c r="D107" i="44"/>
  <c r="G107" i="44" s="1"/>
  <c r="P106" i="44"/>
  <c r="O106" i="44"/>
  <c r="M106" i="44"/>
  <c r="K106" i="44"/>
  <c r="I106" i="44"/>
  <c r="D106" i="44"/>
  <c r="G106" i="44" s="1"/>
  <c r="P105" i="44"/>
  <c r="O105" i="44"/>
  <c r="M105" i="44"/>
  <c r="K105" i="44"/>
  <c r="I105" i="44"/>
  <c r="D105" i="44"/>
  <c r="G105" i="44" s="1"/>
  <c r="P104" i="44"/>
  <c r="O104" i="44"/>
  <c r="M104" i="44"/>
  <c r="K104" i="44"/>
  <c r="I104" i="44"/>
  <c r="D104" i="44"/>
  <c r="G104" i="44" s="1"/>
  <c r="P103" i="44"/>
  <c r="O103" i="44"/>
  <c r="M103" i="44"/>
  <c r="K103" i="44"/>
  <c r="I103" i="44"/>
  <c r="D103" i="44"/>
  <c r="G103" i="44" s="1"/>
  <c r="P102" i="44"/>
  <c r="O102" i="44"/>
  <c r="M102" i="44"/>
  <c r="K102" i="44"/>
  <c r="I102" i="44"/>
  <c r="D102" i="44"/>
  <c r="G102" i="44" s="1"/>
  <c r="P101" i="44"/>
  <c r="O101" i="44"/>
  <c r="M101" i="44"/>
  <c r="K101" i="44"/>
  <c r="I101" i="44"/>
  <c r="D101" i="44"/>
  <c r="G101" i="44" s="1"/>
  <c r="P100" i="44"/>
  <c r="O100" i="44"/>
  <c r="M100" i="44"/>
  <c r="K100" i="44"/>
  <c r="I100" i="44"/>
  <c r="D100" i="44"/>
  <c r="G100" i="44" s="1"/>
  <c r="D56" i="44"/>
  <c r="G56" i="44" s="1"/>
  <c r="I56" i="44"/>
  <c r="K56" i="44"/>
  <c r="M56" i="44"/>
  <c r="O56" i="44"/>
  <c r="P56" i="44"/>
  <c r="Q56" i="44" s="1"/>
  <c r="D57" i="44"/>
  <c r="G57" i="44" s="1"/>
  <c r="I57" i="44"/>
  <c r="K57" i="44"/>
  <c r="M57" i="44"/>
  <c r="O57" i="44"/>
  <c r="P57" i="44"/>
  <c r="D58" i="44"/>
  <c r="G58" i="44" s="1"/>
  <c r="I58" i="44"/>
  <c r="K58" i="44"/>
  <c r="M58" i="44"/>
  <c r="O58" i="44"/>
  <c r="P58" i="44"/>
  <c r="D59" i="44"/>
  <c r="G59" i="44" s="1"/>
  <c r="I59" i="44"/>
  <c r="K59" i="44"/>
  <c r="M59" i="44"/>
  <c r="O59" i="44"/>
  <c r="P59" i="44"/>
  <c r="D60" i="44"/>
  <c r="G60" i="44" s="1"/>
  <c r="I60" i="44"/>
  <c r="K60" i="44"/>
  <c r="M60" i="44"/>
  <c r="O60" i="44"/>
  <c r="P60" i="44"/>
  <c r="D61" i="44"/>
  <c r="G61" i="44" s="1"/>
  <c r="I61" i="44"/>
  <c r="K61" i="44"/>
  <c r="M61" i="44"/>
  <c r="O61" i="44"/>
  <c r="P61" i="44"/>
  <c r="D62" i="44"/>
  <c r="G62" i="44" s="1"/>
  <c r="I62" i="44"/>
  <c r="K62" i="44"/>
  <c r="M62" i="44"/>
  <c r="O62" i="44"/>
  <c r="P62" i="44"/>
  <c r="D63" i="44"/>
  <c r="G63" i="44" s="1"/>
  <c r="I63" i="44"/>
  <c r="K63" i="44"/>
  <c r="M63" i="44"/>
  <c r="O63" i="44"/>
  <c r="P63" i="44"/>
  <c r="D64" i="44"/>
  <c r="G64" i="44" s="1"/>
  <c r="I64" i="44"/>
  <c r="K64" i="44"/>
  <c r="M64" i="44"/>
  <c r="O64" i="44"/>
  <c r="P64" i="44"/>
  <c r="D65" i="44"/>
  <c r="G65" i="44" s="1"/>
  <c r="I65" i="44"/>
  <c r="K65" i="44"/>
  <c r="M65" i="44"/>
  <c r="O65" i="44"/>
  <c r="P65" i="44"/>
  <c r="D66" i="44"/>
  <c r="G66" i="44" s="1"/>
  <c r="I66" i="44"/>
  <c r="K66" i="44"/>
  <c r="M66" i="44"/>
  <c r="O66" i="44"/>
  <c r="P66" i="44"/>
  <c r="Q66" i="44" s="1"/>
  <c r="D67" i="44"/>
  <c r="G67" i="44" s="1"/>
  <c r="I67" i="44"/>
  <c r="K67" i="44"/>
  <c r="M67" i="44"/>
  <c r="O67" i="44"/>
  <c r="P67" i="44"/>
  <c r="D68" i="44"/>
  <c r="G68" i="44" s="1"/>
  <c r="I68" i="44"/>
  <c r="K68" i="44"/>
  <c r="M68" i="44"/>
  <c r="O68" i="44"/>
  <c r="P68" i="44"/>
  <c r="D69" i="44"/>
  <c r="G69" i="44" s="1"/>
  <c r="I69" i="44"/>
  <c r="K69" i="44"/>
  <c r="M69" i="44"/>
  <c r="O69" i="44"/>
  <c r="P69" i="44"/>
  <c r="D70" i="44"/>
  <c r="G70" i="44" s="1"/>
  <c r="I70" i="44"/>
  <c r="K70" i="44"/>
  <c r="M70" i="44"/>
  <c r="O70" i="44"/>
  <c r="P70" i="44"/>
  <c r="Q70" i="44"/>
  <c r="D71" i="44"/>
  <c r="G71" i="44" s="1"/>
  <c r="I71" i="44"/>
  <c r="K71" i="44"/>
  <c r="M71" i="44"/>
  <c r="O71" i="44"/>
  <c r="P71" i="44"/>
  <c r="D72" i="44"/>
  <c r="G72" i="44" s="1"/>
  <c r="I72" i="44"/>
  <c r="K72" i="44"/>
  <c r="M72" i="44"/>
  <c r="O72" i="44"/>
  <c r="P72" i="44"/>
  <c r="Q72" i="44" s="1"/>
  <c r="D73" i="44"/>
  <c r="G73" i="44" s="1"/>
  <c r="I73" i="44"/>
  <c r="K73" i="44"/>
  <c r="M73" i="44"/>
  <c r="O73" i="44"/>
  <c r="P73" i="44"/>
  <c r="D74" i="44"/>
  <c r="G74" i="44" s="1"/>
  <c r="I74" i="44"/>
  <c r="K74" i="44"/>
  <c r="M74" i="44"/>
  <c r="O74" i="44"/>
  <c r="P74" i="44"/>
  <c r="Q74" i="44" s="1"/>
  <c r="D75" i="44"/>
  <c r="G75" i="44" s="1"/>
  <c r="I75" i="44"/>
  <c r="K75" i="44"/>
  <c r="M75" i="44"/>
  <c r="O75" i="44"/>
  <c r="P75" i="44"/>
  <c r="G65" i="1"/>
  <c r="I65" i="1"/>
  <c r="K65" i="1"/>
  <c r="M65" i="1"/>
  <c r="O65" i="1"/>
  <c r="G66" i="1"/>
  <c r="I66" i="1"/>
  <c r="K66" i="1"/>
  <c r="M66" i="1"/>
  <c r="O66" i="1"/>
  <c r="G67" i="1"/>
  <c r="I67" i="1"/>
  <c r="K67" i="1"/>
  <c r="M67" i="1"/>
  <c r="O67" i="1"/>
  <c r="G68" i="1"/>
  <c r="I68" i="1"/>
  <c r="K68" i="1"/>
  <c r="M68" i="1"/>
  <c r="O68" i="1"/>
  <c r="G69" i="1"/>
  <c r="I69" i="1"/>
  <c r="K69" i="1"/>
  <c r="M69" i="1"/>
  <c r="O69" i="1"/>
  <c r="G70" i="1"/>
  <c r="I70" i="1"/>
  <c r="K70" i="1"/>
  <c r="M70" i="1"/>
  <c r="O70" i="1"/>
  <c r="G71" i="1"/>
  <c r="I71" i="1"/>
  <c r="K71" i="1"/>
  <c r="M71" i="1"/>
  <c r="O71" i="1"/>
  <c r="G72" i="1"/>
  <c r="I72" i="1"/>
  <c r="K72" i="1"/>
  <c r="M72" i="1"/>
  <c r="O72" i="1"/>
  <c r="G73" i="1"/>
  <c r="I73" i="1"/>
  <c r="K73" i="1"/>
  <c r="M73" i="1"/>
  <c r="O73" i="1"/>
  <c r="G74" i="1"/>
  <c r="I74" i="1"/>
  <c r="K74" i="1"/>
  <c r="M74" i="1"/>
  <c r="O74" i="1"/>
  <c r="G75" i="1"/>
  <c r="I75" i="1"/>
  <c r="K75" i="1"/>
  <c r="M75" i="1"/>
  <c r="O75" i="1"/>
  <c r="G76" i="1"/>
  <c r="I76" i="1"/>
  <c r="K76" i="1"/>
  <c r="M76" i="1"/>
  <c r="O76" i="1"/>
  <c r="G77" i="1"/>
  <c r="I77" i="1"/>
  <c r="K77" i="1"/>
  <c r="M77" i="1"/>
  <c r="O77" i="1"/>
  <c r="G78" i="1"/>
  <c r="I78" i="1"/>
  <c r="K78" i="1"/>
  <c r="M78" i="1"/>
  <c r="O78" i="1"/>
  <c r="G79" i="1"/>
  <c r="I79" i="1"/>
  <c r="K79" i="1"/>
  <c r="M79" i="1"/>
  <c r="O79" i="1"/>
  <c r="Q75" i="44" l="1"/>
  <c r="Q73" i="44"/>
  <c r="Q67" i="44"/>
  <c r="Q65" i="44"/>
  <c r="Q68" i="44"/>
  <c r="Q196" i="44"/>
  <c r="Q64" i="44"/>
  <c r="Q69" i="44"/>
  <c r="Q71" i="44"/>
  <c r="Q63" i="44"/>
  <c r="Q198" i="44"/>
  <c r="Q62" i="44"/>
  <c r="Q61" i="44"/>
  <c r="Q60" i="44"/>
  <c r="Q59" i="44"/>
  <c r="Q100" i="44"/>
  <c r="Q102" i="44"/>
  <c r="Q106" i="44"/>
  <c r="Q108" i="44"/>
  <c r="Q114" i="44"/>
  <c r="Q116" i="44"/>
  <c r="Q120" i="44"/>
  <c r="Q150" i="44"/>
  <c r="Q152" i="44"/>
  <c r="Q154" i="44"/>
  <c r="Q158" i="44"/>
  <c r="Q160" i="44"/>
  <c r="Q162" i="44"/>
  <c r="Q168" i="44"/>
  <c r="Q195" i="44"/>
  <c r="Q197" i="44"/>
  <c r="Q58" i="44"/>
  <c r="Q57" i="44"/>
  <c r="Q104" i="44"/>
  <c r="Q110" i="44"/>
  <c r="Q112" i="44"/>
  <c r="Q118" i="44"/>
  <c r="Q148" i="44"/>
  <c r="Q156" i="44"/>
  <c r="Q164" i="44"/>
  <c r="Q166" i="44"/>
  <c r="Q199" i="44"/>
  <c r="Q101" i="44"/>
  <c r="Q103" i="44"/>
  <c r="Q105" i="44"/>
  <c r="Q107" i="44"/>
  <c r="Q109" i="44"/>
  <c r="Q111" i="44"/>
  <c r="Q113" i="44"/>
  <c r="Q115" i="44"/>
  <c r="Q117" i="44"/>
  <c r="Q119" i="44"/>
  <c r="Q121" i="44"/>
  <c r="Q147" i="44"/>
  <c r="Q149" i="44"/>
  <c r="Q151" i="44"/>
  <c r="Q153" i="44"/>
  <c r="Q155" i="44"/>
  <c r="Q157" i="44"/>
  <c r="Q159" i="44"/>
  <c r="Q161" i="44"/>
  <c r="Q163" i="44"/>
  <c r="Q165" i="44"/>
  <c r="Q167" i="44"/>
  <c r="Q169" i="44"/>
  <c r="Q194" i="44"/>
  <c r="Q200" i="44"/>
  <c r="O74" i="51" l="1"/>
  <c r="M74" i="51"/>
  <c r="K74" i="51"/>
  <c r="O73" i="51"/>
  <c r="M73" i="51"/>
  <c r="K73" i="51"/>
  <c r="I73" i="51"/>
  <c r="G73" i="51"/>
  <c r="O72" i="51"/>
  <c r="M72" i="51"/>
  <c r="K72" i="51"/>
  <c r="I72" i="51"/>
  <c r="G72" i="51"/>
  <c r="O71" i="51"/>
  <c r="M71" i="51"/>
  <c r="K71" i="51"/>
  <c r="I71" i="51"/>
  <c r="D71" i="51"/>
  <c r="G71" i="51" s="1"/>
  <c r="O70" i="51"/>
  <c r="M70" i="51"/>
  <c r="K70" i="51"/>
  <c r="I70" i="51"/>
  <c r="D70" i="51"/>
  <c r="G70" i="51" s="1"/>
  <c r="O69" i="51"/>
  <c r="M69" i="51"/>
  <c r="K69" i="51"/>
  <c r="I69" i="51"/>
  <c r="D69" i="51"/>
  <c r="G69" i="51" s="1"/>
  <c r="O68" i="51"/>
  <c r="M68" i="51"/>
  <c r="K68" i="51"/>
  <c r="I68" i="51"/>
  <c r="D68" i="51"/>
  <c r="G68" i="51" s="1"/>
  <c r="O67" i="51"/>
  <c r="M67" i="51"/>
  <c r="K67" i="51"/>
  <c r="I67" i="51"/>
  <c r="D67" i="51"/>
  <c r="G67" i="51" s="1"/>
  <c r="O66" i="51"/>
  <c r="M66" i="51"/>
  <c r="K66" i="51"/>
  <c r="I66" i="51"/>
  <c r="D66" i="51"/>
  <c r="G66" i="51" s="1"/>
  <c r="O65" i="51"/>
  <c r="M65" i="51"/>
  <c r="K65" i="51"/>
  <c r="I65" i="51"/>
  <c r="D65" i="51"/>
  <c r="G65" i="51" s="1"/>
  <c r="O64" i="51"/>
  <c r="M64" i="51"/>
  <c r="K64" i="51"/>
  <c r="I64" i="51"/>
  <c r="D64" i="51"/>
  <c r="G64" i="51" s="1"/>
  <c r="O63" i="51"/>
  <c r="M63" i="51"/>
  <c r="K63" i="51"/>
  <c r="I63" i="51"/>
  <c r="D63" i="51"/>
  <c r="G63" i="51" s="1"/>
  <c r="O62" i="51"/>
  <c r="M62" i="51"/>
  <c r="K62" i="51"/>
  <c r="I62" i="51"/>
  <c r="D62" i="51"/>
  <c r="G62" i="51" s="1"/>
  <c r="O61" i="51"/>
  <c r="M61" i="51"/>
  <c r="K61" i="51"/>
  <c r="I61" i="51"/>
  <c r="D61" i="51"/>
  <c r="G61" i="51" s="1"/>
  <c r="O60" i="51"/>
  <c r="M60" i="51"/>
  <c r="K60" i="51"/>
  <c r="I60" i="51"/>
  <c r="D60" i="51"/>
  <c r="G60" i="51" s="1"/>
  <c r="O59" i="51"/>
  <c r="M59" i="51"/>
  <c r="K59" i="51"/>
  <c r="I59" i="51"/>
  <c r="D59" i="51"/>
  <c r="G59" i="51" s="1"/>
  <c r="O58" i="51"/>
  <c r="M58" i="51"/>
  <c r="K58" i="51"/>
  <c r="I58" i="51"/>
  <c r="D58" i="51"/>
  <c r="G58" i="51" s="1"/>
  <c r="O57" i="51"/>
  <c r="M57" i="51"/>
  <c r="K57" i="51"/>
  <c r="I57" i="51"/>
  <c r="D57" i="51"/>
  <c r="G57" i="51" s="1"/>
  <c r="O56" i="51"/>
  <c r="M56" i="51"/>
  <c r="K56" i="51"/>
  <c r="I56" i="51"/>
  <c r="D56" i="51"/>
  <c r="G56" i="51" s="1"/>
  <c r="P55" i="51"/>
  <c r="O55" i="51"/>
  <c r="M55" i="51"/>
  <c r="K55" i="51"/>
  <c r="I55" i="51"/>
  <c r="D55" i="51"/>
  <c r="G55" i="51" s="1"/>
  <c r="P33" i="51"/>
  <c r="Q33" i="51" s="1"/>
  <c r="I33" i="51"/>
  <c r="G33" i="51"/>
  <c r="P32" i="51"/>
  <c r="O32" i="51"/>
  <c r="M32" i="51"/>
  <c r="K32" i="51"/>
  <c r="I32" i="51"/>
  <c r="D32" i="51"/>
  <c r="G32" i="51" s="1"/>
  <c r="P31" i="51"/>
  <c r="O31" i="51"/>
  <c r="M31" i="51"/>
  <c r="K31" i="51"/>
  <c r="I31" i="51"/>
  <c r="D31" i="51"/>
  <c r="G31" i="51" s="1"/>
  <c r="P30" i="51"/>
  <c r="O30" i="51"/>
  <c r="M30" i="51"/>
  <c r="K30" i="51"/>
  <c r="I30" i="51"/>
  <c r="D30" i="51"/>
  <c r="G30" i="51" s="1"/>
  <c r="P29" i="51"/>
  <c r="O29" i="51"/>
  <c r="M29" i="51"/>
  <c r="K29" i="51"/>
  <c r="I29" i="51"/>
  <c r="D29" i="51"/>
  <c r="G29" i="51" s="1"/>
  <c r="P28" i="51"/>
  <c r="O28" i="51"/>
  <c r="M28" i="51"/>
  <c r="K28" i="51"/>
  <c r="I28" i="51"/>
  <c r="D28" i="51"/>
  <c r="G28" i="51" s="1"/>
  <c r="P27" i="51"/>
  <c r="O27" i="51"/>
  <c r="M27" i="51"/>
  <c r="K27" i="51"/>
  <c r="I27" i="51"/>
  <c r="D27" i="51"/>
  <c r="G27" i="51" s="1"/>
  <c r="P26" i="51"/>
  <c r="O26" i="51"/>
  <c r="M26" i="51"/>
  <c r="K26" i="51"/>
  <c r="I26" i="51"/>
  <c r="D26" i="51"/>
  <c r="G26" i="51" s="1"/>
  <c r="P25" i="51"/>
  <c r="O25" i="51"/>
  <c r="M25" i="51"/>
  <c r="K25" i="51"/>
  <c r="I25" i="51"/>
  <c r="D25" i="51"/>
  <c r="G25" i="51" s="1"/>
  <c r="P24" i="51"/>
  <c r="O24" i="51"/>
  <c r="M24" i="51"/>
  <c r="K24" i="51"/>
  <c r="I24" i="51"/>
  <c r="D24" i="51"/>
  <c r="G24" i="51" s="1"/>
  <c r="P23" i="51"/>
  <c r="O23" i="51"/>
  <c r="M23" i="51"/>
  <c r="K23" i="51"/>
  <c r="I23" i="51"/>
  <c r="D23" i="51"/>
  <c r="G23" i="51" s="1"/>
  <c r="P22" i="51"/>
  <c r="O22" i="51"/>
  <c r="M22" i="51"/>
  <c r="K22" i="51"/>
  <c r="I22" i="51"/>
  <c r="D22" i="51"/>
  <c r="G22" i="51" s="1"/>
  <c r="P21" i="51"/>
  <c r="O21" i="51"/>
  <c r="M21" i="51"/>
  <c r="K21" i="51"/>
  <c r="I21" i="51"/>
  <c r="D21" i="51"/>
  <c r="G21" i="51" s="1"/>
  <c r="P20" i="51"/>
  <c r="O20" i="51"/>
  <c r="M20" i="51"/>
  <c r="K20" i="51"/>
  <c r="I20" i="51"/>
  <c r="D20" i="51"/>
  <c r="G20" i="51" s="1"/>
  <c r="P19" i="51"/>
  <c r="O19" i="51"/>
  <c r="M19" i="51"/>
  <c r="K19" i="51"/>
  <c r="I19" i="51"/>
  <c r="D19" i="51"/>
  <c r="G19" i="51" s="1"/>
  <c r="P18" i="51"/>
  <c r="O18" i="51"/>
  <c r="M18" i="51"/>
  <c r="K18" i="51"/>
  <c r="I18" i="51"/>
  <c r="D18" i="51"/>
  <c r="G18" i="51" s="1"/>
  <c r="P17" i="51"/>
  <c r="O17" i="51"/>
  <c r="M17" i="51"/>
  <c r="K17" i="51"/>
  <c r="I17" i="51"/>
  <c r="D17" i="51"/>
  <c r="G17" i="51" s="1"/>
  <c r="P16" i="51"/>
  <c r="O16" i="51"/>
  <c r="M16" i="51"/>
  <c r="K16" i="51"/>
  <c r="I16" i="51"/>
  <c r="D16" i="51"/>
  <c r="G16" i="51" s="1"/>
  <c r="P15" i="51"/>
  <c r="O15" i="51"/>
  <c r="M15" i="51"/>
  <c r="K15" i="51"/>
  <c r="I15" i="51"/>
  <c r="D15" i="51"/>
  <c r="G15" i="51" s="1"/>
  <c r="P14" i="51"/>
  <c r="O14" i="51"/>
  <c r="M14" i="51"/>
  <c r="K14" i="51"/>
  <c r="I14" i="51"/>
  <c r="D14" i="51"/>
  <c r="G14" i="51" s="1"/>
  <c r="P13" i="51"/>
  <c r="O13" i="51"/>
  <c r="O34" i="51" s="1"/>
  <c r="O53" i="51" s="1"/>
  <c r="M13" i="51"/>
  <c r="K13" i="51"/>
  <c r="I13" i="51"/>
  <c r="D13" i="51"/>
  <c r="G13" i="51" s="1"/>
  <c r="G14" i="42"/>
  <c r="G17" i="42"/>
  <c r="G18" i="42"/>
  <c r="G21" i="42"/>
  <c r="G22" i="42"/>
  <c r="G25" i="42"/>
  <c r="G26" i="42"/>
  <c r="G29" i="42"/>
  <c r="G30" i="42"/>
  <c r="G33" i="42"/>
  <c r="G34" i="42"/>
  <c r="G37" i="42"/>
  <c r="G38" i="42"/>
  <c r="G41" i="42"/>
  <c r="G42" i="42"/>
  <c r="G45" i="42"/>
  <c r="G46" i="42"/>
  <c r="G49" i="42"/>
  <c r="G50" i="42"/>
  <c r="G51" i="42"/>
  <c r="G52" i="42"/>
  <c r="G53" i="42"/>
  <c r="G54" i="42"/>
  <c r="G55" i="42"/>
  <c r="G56" i="42"/>
  <c r="G57" i="42"/>
  <c r="G58" i="42"/>
  <c r="G59" i="42"/>
  <c r="G60" i="42"/>
  <c r="G61" i="42"/>
  <c r="G62" i="42"/>
  <c r="G63" i="42"/>
  <c r="G64" i="42"/>
  <c r="G68" i="42"/>
  <c r="G69" i="42"/>
  <c r="G70" i="42"/>
  <c r="G73" i="42"/>
  <c r="G74" i="42"/>
  <c r="G77" i="42"/>
  <c r="G78" i="42"/>
  <c r="G79" i="42"/>
  <c r="G80" i="42"/>
  <c r="G81" i="42"/>
  <c r="G82" i="42"/>
  <c r="G83" i="42"/>
  <c r="G85" i="42"/>
  <c r="G86" i="42"/>
  <c r="G87" i="42"/>
  <c r="G88" i="42"/>
  <c r="G89" i="42"/>
  <c r="G90" i="42"/>
  <c r="G92" i="42"/>
  <c r="G108" i="42"/>
  <c r="G109" i="42"/>
  <c r="G110" i="42"/>
  <c r="G113" i="42"/>
  <c r="G114" i="42"/>
  <c r="G117" i="42"/>
  <c r="G118" i="42"/>
  <c r="G120" i="42"/>
  <c r="G121" i="42"/>
  <c r="G122" i="42"/>
  <c r="G123" i="42"/>
  <c r="G124" i="42"/>
  <c r="G125" i="42"/>
  <c r="G126" i="42"/>
  <c r="O14" i="42"/>
  <c r="O15" i="42"/>
  <c r="O16" i="42"/>
  <c r="O17" i="42"/>
  <c r="O18" i="42"/>
  <c r="O19" i="42"/>
  <c r="O20" i="42"/>
  <c r="O21" i="42"/>
  <c r="O22" i="42"/>
  <c r="O23" i="42"/>
  <c r="O24" i="42"/>
  <c r="O25" i="42"/>
  <c r="O26" i="42"/>
  <c r="O27" i="42"/>
  <c r="O28" i="42"/>
  <c r="O29" i="42"/>
  <c r="O30" i="42"/>
  <c r="O31" i="42"/>
  <c r="O32" i="42"/>
  <c r="O33" i="42"/>
  <c r="O34" i="42"/>
  <c r="O35" i="42"/>
  <c r="O36" i="42"/>
  <c r="O37" i="42"/>
  <c r="O38" i="42"/>
  <c r="O39" i="42"/>
  <c r="O40" i="42"/>
  <c r="O41" i="42"/>
  <c r="O42" i="42"/>
  <c r="O43" i="42"/>
  <c r="O44" i="42"/>
  <c r="O45" i="42"/>
  <c r="O46" i="42"/>
  <c r="O47" i="42"/>
  <c r="O48" i="42"/>
  <c r="O49" i="42"/>
  <c r="O50" i="42"/>
  <c r="O51" i="42"/>
  <c r="O52" i="42"/>
  <c r="O53" i="42"/>
  <c r="O54" i="42"/>
  <c r="O55" i="42"/>
  <c r="O56" i="42"/>
  <c r="O57" i="42"/>
  <c r="O58" i="42"/>
  <c r="O59" i="42"/>
  <c r="O60" i="42"/>
  <c r="O61" i="42"/>
  <c r="O62" i="42"/>
  <c r="O63" i="42"/>
  <c r="O64" i="42"/>
  <c r="O65" i="42"/>
  <c r="O66" i="42"/>
  <c r="O67" i="42"/>
  <c r="O68" i="42"/>
  <c r="O69" i="42"/>
  <c r="O70" i="42"/>
  <c r="O71" i="42"/>
  <c r="O72" i="42"/>
  <c r="O73" i="42"/>
  <c r="O74" i="42"/>
  <c r="O75" i="42"/>
  <c r="O76" i="42"/>
  <c r="O77" i="42"/>
  <c r="O78" i="42"/>
  <c r="O79" i="42"/>
  <c r="O80" i="42"/>
  <c r="O81" i="42"/>
  <c r="O82" i="42"/>
  <c r="O83" i="42"/>
  <c r="O84" i="42"/>
  <c r="O85" i="42"/>
  <c r="O86" i="42"/>
  <c r="O87" i="42"/>
  <c r="O88" i="42"/>
  <c r="O89" i="42"/>
  <c r="O90" i="42"/>
  <c r="O91" i="42"/>
  <c r="O92" i="42"/>
  <c r="O93" i="42"/>
  <c r="O94" i="42"/>
  <c r="O95" i="42"/>
  <c r="O96" i="42"/>
  <c r="O97" i="42"/>
  <c r="O98" i="42"/>
  <c r="O99" i="42"/>
  <c r="O100" i="42"/>
  <c r="O101" i="42"/>
  <c r="O102" i="42"/>
  <c r="O103" i="42"/>
  <c r="O104" i="42"/>
  <c r="O105" i="42"/>
  <c r="O106" i="42"/>
  <c r="O107" i="42"/>
  <c r="O108" i="42"/>
  <c r="O109" i="42"/>
  <c r="O110" i="42"/>
  <c r="O111" i="42"/>
  <c r="O112" i="42"/>
  <c r="O113" i="42"/>
  <c r="O114" i="42"/>
  <c r="O115" i="42"/>
  <c r="O116" i="42"/>
  <c r="O117" i="42"/>
  <c r="O118" i="42"/>
  <c r="O119" i="42"/>
  <c r="O120" i="42"/>
  <c r="O121" i="42"/>
  <c r="O122" i="42"/>
  <c r="O123" i="42"/>
  <c r="O124" i="42"/>
  <c r="O125" i="42"/>
  <c r="O126" i="42"/>
  <c r="M14" i="42"/>
  <c r="M15" i="42"/>
  <c r="M16" i="42"/>
  <c r="M17" i="42"/>
  <c r="M18" i="42"/>
  <c r="M19" i="42"/>
  <c r="M20" i="42"/>
  <c r="M21" i="42"/>
  <c r="M22" i="42"/>
  <c r="M23" i="42"/>
  <c r="M24" i="42"/>
  <c r="M25" i="42"/>
  <c r="M26" i="42"/>
  <c r="M27" i="42"/>
  <c r="M28" i="42"/>
  <c r="M29" i="42"/>
  <c r="M30" i="42"/>
  <c r="M31" i="42"/>
  <c r="M32" i="42"/>
  <c r="M33" i="42"/>
  <c r="M34" i="42"/>
  <c r="M35" i="42"/>
  <c r="M36" i="42"/>
  <c r="M37" i="42"/>
  <c r="M38" i="42"/>
  <c r="M39" i="42"/>
  <c r="M40" i="42"/>
  <c r="M41" i="42"/>
  <c r="M42" i="42"/>
  <c r="M43" i="42"/>
  <c r="M44" i="42"/>
  <c r="M45" i="42"/>
  <c r="M46" i="42"/>
  <c r="M47" i="42"/>
  <c r="M48" i="42"/>
  <c r="M49" i="42"/>
  <c r="M50" i="42"/>
  <c r="M51" i="42"/>
  <c r="M52" i="42"/>
  <c r="M53" i="42"/>
  <c r="M54" i="42"/>
  <c r="M55" i="42"/>
  <c r="M56" i="42"/>
  <c r="M57" i="42"/>
  <c r="M58" i="42"/>
  <c r="M59" i="42"/>
  <c r="M60" i="42"/>
  <c r="M61" i="42"/>
  <c r="M62" i="42"/>
  <c r="M63" i="42"/>
  <c r="M64" i="42"/>
  <c r="M65" i="42"/>
  <c r="M66" i="42"/>
  <c r="M67" i="42"/>
  <c r="M68" i="42"/>
  <c r="M69" i="42"/>
  <c r="M70" i="42"/>
  <c r="M71" i="42"/>
  <c r="M72" i="42"/>
  <c r="M73" i="42"/>
  <c r="M74" i="42"/>
  <c r="M75" i="42"/>
  <c r="M76" i="42"/>
  <c r="M77" i="42"/>
  <c r="M78" i="42"/>
  <c r="M79" i="42"/>
  <c r="M80" i="42"/>
  <c r="M81" i="42"/>
  <c r="M82" i="42"/>
  <c r="M83" i="42"/>
  <c r="M84" i="42"/>
  <c r="M85" i="42"/>
  <c r="M86" i="42"/>
  <c r="M87" i="42"/>
  <c r="M88" i="42"/>
  <c r="M89" i="42"/>
  <c r="M90" i="42"/>
  <c r="M91" i="42"/>
  <c r="M92" i="42"/>
  <c r="M93" i="42"/>
  <c r="M94" i="42"/>
  <c r="M95" i="42"/>
  <c r="M96" i="42"/>
  <c r="M97" i="42"/>
  <c r="M98" i="42"/>
  <c r="M99" i="42"/>
  <c r="M100" i="42"/>
  <c r="M101" i="42"/>
  <c r="M102" i="42"/>
  <c r="M103" i="42"/>
  <c r="M104" i="42"/>
  <c r="M105" i="42"/>
  <c r="M106" i="42"/>
  <c r="M107" i="42"/>
  <c r="M108" i="42"/>
  <c r="M109" i="42"/>
  <c r="M110" i="42"/>
  <c r="M111" i="42"/>
  <c r="M112" i="42"/>
  <c r="M113" i="42"/>
  <c r="M114" i="42"/>
  <c r="M115" i="42"/>
  <c r="M116" i="42"/>
  <c r="M117" i="42"/>
  <c r="M118" i="42"/>
  <c r="M119" i="42"/>
  <c r="M120" i="42"/>
  <c r="M121" i="42"/>
  <c r="M122" i="42"/>
  <c r="M123" i="42"/>
  <c r="M124" i="42"/>
  <c r="M125" i="42"/>
  <c r="M126" i="42"/>
  <c r="K14" i="42"/>
  <c r="K15" i="42"/>
  <c r="K16" i="42"/>
  <c r="K17" i="42"/>
  <c r="K18" i="42"/>
  <c r="K19" i="42"/>
  <c r="K20" i="42"/>
  <c r="K21" i="42"/>
  <c r="K22" i="42"/>
  <c r="K23" i="42"/>
  <c r="K24" i="42"/>
  <c r="K25" i="42"/>
  <c r="K26" i="42"/>
  <c r="K27" i="42"/>
  <c r="K28" i="42"/>
  <c r="K29" i="42"/>
  <c r="K30" i="42"/>
  <c r="K31" i="42"/>
  <c r="K32" i="42"/>
  <c r="K33" i="42"/>
  <c r="K34" i="42"/>
  <c r="K35" i="42"/>
  <c r="K36" i="42"/>
  <c r="K37" i="42"/>
  <c r="K38" i="42"/>
  <c r="K39" i="42"/>
  <c r="K40" i="42"/>
  <c r="K41" i="42"/>
  <c r="K42" i="42"/>
  <c r="K43" i="42"/>
  <c r="K44" i="42"/>
  <c r="K45" i="42"/>
  <c r="K46" i="42"/>
  <c r="K47" i="42"/>
  <c r="K48" i="42"/>
  <c r="K49" i="42"/>
  <c r="K50" i="42"/>
  <c r="K51" i="42"/>
  <c r="K52" i="42"/>
  <c r="K53" i="42"/>
  <c r="K54" i="42"/>
  <c r="K55" i="42"/>
  <c r="K56" i="42"/>
  <c r="K57" i="42"/>
  <c r="K58" i="42"/>
  <c r="K59" i="42"/>
  <c r="K60" i="42"/>
  <c r="K61" i="42"/>
  <c r="K62" i="42"/>
  <c r="K63" i="42"/>
  <c r="K64" i="42"/>
  <c r="K65" i="42"/>
  <c r="K66" i="42"/>
  <c r="K67" i="42"/>
  <c r="K68" i="42"/>
  <c r="K69" i="42"/>
  <c r="K70" i="42"/>
  <c r="K71" i="42"/>
  <c r="K72" i="42"/>
  <c r="K73" i="42"/>
  <c r="K74" i="42"/>
  <c r="K75" i="42"/>
  <c r="K76" i="42"/>
  <c r="K77" i="42"/>
  <c r="K78" i="42"/>
  <c r="K79" i="42"/>
  <c r="K80" i="42"/>
  <c r="K81" i="42"/>
  <c r="K82" i="42"/>
  <c r="K83" i="42"/>
  <c r="K84" i="42"/>
  <c r="K85" i="42"/>
  <c r="K86" i="42"/>
  <c r="K87" i="42"/>
  <c r="K88" i="42"/>
  <c r="K89" i="42"/>
  <c r="K90" i="42"/>
  <c r="K91" i="42"/>
  <c r="K92" i="42"/>
  <c r="K93" i="42"/>
  <c r="K94" i="42"/>
  <c r="K95" i="42"/>
  <c r="K96" i="42"/>
  <c r="K97" i="42"/>
  <c r="K98" i="42"/>
  <c r="K99" i="42"/>
  <c r="K100" i="42"/>
  <c r="K101" i="42"/>
  <c r="K102" i="42"/>
  <c r="K103" i="42"/>
  <c r="K104" i="42"/>
  <c r="K105" i="42"/>
  <c r="K106" i="42"/>
  <c r="K107" i="42"/>
  <c r="K108" i="42"/>
  <c r="K109" i="42"/>
  <c r="K110" i="42"/>
  <c r="K111" i="42"/>
  <c r="K112" i="42"/>
  <c r="K113" i="42"/>
  <c r="K114" i="42"/>
  <c r="K115" i="42"/>
  <c r="K116" i="42"/>
  <c r="K117" i="42"/>
  <c r="K118" i="42"/>
  <c r="K119" i="42"/>
  <c r="K120" i="42"/>
  <c r="K121" i="42"/>
  <c r="K122" i="42"/>
  <c r="K123" i="42"/>
  <c r="K124" i="42"/>
  <c r="K125" i="42"/>
  <c r="K126" i="42"/>
  <c r="I14" i="42"/>
  <c r="I15" i="42"/>
  <c r="I16" i="42"/>
  <c r="I17" i="42"/>
  <c r="I18" i="42"/>
  <c r="I19" i="42"/>
  <c r="I20" i="42"/>
  <c r="I21" i="42"/>
  <c r="I22" i="42"/>
  <c r="I23" i="42"/>
  <c r="I24" i="42"/>
  <c r="I25" i="42"/>
  <c r="I26" i="42"/>
  <c r="I27" i="42"/>
  <c r="I28" i="42"/>
  <c r="I29" i="42"/>
  <c r="I30" i="42"/>
  <c r="I31" i="42"/>
  <c r="I32" i="42"/>
  <c r="I33" i="42"/>
  <c r="I34" i="42"/>
  <c r="I35" i="42"/>
  <c r="I36" i="42"/>
  <c r="I37" i="42"/>
  <c r="I38" i="42"/>
  <c r="I39" i="42"/>
  <c r="I40" i="42"/>
  <c r="I41" i="42"/>
  <c r="I42" i="42"/>
  <c r="I43" i="42"/>
  <c r="I44" i="42"/>
  <c r="I45" i="42"/>
  <c r="I46" i="42"/>
  <c r="I47" i="42"/>
  <c r="I48" i="42"/>
  <c r="I49" i="42"/>
  <c r="I50" i="42"/>
  <c r="I51" i="42"/>
  <c r="I52" i="42"/>
  <c r="I53" i="42"/>
  <c r="I54" i="42"/>
  <c r="I55" i="42"/>
  <c r="I56" i="42"/>
  <c r="I57" i="42"/>
  <c r="I58" i="42"/>
  <c r="I59" i="42"/>
  <c r="I60" i="42"/>
  <c r="I61" i="42"/>
  <c r="I62" i="42"/>
  <c r="I63" i="42"/>
  <c r="I64" i="42"/>
  <c r="I65" i="42"/>
  <c r="I66" i="42"/>
  <c r="I67" i="42"/>
  <c r="I68" i="42"/>
  <c r="I69" i="42"/>
  <c r="I70" i="42"/>
  <c r="I71" i="42"/>
  <c r="I72" i="42"/>
  <c r="I73" i="42"/>
  <c r="I74" i="42"/>
  <c r="I75" i="42"/>
  <c r="I76" i="42"/>
  <c r="I77" i="42"/>
  <c r="I78" i="42"/>
  <c r="I79" i="42"/>
  <c r="I80" i="42"/>
  <c r="I81" i="42"/>
  <c r="I82" i="42"/>
  <c r="I83" i="42"/>
  <c r="I84" i="42"/>
  <c r="I85" i="42"/>
  <c r="I86" i="42"/>
  <c r="I87" i="42"/>
  <c r="I88" i="42"/>
  <c r="I89" i="42"/>
  <c r="I90" i="42"/>
  <c r="I91" i="42"/>
  <c r="I92" i="42"/>
  <c r="I93" i="42"/>
  <c r="I94" i="42"/>
  <c r="I95" i="42"/>
  <c r="I96" i="42"/>
  <c r="I97" i="42"/>
  <c r="I98" i="42"/>
  <c r="I99" i="42"/>
  <c r="I100" i="42"/>
  <c r="I101" i="42"/>
  <c r="I102" i="42"/>
  <c r="I103" i="42"/>
  <c r="I104" i="42"/>
  <c r="I105" i="42"/>
  <c r="I106" i="42"/>
  <c r="I107" i="42"/>
  <c r="I108" i="42"/>
  <c r="I109" i="42"/>
  <c r="I110" i="42"/>
  <c r="I111" i="42"/>
  <c r="I112" i="42"/>
  <c r="I113" i="42"/>
  <c r="I114" i="42"/>
  <c r="I115" i="42"/>
  <c r="I116" i="42"/>
  <c r="I117" i="42"/>
  <c r="I118" i="42"/>
  <c r="I119" i="42"/>
  <c r="I120" i="42"/>
  <c r="I121" i="42"/>
  <c r="I122" i="42"/>
  <c r="I123" i="42"/>
  <c r="I124" i="42"/>
  <c r="I125" i="42"/>
  <c r="I126" i="42"/>
  <c r="O13" i="42"/>
  <c r="M13" i="42"/>
  <c r="K13" i="42"/>
  <c r="I13" i="42"/>
  <c r="D14" i="42"/>
  <c r="D15" i="42"/>
  <c r="G15" i="42" s="1"/>
  <c r="D16" i="42"/>
  <c r="G16" i="42" s="1"/>
  <c r="D17" i="42"/>
  <c r="D18" i="42"/>
  <c r="D19" i="42"/>
  <c r="G19" i="42" s="1"/>
  <c r="D20" i="42"/>
  <c r="G20" i="42" s="1"/>
  <c r="D21" i="42"/>
  <c r="D22" i="42"/>
  <c r="D23" i="42"/>
  <c r="G23" i="42" s="1"/>
  <c r="D24" i="42"/>
  <c r="G24" i="42" s="1"/>
  <c r="D25" i="42"/>
  <c r="D26" i="42"/>
  <c r="D27" i="42"/>
  <c r="G27" i="42" s="1"/>
  <c r="D28" i="42"/>
  <c r="G28" i="42" s="1"/>
  <c r="D29" i="42"/>
  <c r="D30" i="42"/>
  <c r="D31" i="42"/>
  <c r="G31" i="42" s="1"/>
  <c r="D32" i="42"/>
  <c r="G32" i="42" s="1"/>
  <c r="D33" i="42"/>
  <c r="D34" i="42"/>
  <c r="D35" i="42"/>
  <c r="G35" i="42" s="1"/>
  <c r="D36" i="42"/>
  <c r="G36" i="42" s="1"/>
  <c r="D37" i="42"/>
  <c r="D38" i="42"/>
  <c r="D39" i="42"/>
  <c r="G39" i="42" s="1"/>
  <c r="D40" i="42"/>
  <c r="G40" i="42" s="1"/>
  <c r="D41" i="42"/>
  <c r="D42" i="42"/>
  <c r="D43" i="42"/>
  <c r="G43" i="42" s="1"/>
  <c r="D44" i="42"/>
  <c r="G44" i="42" s="1"/>
  <c r="D45" i="42"/>
  <c r="D46" i="42"/>
  <c r="D47" i="42"/>
  <c r="G47" i="42" s="1"/>
  <c r="D48" i="42"/>
  <c r="G48" i="42" s="1"/>
  <c r="D49" i="42"/>
  <c r="D50" i="42"/>
  <c r="D65" i="42"/>
  <c r="G65" i="42" s="1"/>
  <c r="D66" i="42"/>
  <c r="G66" i="42" s="1"/>
  <c r="D67" i="42"/>
  <c r="G67" i="42" s="1"/>
  <c r="D69" i="42"/>
  <c r="D70" i="42"/>
  <c r="D71" i="42"/>
  <c r="G71" i="42" s="1"/>
  <c r="D72" i="42"/>
  <c r="G72" i="42" s="1"/>
  <c r="D73" i="42"/>
  <c r="D74" i="42"/>
  <c r="D75" i="42"/>
  <c r="G75" i="42" s="1"/>
  <c r="D76" i="42"/>
  <c r="G76" i="42" s="1"/>
  <c r="D77" i="42"/>
  <c r="D78" i="42"/>
  <c r="D84" i="42"/>
  <c r="G84" i="42" s="1"/>
  <c r="D85" i="42"/>
  <c r="D91" i="42"/>
  <c r="G91" i="42" s="1"/>
  <c r="D93" i="42"/>
  <c r="G93" i="42" s="1"/>
  <c r="D94" i="42"/>
  <c r="G94" i="42" s="1"/>
  <c r="D95" i="42"/>
  <c r="G95" i="42" s="1"/>
  <c r="D96" i="42"/>
  <c r="G96" i="42" s="1"/>
  <c r="D97" i="42"/>
  <c r="G97" i="42" s="1"/>
  <c r="D98" i="42"/>
  <c r="G98" i="42" s="1"/>
  <c r="D99" i="42"/>
  <c r="G99" i="42" s="1"/>
  <c r="D100" i="42"/>
  <c r="G100" i="42" s="1"/>
  <c r="D101" i="42"/>
  <c r="G101" i="42" s="1"/>
  <c r="D102" i="42"/>
  <c r="G102" i="42" s="1"/>
  <c r="D103" i="42"/>
  <c r="G103" i="42" s="1"/>
  <c r="D104" i="42"/>
  <c r="G104" i="42" s="1"/>
  <c r="D105" i="42"/>
  <c r="G105" i="42" s="1"/>
  <c r="D106" i="42"/>
  <c r="G106" i="42" s="1"/>
  <c r="D107" i="42"/>
  <c r="G107" i="42" s="1"/>
  <c r="D109" i="42"/>
  <c r="D110" i="42"/>
  <c r="D111" i="42"/>
  <c r="G111" i="42" s="1"/>
  <c r="D112" i="42"/>
  <c r="G112" i="42" s="1"/>
  <c r="D113" i="42"/>
  <c r="D114" i="42"/>
  <c r="D115" i="42"/>
  <c r="G115" i="42" s="1"/>
  <c r="D116" i="42"/>
  <c r="G116" i="42" s="1"/>
  <c r="D117" i="42"/>
  <c r="D118" i="42"/>
  <c r="D119" i="42"/>
  <c r="G119" i="42" s="1"/>
  <c r="D13" i="42"/>
  <c r="G13" i="42" s="1"/>
  <c r="P73" i="42"/>
  <c r="Q73" i="42" s="1"/>
  <c r="P38" i="42"/>
  <c r="Q38" i="42"/>
  <c r="P28" i="42"/>
  <c r="P19" i="42"/>
  <c r="P18" i="42"/>
  <c r="Q18" i="42" s="1"/>
  <c r="G106" i="50"/>
  <c r="G139" i="50"/>
  <c r="G143" i="50"/>
  <c r="G147" i="50"/>
  <c r="G151" i="50"/>
  <c r="G155" i="50"/>
  <c r="G182" i="50"/>
  <c r="G186" i="50"/>
  <c r="G190" i="50"/>
  <c r="G194" i="50"/>
  <c r="G222" i="50"/>
  <c r="G226" i="50"/>
  <c r="G230" i="50"/>
  <c r="D106" i="50"/>
  <c r="G33" i="50"/>
  <c r="D182" i="50"/>
  <c r="D346" i="50"/>
  <c r="G346" i="50" s="1"/>
  <c r="D347" i="50"/>
  <c r="G347" i="50" s="1"/>
  <c r="D348" i="50"/>
  <c r="G348" i="50" s="1"/>
  <c r="D349" i="50"/>
  <c r="G349" i="50" s="1"/>
  <c r="D304" i="50"/>
  <c r="D305" i="50"/>
  <c r="D306" i="50"/>
  <c r="D307" i="50"/>
  <c r="G307" i="50" s="1"/>
  <c r="D308" i="50"/>
  <c r="D309" i="50"/>
  <c r="D310" i="50"/>
  <c r="D311" i="50"/>
  <c r="G311" i="50" s="1"/>
  <c r="D312" i="50"/>
  <c r="D313" i="50"/>
  <c r="D314" i="50"/>
  <c r="D315" i="50"/>
  <c r="G315" i="50" s="1"/>
  <c r="D316" i="50"/>
  <c r="D317" i="50"/>
  <c r="D318" i="50"/>
  <c r="D319" i="50"/>
  <c r="D320" i="50"/>
  <c r="D321" i="50"/>
  <c r="D322" i="50"/>
  <c r="G322" i="50" s="1"/>
  <c r="D303" i="50"/>
  <c r="G303" i="50" s="1"/>
  <c r="D263" i="50"/>
  <c r="D264" i="50"/>
  <c r="D265" i="50"/>
  <c r="G265" i="50" s="1"/>
  <c r="D266" i="50"/>
  <c r="G266" i="50" s="1"/>
  <c r="D267" i="50"/>
  <c r="D268" i="50"/>
  <c r="D270" i="50"/>
  <c r="G270" i="50" s="1"/>
  <c r="D271" i="50"/>
  <c r="D272" i="50"/>
  <c r="D273" i="50"/>
  <c r="D274" i="50"/>
  <c r="G274" i="50" s="1"/>
  <c r="D275" i="50"/>
  <c r="D276" i="50"/>
  <c r="D277" i="50"/>
  <c r="D278" i="50"/>
  <c r="D279" i="50"/>
  <c r="D280" i="50"/>
  <c r="D281" i="50"/>
  <c r="D262" i="50"/>
  <c r="G262" i="50" s="1"/>
  <c r="O363" i="50"/>
  <c r="M363" i="50"/>
  <c r="K363" i="50"/>
  <c r="I363" i="50"/>
  <c r="G363" i="50"/>
  <c r="O356" i="50"/>
  <c r="M356" i="50"/>
  <c r="K356" i="50"/>
  <c r="I356" i="50"/>
  <c r="G356" i="50"/>
  <c r="O355" i="50"/>
  <c r="M355" i="50"/>
  <c r="K355" i="50"/>
  <c r="I355" i="50"/>
  <c r="G355" i="50"/>
  <c r="O354" i="50"/>
  <c r="M354" i="50"/>
  <c r="K354" i="50"/>
  <c r="I354" i="50"/>
  <c r="G354" i="50"/>
  <c r="O353" i="50"/>
  <c r="M353" i="50"/>
  <c r="K353" i="50"/>
  <c r="I353" i="50"/>
  <c r="G353" i="50"/>
  <c r="O352" i="50"/>
  <c r="M352" i="50"/>
  <c r="K352" i="50"/>
  <c r="I352" i="50"/>
  <c r="G352" i="50"/>
  <c r="O351" i="50"/>
  <c r="M351" i="50"/>
  <c r="K351" i="50"/>
  <c r="I351" i="50"/>
  <c r="G351" i="50"/>
  <c r="O350" i="50"/>
  <c r="M350" i="50"/>
  <c r="K350" i="50"/>
  <c r="I350" i="50"/>
  <c r="G350" i="50"/>
  <c r="O349" i="50"/>
  <c r="M349" i="50"/>
  <c r="K349" i="50"/>
  <c r="I349" i="50"/>
  <c r="O348" i="50"/>
  <c r="M348" i="50"/>
  <c r="K348" i="50"/>
  <c r="I348" i="50"/>
  <c r="O347" i="50"/>
  <c r="M347" i="50"/>
  <c r="K347" i="50"/>
  <c r="I347" i="50"/>
  <c r="O346" i="50"/>
  <c r="M346" i="50"/>
  <c r="K346" i="50"/>
  <c r="I346" i="50"/>
  <c r="O345" i="50"/>
  <c r="M345" i="50"/>
  <c r="K345" i="50"/>
  <c r="I345" i="50"/>
  <c r="G345" i="50"/>
  <c r="O344" i="50"/>
  <c r="M344" i="50"/>
  <c r="K344" i="50"/>
  <c r="I344" i="50"/>
  <c r="G344" i="50"/>
  <c r="O322" i="50"/>
  <c r="M322" i="50"/>
  <c r="K322" i="50"/>
  <c r="I322" i="50"/>
  <c r="O315" i="50"/>
  <c r="M315" i="50"/>
  <c r="K315" i="50"/>
  <c r="I315" i="50"/>
  <c r="O314" i="50"/>
  <c r="M314" i="50"/>
  <c r="K314" i="50"/>
  <c r="I314" i="50"/>
  <c r="G314" i="50"/>
  <c r="O313" i="50"/>
  <c r="M313" i="50"/>
  <c r="K313" i="50"/>
  <c r="I313" i="50"/>
  <c r="G313" i="50"/>
  <c r="O312" i="50"/>
  <c r="M312" i="50"/>
  <c r="K312" i="50"/>
  <c r="I312" i="50"/>
  <c r="G312" i="50"/>
  <c r="O311" i="50"/>
  <c r="M311" i="50"/>
  <c r="K311" i="50"/>
  <c r="I311" i="50"/>
  <c r="O310" i="50"/>
  <c r="M310" i="50"/>
  <c r="K310" i="50"/>
  <c r="I310" i="50"/>
  <c r="G310" i="50"/>
  <c r="O309" i="50"/>
  <c r="M309" i="50"/>
  <c r="K309" i="50"/>
  <c r="I309" i="50"/>
  <c r="G309" i="50"/>
  <c r="O308" i="50"/>
  <c r="M308" i="50"/>
  <c r="K308" i="50"/>
  <c r="I308" i="50"/>
  <c r="G308" i="50"/>
  <c r="O307" i="50"/>
  <c r="M307" i="50"/>
  <c r="K307" i="50"/>
  <c r="I307" i="50"/>
  <c r="O306" i="50"/>
  <c r="M306" i="50"/>
  <c r="K306" i="50"/>
  <c r="I306" i="50"/>
  <c r="G306" i="50"/>
  <c r="O305" i="50"/>
  <c r="M305" i="50"/>
  <c r="K305" i="50"/>
  <c r="I305" i="50"/>
  <c r="G305" i="50"/>
  <c r="O304" i="50"/>
  <c r="M304" i="50"/>
  <c r="K304" i="50"/>
  <c r="I304" i="50"/>
  <c r="G304" i="50"/>
  <c r="O303" i="50"/>
  <c r="M303" i="50"/>
  <c r="K303" i="50"/>
  <c r="I303" i="50"/>
  <c r="O281" i="50"/>
  <c r="M281" i="50"/>
  <c r="K281" i="50"/>
  <c r="I281" i="50"/>
  <c r="G281" i="50"/>
  <c r="O274" i="50"/>
  <c r="M274" i="50"/>
  <c r="K274" i="50"/>
  <c r="I274" i="50"/>
  <c r="O273" i="50"/>
  <c r="M273" i="50"/>
  <c r="K273" i="50"/>
  <c r="I273" i="50"/>
  <c r="G273" i="50"/>
  <c r="O272" i="50"/>
  <c r="M272" i="50"/>
  <c r="K272" i="50"/>
  <c r="I272" i="50"/>
  <c r="G272" i="50"/>
  <c r="O271" i="50"/>
  <c r="M271" i="50"/>
  <c r="K271" i="50"/>
  <c r="I271" i="50"/>
  <c r="G271" i="50"/>
  <c r="O270" i="50"/>
  <c r="M270" i="50"/>
  <c r="K270" i="50"/>
  <c r="I270" i="50"/>
  <c r="O269" i="50"/>
  <c r="M269" i="50"/>
  <c r="K269" i="50"/>
  <c r="I269" i="50"/>
  <c r="G269" i="50"/>
  <c r="O268" i="50"/>
  <c r="M268" i="50"/>
  <c r="K268" i="50"/>
  <c r="I268" i="50"/>
  <c r="G268" i="50"/>
  <c r="O267" i="50"/>
  <c r="M267" i="50"/>
  <c r="K267" i="50"/>
  <c r="I267" i="50"/>
  <c r="G267" i="50"/>
  <c r="O266" i="50"/>
  <c r="M266" i="50"/>
  <c r="K266" i="50"/>
  <c r="I266" i="50"/>
  <c r="O265" i="50"/>
  <c r="M265" i="50"/>
  <c r="K265" i="50"/>
  <c r="I265" i="50"/>
  <c r="O264" i="50"/>
  <c r="M264" i="50"/>
  <c r="K264" i="50"/>
  <c r="I264" i="50"/>
  <c r="G264" i="50"/>
  <c r="O263" i="50"/>
  <c r="M263" i="50"/>
  <c r="K263" i="50"/>
  <c r="I263" i="50"/>
  <c r="G263" i="50"/>
  <c r="O262" i="50"/>
  <c r="M262" i="50"/>
  <c r="K262" i="50"/>
  <c r="I262" i="50"/>
  <c r="O218" i="50"/>
  <c r="M218" i="50"/>
  <c r="K218" i="50"/>
  <c r="O177" i="50"/>
  <c r="M177" i="50"/>
  <c r="K177" i="50"/>
  <c r="E110" i="50"/>
  <c r="K75" i="50"/>
  <c r="K94" i="50" s="1"/>
  <c r="M75" i="50"/>
  <c r="M94" i="50" s="1"/>
  <c r="O75" i="50"/>
  <c r="O94" i="50" s="1"/>
  <c r="O239" i="50"/>
  <c r="M239" i="50"/>
  <c r="K239" i="50"/>
  <c r="I239" i="50"/>
  <c r="G239" i="50"/>
  <c r="O232" i="50"/>
  <c r="M232" i="50"/>
  <c r="K232" i="50"/>
  <c r="I232" i="50"/>
  <c r="D232" i="50"/>
  <c r="G232" i="50" s="1"/>
  <c r="O231" i="50"/>
  <c r="M231" i="50"/>
  <c r="K231" i="50"/>
  <c r="I231" i="50"/>
  <c r="D231" i="50"/>
  <c r="G231" i="50" s="1"/>
  <c r="O230" i="50"/>
  <c r="M230" i="50"/>
  <c r="K230" i="50"/>
  <c r="I230" i="50"/>
  <c r="D230" i="50"/>
  <c r="O229" i="50"/>
  <c r="M229" i="50"/>
  <c r="K229" i="50"/>
  <c r="I229" i="50"/>
  <c r="D229" i="50"/>
  <c r="G229" i="50" s="1"/>
  <c r="O228" i="50"/>
  <c r="M228" i="50"/>
  <c r="K228" i="50"/>
  <c r="I228" i="50"/>
  <c r="D228" i="50"/>
  <c r="G228" i="50" s="1"/>
  <c r="O227" i="50"/>
  <c r="M227" i="50"/>
  <c r="K227" i="50"/>
  <c r="I227" i="50"/>
  <c r="D227" i="50"/>
  <c r="G227" i="50" s="1"/>
  <c r="O226" i="50"/>
  <c r="M226" i="50"/>
  <c r="K226" i="50"/>
  <c r="I226" i="50"/>
  <c r="D226" i="50"/>
  <c r="O225" i="50"/>
  <c r="M225" i="50"/>
  <c r="K225" i="50"/>
  <c r="I225" i="50"/>
  <c r="D225" i="50"/>
  <c r="G225" i="50" s="1"/>
  <c r="O224" i="50"/>
  <c r="M224" i="50"/>
  <c r="K224" i="50"/>
  <c r="I224" i="50"/>
  <c r="D224" i="50"/>
  <c r="G224" i="50" s="1"/>
  <c r="O223" i="50"/>
  <c r="M223" i="50"/>
  <c r="K223" i="50"/>
  <c r="I223" i="50"/>
  <c r="D223" i="50"/>
  <c r="G223" i="50" s="1"/>
  <c r="O222" i="50"/>
  <c r="M222" i="50"/>
  <c r="K222" i="50"/>
  <c r="I222" i="50"/>
  <c r="D222" i="50"/>
  <c r="O221" i="50"/>
  <c r="M221" i="50"/>
  <c r="K221" i="50"/>
  <c r="I221" i="50"/>
  <c r="D221" i="50"/>
  <c r="G221" i="50" s="1"/>
  <c r="O220" i="50"/>
  <c r="M220" i="50"/>
  <c r="K220" i="50"/>
  <c r="I220" i="50"/>
  <c r="D220" i="50"/>
  <c r="G220" i="50" s="1"/>
  <c r="D156" i="50"/>
  <c r="G156" i="50" s="1"/>
  <c r="D155" i="50"/>
  <c r="D154" i="50"/>
  <c r="G154" i="50" s="1"/>
  <c r="D153" i="50"/>
  <c r="G153" i="50" s="1"/>
  <c r="D152" i="50"/>
  <c r="G152" i="50" s="1"/>
  <c r="D151" i="50"/>
  <c r="D150" i="50"/>
  <c r="G150" i="50" s="1"/>
  <c r="D149" i="50"/>
  <c r="G149" i="50" s="1"/>
  <c r="D148" i="50"/>
  <c r="G148" i="50" s="1"/>
  <c r="D147" i="50"/>
  <c r="D146" i="50"/>
  <c r="G146" i="50" s="1"/>
  <c r="D145" i="50"/>
  <c r="G145" i="50" s="1"/>
  <c r="D144" i="50"/>
  <c r="G144" i="50" s="1"/>
  <c r="D143" i="50"/>
  <c r="D142" i="50"/>
  <c r="G142" i="50" s="1"/>
  <c r="D141" i="50"/>
  <c r="G141" i="50" s="1"/>
  <c r="D140" i="50"/>
  <c r="G140" i="50" s="1"/>
  <c r="D139" i="50"/>
  <c r="D138" i="50"/>
  <c r="G138" i="50" s="1"/>
  <c r="O196" i="50"/>
  <c r="M196" i="50"/>
  <c r="K196" i="50"/>
  <c r="I196" i="50"/>
  <c r="D196" i="50"/>
  <c r="G196" i="50" s="1"/>
  <c r="O195" i="50"/>
  <c r="M195" i="50"/>
  <c r="K195" i="50"/>
  <c r="I195" i="50"/>
  <c r="D195" i="50"/>
  <c r="G195" i="50" s="1"/>
  <c r="O194" i="50"/>
  <c r="M194" i="50"/>
  <c r="K194" i="50"/>
  <c r="I194" i="50"/>
  <c r="D194" i="50"/>
  <c r="O193" i="50"/>
  <c r="M193" i="50"/>
  <c r="K193" i="50"/>
  <c r="I193" i="50"/>
  <c r="D193" i="50"/>
  <c r="G193" i="50" s="1"/>
  <c r="O192" i="50"/>
  <c r="M192" i="50"/>
  <c r="K192" i="50"/>
  <c r="I192" i="50"/>
  <c r="D192" i="50"/>
  <c r="G192" i="50" s="1"/>
  <c r="O191" i="50"/>
  <c r="M191" i="50"/>
  <c r="K191" i="50"/>
  <c r="I191" i="50"/>
  <c r="D191" i="50"/>
  <c r="G191" i="50" s="1"/>
  <c r="O190" i="50"/>
  <c r="M190" i="50"/>
  <c r="K190" i="50"/>
  <c r="I190" i="50"/>
  <c r="D190" i="50"/>
  <c r="O189" i="50"/>
  <c r="M189" i="50"/>
  <c r="K189" i="50"/>
  <c r="I189" i="50"/>
  <c r="D189" i="50"/>
  <c r="G189" i="50" s="1"/>
  <c r="O188" i="50"/>
  <c r="M188" i="50"/>
  <c r="K188" i="50"/>
  <c r="I188" i="50"/>
  <c r="D188" i="50"/>
  <c r="G188" i="50" s="1"/>
  <c r="O187" i="50"/>
  <c r="M187" i="50"/>
  <c r="K187" i="50"/>
  <c r="I187" i="50"/>
  <c r="D187" i="50"/>
  <c r="G187" i="50" s="1"/>
  <c r="O186" i="50"/>
  <c r="M186" i="50"/>
  <c r="K186" i="50"/>
  <c r="I186" i="50"/>
  <c r="D186" i="50"/>
  <c r="O185" i="50"/>
  <c r="M185" i="50"/>
  <c r="K185" i="50"/>
  <c r="I185" i="50"/>
  <c r="D185" i="50"/>
  <c r="G185" i="50" s="1"/>
  <c r="O184" i="50"/>
  <c r="M184" i="50"/>
  <c r="K184" i="50"/>
  <c r="I184" i="50"/>
  <c r="D184" i="50"/>
  <c r="G184" i="50" s="1"/>
  <c r="O183" i="50"/>
  <c r="M183" i="50"/>
  <c r="K183" i="50"/>
  <c r="I183" i="50"/>
  <c r="D183" i="50"/>
  <c r="G183" i="50" s="1"/>
  <c r="O182" i="50"/>
  <c r="M182" i="50"/>
  <c r="K182" i="50"/>
  <c r="I182" i="50"/>
  <c r="O181" i="50"/>
  <c r="M181" i="50"/>
  <c r="K181" i="50"/>
  <c r="I181" i="50"/>
  <c r="D181" i="50"/>
  <c r="G181" i="50" s="1"/>
  <c r="O180" i="50"/>
  <c r="M180" i="50"/>
  <c r="K180" i="50"/>
  <c r="I180" i="50"/>
  <c r="D180" i="50"/>
  <c r="G180" i="50" s="1"/>
  <c r="O179" i="50"/>
  <c r="M179" i="50"/>
  <c r="K179" i="50"/>
  <c r="I179" i="50"/>
  <c r="D179" i="50"/>
  <c r="G179" i="50" s="1"/>
  <c r="O157" i="50"/>
  <c r="M157" i="50"/>
  <c r="K157" i="50"/>
  <c r="I157" i="50"/>
  <c r="G157" i="50"/>
  <c r="O156" i="50"/>
  <c r="M156" i="50"/>
  <c r="K156" i="50"/>
  <c r="I156" i="50"/>
  <c r="O155" i="50"/>
  <c r="M155" i="50"/>
  <c r="K155" i="50"/>
  <c r="I155" i="50"/>
  <c r="O154" i="50"/>
  <c r="M154" i="50"/>
  <c r="K154" i="50"/>
  <c r="I154" i="50"/>
  <c r="O153" i="50"/>
  <c r="M153" i="50"/>
  <c r="K153" i="50"/>
  <c r="I153" i="50"/>
  <c r="O152" i="50"/>
  <c r="M152" i="50"/>
  <c r="K152" i="50"/>
  <c r="I152" i="50"/>
  <c r="O151" i="50"/>
  <c r="M151" i="50"/>
  <c r="K151" i="50"/>
  <c r="I151" i="50"/>
  <c r="O150" i="50"/>
  <c r="M150" i="50"/>
  <c r="K150" i="50"/>
  <c r="I150" i="50"/>
  <c r="O149" i="50"/>
  <c r="M149" i="50"/>
  <c r="K149" i="50"/>
  <c r="I149" i="50"/>
  <c r="O148" i="50"/>
  <c r="M148" i="50"/>
  <c r="K148" i="50"/>
  <c r="I148" i="50"/>
  <c r="O147" i="50"/>
  <c r="M147" i="50"/>
  <c r="K147" i="50"/>
  <c r="I147" i="50"/>
  <c r="O146" i="50"/>
  <c r="M146" i="50"/>
  <c r="K146" i="50"/>
  <c r="I146" i="50"/>
  <c r="O145" i="50"/>
  <c r="M145" i="50"/>
  <c r="K145" i="50"/>
  <c r="I145" i="50"/>
  <c r="O144" i="50"/>
  <c r="M144" i="50"/>
  <c r="K144" i="50"/>
  <c r="I144" i="50"/>
  <c r="O143" i="50"/>
  <c r="M143" i="50"/>
  <c r="K143" i="50"/>
  <c r="I143" i="50"/>
  <c r="O142" i="50"/>
  <c r="M142" i="50"/>
  <c r="K142" i="50"/>
  <c r="I142" i="50"/>
  <c r="O141" i="50"/>
  <c r="M141" i="50"/>
  <c r="K141" i="50"/>
  <c r="I141" i="50"/>
  <c r="O140" i="50"/>
  <c r="M140" i="50"/>
  <c r="K140" i="50"/>
  <c r="I140" i="50"/>
  <c r="O139" i="50"/>
  <c r="M139" i="50"/>
  <c r="K139" i="50"/>
  <c r="I139" i="50"/>
  <c r="O138" i="50"/>
  <c r="O159" i="50" s="1"/>
  <c r="M138" i="50"/>
  <c r="M159" i="50" s="1"/>
  <c r="K138" i="50"/>
  <c r="I138" i="5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I62" i="20"/>
  <c r="I63" i="20"/>
  <c r="I64" i="20"/>
  <c r="I65" i="20"/>
  <c r="I66" i="20"/>
  <c r="I67" i="20"/>
  <c r="I68" i="20"/>
  <c r="I69" i="20"/>
  <c r="I70" i="20"/>
  <c r="I71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86" i="20"/>
  <c r="I87" i="20"/>
  <c r="I88" i="20"/>
  <c r="I89" i="20"/>
  <c r="I90" i="20"/>
  <c r="I91" i="20"/>
  <c r="I92" i="20"/>
  <c r="I93" i="20"/>
  <c r="I94" i="20"/>
  <c r="I95" i="20"/>
  <c r="I96" i="20"/>
  <c r="I97" i="20"/>
  <c r="I98" i="20"/>
  <c r="I99" i="20"/>
  <c r="I100" i="20"/>
  <c r="I101" i="20"/>
  <c r="I102" i="20"/>
  <c r="I103" i="20"/>
  <c r="I104" i="20"/>
  <c r="I105" i="20"/>
  <c r="I106" i="20"/>
  <c r="I107" i="20"/>
  <c r="I108" i="20"/>
  <c r="I109" i="20"/>
  <c r="I110" i="20"/>
  <c r="I111" i="20"/>
  <c r="I112" i="20"/>
  <c r="I113" i="20"/>
  <c r="I114" i="20"/>
  <c r="I115" i="20"/>
  <c r="I116" i="20"/>
  <c r="I117" i="20"/>
  <c r="I118" i="20"/>
  <c r="I119" i="20"/>
  <c r="I120" i="20"/>
  <c r="I121" i="20"/>
  <c r="I122" i="20"/>
  <c r="I123" i="20"/>
  <c r="I124" i="20"/>
  <c r="I125" i="20"/>
  <c r="I126" i="20"/>
  <c r="I127" i="20"/>
  <c r="I128" i="20"/>
  <c r="I129" i="20"/>
  <c r="I130" i="20"/>
  <c r="I131" i="20"/>
  <c r="I132" i="20"/>
  <c r="I133" i="20"/>
  <c r="I134" i="20"/>
  <c r="I135" i="20"/>
  <c r="I136" i="20"/>
  <c r="I137" i="20"/>
  <c r="I138" i="20"/>
  <c r="I139" i="20"/>
  <c r="I140" i="20"/>
  <c r="I141" i="20"/>
  <c r="I142" i="20"/>
  <c r="I143" i="20"/>
  <c r="I144" i="20"/>
  <c r="I145" i="20"/>
  <c r="I146" i="20"/>
  <c r="I147" i="20"/>
  <c r="I148" i="20"/>
  <c r="I149" i="20"/>
  <c r="I150" i="20"/>
  <c r="I151" i="20"/>
  <c r="I152" i="20"/>
  <c r="I153" i="20"/>
  <c r="I154" i="20"/>
  <c r="I155" i="20"/>
  <c r="I156" i="20"/>
  <c r="I157" i="20"/>
  <c r="I158" i="20"/>
  <c r="I159" i="20"/>
  <c r="I160" i="20"/>
  <c r="I161" i="20"/>
  <c r="I162" i="20"/>
  <c r="I163" i="20"/>
  <c r="I164" i="20"/>
  <c r="I165" i="20"/>
  <c r="I166" i="20"/>
  <c r="I167" i="20"/>
  <c r="I168" i="20"/>
  <c r="I169" i="20"/>
  <c r="I170" i="20"/>
  <c r="I171" i="20"/>
  <c r="I172" i="20"/>
  <c r="I173" i="20"/>
  <c r="I174" i="20"/>
  <c r="I175" i="20"/>
  <c r="I176" i="20"/>
  <c r="I177" i="20"/>
  <c r="I178" i="20"/>
  <c r="I179" i="20"/>
  <c r="I180" i="20"/>
  <c r="I181" i="20"/>
  <c r="I182" i="20"/>
  <c r="I183" i="20"/>
  <c r="I184" i="20"/>
  <c r="I185" i="20"/>
  <c r="I186" i="20"/>
  <c r="I187" i="20"/>
  <c r="I188" i="20"/>
  <c r="I189" i="20"/>
  <c r="I190" i="20"/>
  <c r="I191" i="20"/>
  <c r="I192" i="20"/>
  <c r="I193" i="20"/>
  <c r="I194" i="20"/>
  <c r="I195" i="20"/>
  <c r="I196" i="20"/>
  <c r="I197" i="20"/>
  <c r="I198" i="20"/>
  <c r="I199" i="20"/>
  <c r="I200" i="20"/>
  <c r="I201" i="20"/>
  <c r="I202" i="20"/>
  <c r="I203" i="20"/>
  <c r="I204" i="20"/>
  <c r="I205" i="20"/>
  <c r="I206" i="20"/>
  <c r="I207" i="20"/>
  <c r="I208" i="20"/>
  <c r="I209" i="20"/>
  <c r="I210" i="20"/>
  <c r="I211" i="20"/>
  <c r="I212" i="20"/>
  <c r="I213" i="20"/>
  <c r="I214" i="20"/>
  <c r="I215" i="20"/>
  <c r="I216" i="20"/>
  <c r="I217" i="20"/>
  <c r="I218" i="20"/>
  <c r="I219" i="20"/>
  <c r="I220" i="20"/>
  <c r="I221" i="20"/>
  <c r="I222" i="20"/>
  <c r="I223" i="20"/>
  <c r="I224" i="20"/>
  <c r="I225" i="20"/>
  <c r="I226" i="20"/>
  <c r="I227" i="20"/>
  <c r="I228" i="20"/>
  <c r="I229" i="20"/>
  <c r="I230" i="20"/>
  <c r="I231" i="20"/>
  <c r="I232" i="20"/>
  <c r="I233" i="20"/>
  <c r="I234" i="20"/>
  <c r="I235" i="20"/>
  <c r="I236" i="20"/>
  <c r="I237" i="20"/>
  <c r="I238" i="20"/>
  <c r="I239" i="20"/>
  <c r="I240" i="20"/>
  <c r="I241" i="20"/>
  <c r="I242" i="20"/>
  <c r="I243" i="20"/>
  <c r="I244" i="20"/>
  <c r="I245" i="20"/>
  <c r="I246" i="20"/>
  <c r="I247" i="20"/>
  <c r="I248" i="20"/>
  <c r="I249" i="20"/>
  <c r="I250" i="20"/>
  <c r="I251" i="20"/>
  <c r="I252" i="20"/>
  <c r="I253" i="20"/>
  <c r="I254" i="20"/>
  <c r="I255" i="20"/>
  <c r="I256" i="20"/>
  <c r="I257" i="20"/>
  <c r="I258" i="20"/>
  <c r="I259" i="20"/>
  <c r="I260" i="20"/>
  <c r="I261" i="20"/>
  <c r="I262" i="20"/>
  <c r="I263" i="20"/>
  <c r="I264" i="20"/>
  <c r="I265" i="20"/>
  <c r="I266" i="20"/>
  <c r="I267" i="20"/>
  <c r="I268" i="20"/>
  <c r="I269" i="20"/>
  <c r="I270" i="20"/>
  <c r="I271" i="20"/>
  <c r="I272" i="20"/>
  <c r="I273" i="20"/>
  <c r="I274" i="20"/>
  <c r="I275" i="20"/>
  <c r="I276" i="20"/>
  <c r="I277" i="20"/>
  <c r="I278" i="20"/>
  <c r="I279" i="20"/>
  <c r="I280" i="20"/>
  <c r="I281" i="20"/>
  <c r="I282" i="20"/>
  <c r="I283" i="20"/>
  <c r="I284" i="20"/>
  <c r="I285" i="20"/>
  <c r="I286" i="20"/>
  <c r="I287" i="20"/>
  <c r="I288" i="20"/>
  <c r="I289" i="20"/>
  <c r="I290" i="20"/>
  <c r="I291" i="20"/>
  <c r="I292" i="20"/>
  <c r="I293" i="20"/>
  <c r="I294" i="20"/>
  <c r="I295" i="20"/>
  <c r="I296" i="20"/>
  <c r="I297" i="20"/>
  <c r="I298" i="20"/>
  <c r="I299" i="20"/>
  <c r="I300" i="20"/>
  <c r="I301" i="20"/>
  <c r="I302" i="20"/>
  <c r="I303" i="20"/>
  <c r="I304" i="20"/>
  <c r="I305" i="20"/>
  <c r="I306" i="20"/>
  <c r="I307" i="20"/>
  <c r="I308" i="20"/>
  <c r="I309" i="20"/>
  <c r="I310" i="20"/>
  <c r="I311" i="20"/>
  <c r="I312" i="20"/>
  <c r="I313" i="20"/>
  <c r="I314" i="20"/>
  <c r="I315" i="20"/>
  <c r="I316" i="20"/>
  <c r="I317" i="20"/>
  <c r="I318" i="20"/>
  <c r="I319" i="20"/>
  <c r="I320" i="20"/>
  <c r="I321" i="20"/>
  <c r="I322" i="20"/>
  <c r="I323" i="20"/>
  <c r="I324" i="20"/>
  <c r="I325" i="20"/>
  <c r="I326" i="20"/>
  <c r="I327" i="20"/>
  <c r="I328" i="20"/>
  <c r="I329" i="20"/>
  <c r="I330" i="20"/>
  <c r="I331" i="20"/>
  <c r="I332" i="20"/>
  <c r="I333" i="20"/>
  <c r="I334" i="20"/>
  <c r="I335" i="20"/>
  <c r="I336" i="20"/>
  <c r="I337" i="20"/>
  <c r="I338" i="20"/>
  <c r="I339" i="20"/>
  <c r="I340" i="20"/>
  <c r="I341" i="20"/>
  <c r="I342" i="20"/>
  <c r="I343" i="20"/>
  <c r="I344" i="20"/>
  <c r="I345" i="20"/>
  <c r="I346" i="20"/>
  <c r="I347" i="20"/>
  <c r="I348" i="20"/>
  <c r="I349" i="20"/>
  <c r="I350" i="20"/>
  <c r="I351" i="20"/>
  <c r="I352" i="20"/>
  <c r="I353" i="20"/>
  <c r="I354" i="20"/>
  <c r="I355" i="20"/>
  <c r="I356" i="20"/>
  <c r="I357" i="20"/>
  <c r="I358" i="20"/>
  <c r="I359" i="20"/>
  <c r="I360" i="20"/>
  <c r="I361" i="20"/>
  <c r="I362" i="20"/>
  <c r="I363" i="20"/>
  <c r="I364" i="20"/>
  <c r="I365" i="20"/>
  <c r="I366" i="20"/>
  <c r="I367" i="20"/>
  <c r="I368" i="20"/>
  <c r="I369" i="20"/>
  <c r="I370" i="20"/>
  <c r="I371" i="20"/>
  <c r="I372" i="20"/>
  <c r="I373" i="20"/>
  <c r="I374" i="20"/>
  <c r="I375" i="20"/>
  <c r="I376" i="20"/>
  <c r="I377" i="20"/>
  <c r="I378" i="20"/>
  <c r="I379" i="20"/>
  <c r="I380" i="20"/>
  <c r="I381" i="20"/>
  <c r="I382" i="20"/>
  <c r="I383" i="20"/>
  <c r="I384" i="20"/>
  <c r="I385" i="20"/>
  <c r="I386" i="20"/>
  <c r="I387" i="20"/>
  <c r="I388" i="20"/>
  <c r="I389" i="20"/>
  <c r="I390" i="20"/>
  <c r="I391" i="20"/>
  <c r="I392" i="20"/>
  <c r="I393" i="20"/>
  <c r="I394" i="20"/>
  <c r="I395" i="20"/>
  <c r="I396" i="20"/>
  <c r="I397" i="20"/>
  <c r="I398" i="20"/>
  <c r="I399" i="20"/>
  <c r="I400" i="20"/>
  <c r="I401" i="20"/>
  <c r="I402" i="20"/>
  <c r="I403" i="20"/>
  <c r="I404" i="20"/>
  <c r="I405" i="20"/>
  <c r="I406" i="20"/>
  <c r="I407" i="20"/>
  <c r="I408" i="20"/>
  <c r="I409" i="20"/>
  <c r="I410" i="20"/>
  <c r="I411" i="20"/>
  <c r="I412" i="20"/>
  <c r="I413" i="20"/>
  <c r="I414" i="20"/>
  <c r="I415" i="20"/>
  <c r="I416" i="20"/>
  <c r="I417" i="20"/>
  <c r="I418" i="20"/>
  <c r="I419" i="20"/>
  <c r="I420" i="20"/>
  <c r="I421" i="20"/>
  <c r="I422" i="20"/>
  <c r="I423" i="20"/>
  <c r="I424" i="20"/>
  <c r="I425" i="20"/>
  <c r="I426" i="20"/>
  <c r="I427" i="20"/>
  <c r="I428" i="20"/>
  <c r="I429" i="20"/>
  <c r="I430" i="20"/>
  <c r="I431" i="20"/>
  <c r="I432" i="20"/>
  <c r="I433" i="20"/>
  <c r="I434" i="20"/>
  <c r="I435" i="20"/>
  <c r="I436" i="20"/>
  <c r="I437" i="20"/>
  <c r="I438" i="20"/>
  <c r="I439" i="20"/>
  <c r="I440" i="20"/>
  <c r="I441" i="20"/>
  <c r="I442" i="20"/>
  <c r="I443" i="20"/>
  <c r="I444" i="20"/>
  <c r="I445" i="20"/>
  <c r="I446" i="20"/>
  <c r="I447" i="20"/>
  <c r="I448" i="20"/>
  <c r="I449" i="20"/>
  <c r="I450" i="20"/>
  <c r="I451" i="20"/>
  <c r="I452" i="20"/>
  <c r="I453" i="20"/>
  <c r="I454" i="20"/>
  <c r="I455" i="20"/>
  <c r="I456" i="20"/>
  <c r="I457" i="20"/>
  <c r="I458" i="20"/>
  <c r="I459" i="20"/>
  <c r="I460" i="20"/>
  <c r="I461" i="20"/>
  <c r="I462" i="20"/>
  <c r="I463" i="20"/>
  <c r="I464" i="20"/>
  <c r="I465" i="20"/>
  <c r="I466" i="20"/>
  <c r="I467" i="20"/>
  <c r="I468" i="20"/>
  <c r="I469" i="20"/>
  <c r="I470" i="20"/>
  <c r="I471" i="20"/>
  <c r="I472" i="20"/>
  <c r="I473" i="20"/>
  <c r="I474" i="20"/>
  <c r="I475" i="20"/>
  <c r="I476" i="20"/>
  <c r="I477" i="20"/>
  <c r="I478" i="20"/>
  <c r="I479" i="20"/>
  <c r="I480" i="20"/>
  <c r="I481" i="20"/>
  <c r="I482" i="20"/>
  <c r="I483" i="20"/>
  <c r="I484" i="20"/>
  <c r="I485" i="20"/>
  <c r="I486" i="20"/>
  <c r="I487" i="20"/>
  <c r="I488" i="20"/>
  <c r="I489" i="20"/>
  <c r="I490" i="20"/>
  <c r="I491" i="20"/>
  <c r="I492" i="20"/>
  <c r="I493" i="20"/>
  <c r="I494" i="20"/>
  <c r="I495" i="20"/>
  <c r="I496" i="20"/>
  <c r="I497" i="20"/>
  <c r="I498" i="20"/>
  <c r="I499" i="20"/>
  <c r="I500" i="20"/>
  <c r="I501" i="20"/>
  <c r="I502" i="20"/>
  <c r="I503" i="20"/>
  <c r="I504" i="20"/>
  <c r="I505" i="20"/>
  <c r="I506" i="20"/>
  <c r="I507" i="20"/>
  <c r="I508" i="20"/>
  <c r="I509" i="20"/>
  <c r="I510" i="20"/>
  <c r="I511" i="20"/>
  <c r="I512" i="20"/>
  <c r="I513" i="20"/>
  <c r="I514" i="20"/>
  <c r="I515" i="20"/>
  <c r="I516" i="20"/>
  <c r="I517" i="20"/>
  <c r="I518" i="20"/>
  <c r="I519" i="20"/>
  <c r="I520" i="20"/>
  <c r="I521" i="20"/>
  <c r="I522" i="20"/>
  <c r="I523" i="20"/>
  <c r="I524" i="20"/>
  <c r="I525" i="20"/>
  <c r="I526" i="20"/>
  <c r="I527" i="20"/>
  <c r="I528" i="20"/>
  <c r="I529" i="20"/>
  <c r="I530" i="20"/>
  <c r="I531" i="20"/>
  <c r="I532" i="20"/>
  <c r="I533" i="20"/>
  <c r="I534" i="20"/>
  <c r="I535" i="20"/>
  <c r="I536" i="20"/>
  <c r="I537" i="20"/>
  <c r="I538" i="20"/>
  <c r="I539" i="20"/>
  <c r="I540" i="20"/>
  <c r="I541" i="20"/>
  <c r="I542" i="20"/>
  <c r="I543" i="20"/>
  <c r="I544" i="20"/>
  <c r="I545" i="20"/>
  <c r="I546" i="20"/>
  <c r="I547" i="20"/>
  <c r="I548" i="20"/>
  <c r="I549" i="20"/>
  <c r="I550" i="20"/>
  <c r="I551" i="20"/>
  <c r="I552" i="20"/>
  <c r="I553" i="20"/>
  <c r="I554" i="20"/>
  <c r="I555" i="20"/>
  <c r="I556" i="20"/>
  <c r="I557" i="20"/>
  <c r="I558" i="20"/>
  <c r="I559" i="20"/>
  <c r="I560" i="20"/>
  <c r="I561" i="20"/>
  <c r="I562" i="20"/>
  <c r="I563" i="20"/>
  <c r="I564" i="20"/>
  <c r="I565" i="20"/>
  <c r="I566" i="20"/>
  <c r="I567" i="20"/>
  <c r="I568" i="20"/>
  <c r="I569" i="20"/>
  <c r="I570" i="20"/>
  <c r="I571" i="20"/>
  <c r="I572" i="20"/>
  <c r="I573" i="20"/>
  <c r="I574" i="20"/>
  <c r="I575" i="20"/>
  <c r="I576" i="20"/>
  <c r="I577" i="20"/>
  <c r="I578" i="20"/>
  <c r="I579" i="20"/>
  <c r="I580" i="20"/>
  <c r="I581" i="20"/>
  <c r="I582" i="20"/>
  <c r="I583" i="20"/>
  <c r="I584" i="20"/>
  <c r="I585" i="20"/>
  <c r="I586" i="20"/>
  <c r="I587" i="20"/>
  <c r="I588" i="20"/>
  <c r="I589" i="20"/>
  <c r="I590" i="20"/>
  <c r="I591" i="20"/>
  <c r="I592" i="20"/>
  <c r="I593" i="20"/>
  <c r="I594" i="20"/>
  <c r="I595" i="20"/>
  <c r="I596" i="20"/>
  <c r="I597" i="20"/>
  <c r="I598" i="20"/>
  <c r="I599" i="20"/>
  <c r="I600" i="20"/>
  <c r="I601" i="20"/>
  <c r="I602" i="20"/>
  <c r="I603" i="20"/>
  <c r="I604" i="20"/>
  <c r="I605" i="20"/>
  <c r="I606" i="20"/>
  <c r="I607" i="20"/>
  <c r="I608" i="20"/>
  <c r="I609" i="20"/>
  <c r="I610" i="20"/>
  <c r="I611" i="20"/>
  <c r="I612" i="20"/>
  <c r="I613" i="20"/>
  <c r="I614" i="20"/>
  <c r="I615" i="20"/>
  <c r="I616" i="20"/>
  <c r="I617" i="20"/>
  <c r="I618" i="20"/>
  <c r="I619" i="20"/>
  <c r="I620" i="20"/>
  <c r="I621" i="20"/>
  <c r="I622" i="20"/>
  <c r="I623" i="20"/>
  <c r="I624" i="20"/>
  <c r="I625" i="20"/>
  <c r="I626" i="20"/>
  <c r="I627" i="20"/>
  <c r="I628" i="20"/>
  <c r="I629" i="20"/>
  <c r="I630" i="20"/>
  <c r="I631" i="20"/>
  <c r="I632" i="20"/>
  <c r="I633" i="20"/>
  <c r="I634" i="20"/>
  <c r="I635" i="20"/>
  <c r="I636" i="20"/>
  <c r="I637" i="20"/>
  <c r="I638" i="20"/>
  <c r="I639" i="20"/>
  <c r="I640" i="20"/>
  <c r="I641" i="20"/>
  <c r="I642" i="20"/>
  <c r="I643" i="20"/>
  <c r="I644" i="20"/>
  <c r="I645" i="20"/>
  <c r="I646" i="20"/>
  <c r="I647" i="20"/>
  <c r="I648" i="20"/>
  <c r="I649" i="20"/>
  <c r="I650" i="20"/>
  <c r="I651" i="20"/>
  <c r="I652" i="20"/>
  <c r="I653" i="20"/>
  <c r="I654" i="20"/>
  <c r="I655" i="20"/>
  <c r="I656" i="20"/>
  <c r="I657" i="20"/>
  <c r="I658" i="20"/>
  <c r="I659" i="20"/>
  <c r="I660" i="20"/>
  <c r="I661" i="20"/>
  <c r="I662" i="20"/>
  <c r="I663" i="20"/>
  <c r="I664" i="20"/>
  <c r="I665" i="20"/>
  <c r="I666" i="20"/>
  <c r="I667" i="20"/>
  <c r="I668" i="20"/>
  <c r="I669" i="20"/>
  <c r="I670" i="20"/>
  <c r="I671" i="20"/>
  <c r="I672" i="20"/>
  <c r="I13" i="20"/>
  <c r="I674" i="20" s="1"/>
  <c r="E211" i="31"/>
  <c r="E195" i="31"/>
  <c r="E191" i="31"/>
  <c r="E190" i="31"/>
  <c r="E142" i="31"/>
  <c r="E138" i="31"/>
  <c r="E137" i="31"/>
  <c r="E118" i="31"/>
  <c r="E117" i="31"/>
  <c r="E116" i="31"/>
  <c r="E32" i="31"/>
  <c r="O75" i="51" l="1"/>
  <c r="M34" i="51"/>
  <c r="M53" i="51" s="1"/>
  <c r="M323" i="50"/>
  <c r="M342" i="50" s="1"/>
  <c r="K200" i="50"/>
  <c r="K282" i="50"/>
  <c r="K301" i="50" s="1"/>
  <c r="M200" i="50"/>
  <c r="M241" i="50"/>
  <c r="M260" i="50" s="1"/>
  <c r="M282" i="50"/>
  <c r="M301" i="50" s="1"/>
  <c r="M364" i="50"/>
  <c r="Q19" i="42"/>
  <c r="I34" i="51"/>
  <c r="I53" i="51" s="1"/>
  <c r="I75" i="51" s="1"/>
  <c r="K75" i="51"/>
  <c r="K241" i="50"/>
  <c r="K260" i="50" s="1"/>
  <c r="O323" i="50"/>
  <c r="O342" i="50" s="1"/>
  <c r="K364" i="50"/>
  <c r="K159" i="50"/>
  <c r="O200" i="50"/>
  <c r="O241" i="50"/>
  <c r="O260" i="50" s="1"/>
  <c r="O282" i="50"/>
  <c r="O301" i="50" s="1"/>
  <c r="K323" i="50"/>
  <c r="K342" i="50" s="1"/>
  <c r="O364" i="50"/>
  <c r="K34" i="51"/>
  <c r="K53" i="51" s="1"/>
  <c r="M75" i="51"/>
  <c r="Q13" i="51"/>
  <c r="Q14" i="51"/>
  <c r="Q15" i="51"/>
  <c r="Q16" i="51"/>
  <c r="Q17" i="51"/>
  <c r="Q18" i="51"/>
  <c r="Q19" i="51"/>
  <c r="Q20" i="51"/>
  <c r="Q21" i="51"/>
  <c r="Q22" i="51"/>
  <c r="Q23" i="51"/>
  <c r="Q24" i="51"/>
  <c r="Q25" i="51"/>
  <c r="Q26" i="51"/>
  <c r="Q27" i="51"/>
  <c r="Q28" i="51"/>
  <c r="Q29" i="51"/>
  <c r="Q30" i="51"/>
  <c r="Q31" i="51"/>
  <c r="Q32" i="51"/>
  <c r="Q55" i="51"/>
  <c r="G34" i="51"/>
  <c r="G53" i="51" s="1"/>
  <c r="G75" i="51" s="1"/>
  <c r="O14" i="31" l="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4" i="31"/>
  <c r="O55" i="31"/>
  <c r="O56" i="31"/>
  <c r="O57" i="31"/>
  <c r="O58" i="31"/>
  <c r="O59" i="31"/>
  <c r="O60" i="31"/>
  <c r="O61" i="31"/>
  <c r="O62" i="31"/>
  <c r="O63" i="31"/>
  <c r="O64" i="31"/>
  <c r="O65" i="31"/>
  <c r="O66" i="31"/>
  <c r="O67" i="31"/>
  <c r="O68" i="31"/>
  <c r="O69" i="31"/>
  <c r="O70" i="31"/>
  <c r="O71" i="31"/>
  <c r="O72" i="31"/>
  <c r="O73" i="31"/>
  <c r="O74" i="31"/>
  <c r="O75" i="31"/>
  <c r="O76" i="31"/>
  <c r="O77" i="31"/>
  <c r="O78" i="31"/>
  <c r="O79" i="31"/>
  <c r="O80" i="31"/>
  <c r="O81" i="31"/>
  <c r="O82" i="31"/>
  <c r="O83" i="31"/>
  <c r="O84" i="31"/>
  <c r="O85" i="31"/>
  <c r="O86" i="31"/>
  <c r="O87" i="31"/>
  <c r="O88" i="31"/>
  <c r="O89" i="31"/>
  <c r="O90" i="31"/>
  <c r="O91" i="31"/>
  <c r="O92" i="31"/>
  <c r="O93" i="31"/>
  <c r="O94" i="31"/>
  <c r="O95" i="31"/>
  <c r="O96" i="31"/>
  <c r="O97" i="31"/>
  <c r="O98" i="31"/>
  <c r="O99" i="31"/>
  <c r="O100" i="31"/>
  <c r="O101" i="31"/>
  <c r="O102" i="31"/>
  <c r="O103" i="31"/>
  <c r="O104" i="31"/>
  <c r="O105" i="31"/>
  <c r="O106" i="31"/>
  <c r="O107" i="31"/>
  <c r="O108" i="31"/>
  <c r="O109" i="31"/>
  <c r="O110" i="31"/>
  <c r="O111" i="31"/>
  <c r="O112" i="31"/>
  <c r="O113" i="31"/>
  <c r="O114" i="31"/>
  <c r="O115" i="31"/>
  <c r="O116" i="31"/>
  <c r="O117" i="31"/>
  <c r="O118" i="31"/>
  <c r="O119" i="31"/>
  <c r="O120" i="31"/>
  <c r="O121" i="31"/>
  <c r="O122" i="31"/>
  <c r="O123" i="31"/>
  <c r="O124" i="31"/>
  <c r="O125" i="31"/>
  <c r="O126" i="31"/>
  <c r="O127" i="31"/>
  <c r="O128" i="31"/>
  <c r="O129" i="31"/>
  <c r="O130" i="31"/>
  <c r="O131" i="31"/>
  <c r="O132" i="31"/>
  <c r="O133" i="31"/>
  <c r="O134" i="31"/>
  <c r="O135" i="31"/>
  <c r="O136" i="31"/>
  <c r="O137" i="31"/>
  <c r="O138" i="31"/>
  <c r="O139" i="31"/>
  <c r="O140" i="31"/>
  <c r="O141" i="31"/>
  <c r="O142" i="31"/>
  <c r="O143" i="31"/>
  <c r="O144" i="31"/>
  <c r="O145" i="31"/>
  <c r="O146" i="31"/>
  <c r="O147" i="31"/>
  <c r="O148" i="31"/>
  <c r="O149" i="31"/>
  <c r="O150" i="31"/>
  <c r="O151" i="31"/>
  <c r="O152" i="31"/>
  <c r="O153" i="31"/>
  <c r="O154" i="31"/>
  <c r="O155" i="31"/>
  <c r="O156" i="31"/>
  <c r="O157" i="31"/>
  <c r="O158" i="31"/>
  <c r="O159" i="31"/>
  <c r="O160" i="31"/>
  <c r="O161" i="31"/>
  <c r="O162" i="31"/>
  <c r="O163" i="31"/>
  <c r="O164" i="31"/>
  <c r="O165" i="31"/>
  <c r="O166" i="31"/>
  <c r="O167" i="31"/>
  <c r="O168" i="31"/>
  <c r="O169" i="31"/>
  <c r="O170" i="31"/>
  <c r="O171" i="31"/>
  <c r="O172" i="31"/>
  <c r="O173" i="31"/>
  <c r="O174" i="31"/>
  <c r="O175" i="31"/>
  <c r="O176" i="31"/>
  <c r="O177" i="31"/>
  <c r="O178" i="31"/>
  <c r="O179" i="31"/>
  <c r="O180" i="31"/>
  <c r="O181" i="31"/>
  <c r="O182" i="31"/>
  <c r="O183" i="31"/>
  <c r="O184" i="31"/>
  <c r="O185" i="31"/>
  <c r="O186" i="31"/>
  <c r="O187" i="31"/>
  <c r="O188" i="31"/>
  <c r="O189" i="31"/>
  <c r="O190" i="31"/>
  <c r="O191" i="31"/>
  <c r="O192" i="31"/>
  <c r="O193" i="31"/>
  <c r="O194" i="31"/>
  <c r="O195" i="31"/>
  <c r="O196" i="31"/>
  <c r="O197" i="31"/>
  <c r="O198" i="31"/>
  <c r="O199" i="31"/>
  <c r="O200" i="31"/>
  <c r="O201" i="31"/>
  <c r="O202" i="31"/>
  <c r="O203" i="31"/>
  <c r="O204" i="31"/>
  <c r="O205" i="31"/>
  <c r="O206" i="31"/>
  <c r="O207" i="31"/>
  <c r="O208" i="31"/>
  <c r="O209" i="31"/>
  <c r="O210" i="31"/>
  <c r="O211" i="31"/>
  <c r="O212" i="31"/>
  <c r="O213" i="31"/>
  <c r="O214" i="31"/>
  <c r="O215" i="31"/>
  <c r="O216" i="31"/>
  <c r="O217" i="31"/>
  <c r="O218" i="31"/>
  <c r="O219" i="31"/>
  <c r="O220" i="31"/>
  <c r="O221" i="31"/>
  <c r="O222" i="31"/>
  <c r="O223" i="31"/>
  <c r="O224" i="31"/>
  <c r="O225" i="31"/>
  <c r="O226" i="31"/>
  <c r="O227" i="31"/>
  <c r="O228" i="31"/>
  <c r="O229" i="31"/>
  <c r="O230" i="31"/>
  <c r="O231" i="31"/>
  <c r="O232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69" i="31"/>
  <c r="M70" i="31"/>
  <c r="M71" i="31"/>
  <c r="M72" i="31"/>
  <c r="M73" i="31"/>
  <c r="M74" i="31"/>
  <c r="M75" i="31"/>
  <c r="M76" i="31"/>
  <c r="M77" i="31"/>
  <c r="M78" i="31"/>
  <c r="M79" i="31"/>
  <c r="M80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98" i="31"/>
  <c r="M99" i="31"/>
  <c r="M100" i="31"/>
  <c r="M101" i="31"/>
  <c r="M102" i="31"/>
  <c r="M103" i="31"/>
  <c r="M104" i="31"/>
  <c r="M105" i="31"/>
  <c r="M106" i="31"/>
  <c r="M107" i="31"/>
  <c r="M108" i="31"/>
  <c r="M109" i="31"/>
  <c r="M110" i="31"/>
  <c r="M111" i="31"/>
  <c r="M112" i="31"/>
  <c r="M113" i="31"/>
  <c r="M114" i="31"/>
  <c r="M115" i="31"/>
  <c r="M116" i="31"/>
  <c r="M117" i="31"/>
  <c r="M118" i="31"/>
  <c r="M119" i="31"/>
  <c r="M120" i="31"/>
  <c r="M121" i="31"/>
  <c r="M122" i="31"/>
  <c r="M123" i="31"/>
  <c r="M124" i="31"/>
  <c r="M125" i="31"/>
  <c r="M126" i="31"/>
  <c r="M127" i="31"/>
  <c r="M128" i="31"/>
  <c r="M129" i="31"/>
  <c r="M130" i="31"/>
  <c r="M131" i="31"/>
  <c r="M132" i="31"/>
  <c r="M133" i="31"/>
  <c r="M134" i="31"/>
  <c r="M135" i="31"/>
  <c r="M136" i="31"/>
  <c r="M137" i="31"/>
  <c r="M138" i="31"/>
  <c r="M139" i="31"/>
  <c r="M140" i="31"/>
  <c r="M141" i="31"/>
  <c r="M142" i="31"/>
  <c r="M143" i="31"/>
  <c r="M144" i="31"/>
  <c r="M145" i="31"/>
  <c r="M146" i="31"/>
  <c r="M147" i="31"/>
  <c r="M148" i="31"/>
  <c r="M149" i="31"/>
  <c r="M150" i="31"/>
  <c r="M151" i="31"/>
  <c r="M152" i="31"/>
  <c r="M153" i="31"/>
  <c r="M154" i="31"/>
  <c r="M155" i="31"/>
  <c r="M156" i="31"/>
  <c r="M157" i="31"/>
  <c r="M158" i="31"/>
  <c r="M159" i="31"/>
  <c r="M160" i="31"/>
  <c r="M161" i="31"/>
  <c r="M162" i="31"/>
  <c r="M163" i="31"/>
  <c r="M164" i="31"/>
  <c r="M165" i="31"/>
  <c r="M166" i="31"/>
  <c r="M167" i="31"/>
  <c r="M168" i="31"/>
  <c r="M169" i="31"/>
  <c r="M170" i="31"/>
  <c r="M171" i="31"/>
  <c r="M172" i="31"/>
  <c r="M173" i="31"/>
  <c r="M174" i="31"/>
  <c r="M175" i="31"/>
  <c r="M176" i="31"/>
  <c r="M177" i="31"/>
  <c r="M178" i="31"/>
  <c r="M179" i="31"/>
  <c r="M180" i="31"/>
  <c r="M181" i="31"/>
  <c r="M182" i="31"/>
  <c r="M183" i="31"/>
  <c r="M184" i="31"/>
  <c r="M185" i="31"/>
  <c r="M186" i="31"/>
  <c r="M187" i="31"/>
  <c r="M188" i="31"/>
  <c r="M189" i="31"/>
  <c r="M190" i="31"/>
  <c r="M191" i="31"/>
  <c r="M192" i="31"/>
  <c r="M193" i="31"/>
  <c r="M194" i="31"/>
  <c r="M195" i="31"/>
  <c r="M196" i="31"/>
  <c r="M197" i="31"/>
  <c r="M198" i="31"/>
  <c r="M199" i="31"/>
  <c r="M200" i="31"/>
  <c r="M201" i="31"/>
  <c r="M202" i="31"/>
  <c r="M203" i="31"/>
  <c r="M204" i="31"/>
  <c r="M205" i="31"/>
  <c r="M206" i="31"/>
  <c r="M207" i="31"/>
  <c r="M208" i="31"/>
  <c r="M209" i="31"/>
  <c r="M210" i="31"/>
  <c r="M211" i="31"/>
  <c r="M212" i="31"/>
  <c r="M213" i="31"/>
  <c r="M214" i="31"/>
  <c r="M215" i="31"/>
  <c r="M216" i="31"/>
  <c r="M217" i="31"/>
  <c r="M218" i="31"/>
  <c r="M219" i="31"/>
  <c r="M220" i="31"/>
  <c r="M221" i="31"/>
  <c r="M222" i="31"/>
  <c r="M223" i="31"/>
  <c r="M224" i="31"/>
  <c r="M225" i="31"/>
  <c r="M226" i="31"/>
  <c r="M227" i="31"/>
  <c r="M228" i="31"/>
  <c r="M229" i="31"/>
  <c r="M230" i="31"/>
  <c r="M231" i="31"/>
  <c r="M232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45" i="31"/>
  <c r="K46" i="31"/>
  <c r="K47" i="31"/>
  <c r="K48" i="31"/>
  <c r="K49" i="31"/>
  <c r="K50" i="31"/>
  <c r="K51" i="31"/>
  <c r="K52" i="31"/>
  <c r="K53" i="31"/>
  <c r="K54" i="31"/>
  <c r="K55" i="31"/>
  <c r="K56" i="31"/>
  <c r="K57" i="31"/>
  <c r="K58" i="31"/>
  <c r="K59" i="31"/>
  <c r="K60" i="31"/>
  <c r="K61" i="31"/>
  <c r="K62" i="31"/>
  <c r="K63" i="31"/>
  <c r="K64" i="31"/>
  <c r="K65" i="31"/>
  <c r="K66" i="31"/>
  <c r="K67" i="31"/>
  <c r="K68" i="31"/>
  <c r="K69" i="31"/>
  <c r="K70" i="31"/>
  <c r="K71" i="31"/>
  <c r="K72" i="31"/>
  <c r="K73" i="31"/>
  <c r="K74" i="31"/>
  <c r="K75" i="31"/>
  <c r="K76" i="31"/>
  <c r="K77" i="31"/>
  <c r="K78" i="31"/>
  <c r="K79" i="31"/>
  <c r="K80" i="31"/>
  <c r="K81" i="31"/>
  <c r="K82" i="31"/>
  <c r="K83" i="31"/>
  <c r="K84" i="31"/>
  <c r="K85" i="31"/>
  <c r="K86" i="31"/>
  <c r="K87" i="31"/>
  <c r="K88" i="31"/>
  <c r="K89" i="31"/>
  <c r="K90" i="31"/>
  <c r="K91" i="31"/>
  <c r="K92" i="31"/>
  <c r="K93" i="31"/>
  <c r="K94" i="31"/>
  <c r="K95" i="31"/>
  <c r="K96" i="31"/>
  <c r="K97" i="31"/>
  <c r="K98" i="31"/>
  <c r="K99" i="31"/>
  <c r="K100" i="31"/>
  <c r="K101" i="31"/>
  <c r="K102" i="31"/>
  <c r="K103" i="31"/>
  <c r="K104" i="31"/>
  <c r="K105" i="31"/>
  <c r="K106" i="31"/>
  <c r="K107" i="31"/>
  <c r="K108" i="31"/>
  <c r="K109" i="31"/>
  <c r="K110" i="31"/>
  <c r="K111" i="31"/>
  <c r="K112" i="31"/>
  <c r="K113" i="31"/>
  <c r="K114" i="31"/>
  <c r="K115" i="31"/>
  <c r="K116" i="31"/>
  <c r="K117" i="31"/>
  <c r="K118" i="31"/>
  <c r="K119" i="31"/>
  <c r="K120" i="31"/>
  <c r="K121" i="31"/>
  <c r="K122" i="31"/>
  <c r="K123" i="31"/>
  <c r="K124" i="31"/>
  <c r="K125" i="31"/>
  <c r="K126" i="31"/>
  <c r="K127" i="31"/>
  <c r="K128" i="31"/>
  <c r="K129" i="31"/>
  <c r="K130" i="31"/>
  <c r="K131" i="31"/>
  <c r="K132" i="31"/>
  <c r="K133" i="31"/>
  <c r="K134" i="31"/>
  <c r="K135" i="31"/>
  <c r="K136" i="31"/>
  <c r="K137" i="31"/>
  <c r="K138" i="31"/>
  <c r="K139" i="31"/>
  <c r="K140" i="31"/>
  <c r="K141" i="31"/>
  <c r="K142" i="31"/>
  <c r="K143" i="31"/>
  <c r="K144" i="31"/>
  <c r="K145" i="31"/>
  <c r="K146" i="31"/>
  <c r="K147" i="31"/>
  <c r="K148" i="31"/>
  <c r="K149" i="31"/>
  <c r="K150" i="31"/>
  <c r="K151" i="31"/>
  <c r="K152" i="31"/>
  <c r="K153" i="31"/>
  <c r="K154" i="31"/>
  <c r="K155" i="31"/>
  <c r="K156" i="31"/>
  <c r="K157" i="31"/>
  <c r="K158" i="31"/>
  <c r="K159" i="31"/>
  <c r="K160" i="31"/>
  <c r="K161" i="31"/>
  <c r="K162" i="31"/>
  <c r="K163" i="31"/>
  <c r="K164" i="31"/>
  <c r="K165" i="31"/>
  <c r="K166" i="31"/>
  <c r="K167" i="31"/>
  <c r="K168" i="31"/>
  <c r="K169" i="31"/>
  <c r="K170" i="31"/>
  <c r="K171" i="31"/>
  <c r="K172" i="31"/>
  <c r="K173" i="31"/>
  <c r="K174" i="31"/>
  <c r="K175" i="31"/>
  <c r="K176" i="31"/>
  <c r="K177" i="31"/>
  <c r="K178" i="31"/>
  <c r="K179" i="31"/>
  <c r="K180" i="31"/>
  <c r="K181" i="31"/>
  <c r="K182" i="31"/>
  <c r="K183" i="31"/>
  <c r="K184" i="31"/>
  <c r="K185" i="31"/>
  <c r="K186" i="31"/>
  <c r="K187" i="31"/>
  <c r="K188" i="31"/>
  <c r="K189" i="31"/>
  <c r="K190" i="31"/>
  <c r="K191" i="31"/>
  <c r="K192" i="31"/>
  <c r="K193" i="31"/>
  <c r="K194" i="31"/>
  <c r="K195" i="31"/>
  <c r="K196" i="31"/>
  <c r="K197" i="31"/>
  <c r="K198" i="31"/>
  <c r="K199" i="31"/>
  <c r="K200" i="31"/>
  <c r="K201" i="31"/>
  <c r="K202" i="31"/>
  <c r="K203" i="31"/>
  <c r="K204" i="31"/>
  <c r="K205" i="31"/>
  <c r="K206" i="31"/>
  <c r="K207" i="31"/>
  <c r="K208" i="31"/>
  <c r="K209" i="31"/>
  <c r="K210" i="31"/>
  <c r="K211" i="31"/>
  <c r="K212" i="31"/>
  <c r="K213" i="31"/>
  <c r="K214" i="31"/>
  <c r="K215" i="31"/>
  <c r="K216" i="31"/>
  <c r="K217" i="31"/>
  <c r="K218" i="31"/>
  <c r="K219" i="31"/>
  <c r="K220" i="31"/>
  <c r="K221" i="31"/>
  <c r="K222" i="31"/>
  <c r="K223" i="31"/>
  <c r="K224" i="31"/>
  <c r="K225" i="31"/>
  <c r="K226" i="31"/>
  <c r="K227" i="31"/>
  <c r="K228" i="31"/>
  <c r="K229" i="31"/>
  <c r="K230" i="31"/>
  <c r="K231" i="31"/>
  <c r="K232" i="31"/>
  <c r="I14" i="31"/>
  <c r="I15" i="31"/>
  <c r="I16" i="31"/>
  <c r="I17" i="31"/>
  <c r="I18" i="31"/>
  <c r="I19" i="31"/>
  <c r="I20" i="31"/>
  <c r="I21" i="31"/>
  <c r="I22" i="31"/>
  <c r="I23" i="31"/>
  <c r="I24" i="31"/>
  <c r="I25" i="31"/>
  <c r="I26" i="31"/>
  <c r="I27" i="31"/>
  <c r="I28" i="31"/>
  <c r="I29" i="31"/>
  <c r="I30" i="31"/>
  <c r="I31" i="31"/>
  <c r="I32" i="31"/>
  <c r="I33" i="31"/>
  <c r="I34" i="31"/>
  <c r="I35" i="31"/>
  <c r="I36" i="31"/>
  <c r="I37" i="31"/>
  <c r="I38" i="31"/>
  <c r="I39" i="31"/>
  <c r="I40" i="31"/>
  <c r="I41" i="31"/>
  <c r="I42" i="31"/>
  <c r="I43" i="31"/>
  <c r="I44" i="31"/>
  <c r="I45" i="31"/>
  <c r="I46" i="31"/>
  <c r="I47" i="31"/>
  <c r="I48" i="31"/>
  <c r="I49" i="31"/>
  <c r="I50" i="31"/>
  <c r="I51" i="31"/>
  <c r="I52" i="31"/>
  <c r="I53" i="31"/>
  <c r="I54" i="31"/>
  <c r="I55" i="31"/>
  <c r="I56" i="31"/>
  <c r="I57" i="31"/>
  <c r="I58" i="31"/>
  <c r="I59" i="31"/>
  <c r="I60" i="31"/>
  <c r="I61" i="31"/>
  <c r="I62" i="31"/>
  <c r="I63" i="31"/>
  <c r="I64" i="31"/>
  <c r="I65" i="31"/>
  <c r="I66" i="31"/>
  <c r="I67" i="31"/>
  <c r="I68" i="31"/>
  <c r="I69" i="31"/>
  <c r="I70" i="31"/>
  <c r="I71" i="31"/>
  <c r="I72" i="31"/>
  <c r="I73" i="31"/>
  <c r="I74" i="31"/>
  <c r="I75" i="31"/>
  <c r="I76" i="31"/>
  <c r="I77" i="31"/>
  <c r="I78" i="31"/>
  <c r="I79" i="31"/>
  <c r="I80" i="31"/>
  <c r="I81" i="31"/>
  <c r="I82" i="31"/>
  <c r="I83" i="31"/>
  <c r="I84" i="31"/>
  <c r="I85" i="31"/>
  <c r="I86" i="31"/>
  <c r="I87" i="31"/>
  <c r="I88" i="31"/>
  <c r="I89" i="31"/>
  <c r="I90" i="31"/>
  <c r="I91" i="31"/>
  <c r="I92" i="31"/>
  <c r="I93" i="31"/>
  <c r="I94" i="31"/>
  <c r="I95" i="31"/>
  <c r="I96" i="31"/>
  <c r="I97" i="31"/>
  <c r="I98" i="31"/>
  <c r="I99" i="31"/>
  <c r="I100" i="31"/>
  <c r="I101" i="31"/>
  <c r="I102" i="31"/>
  <c r="I103" i="31"/>
  <c r="I104" i="31"/>
  <c r="I105" i="31"/>
  <c r="I106" i="31"/>
  <c r="I107" i="31"/>
  <c r="I108" i="31"/>
  <c r="I109" i="31"/>
  <c r="I110" i="31"/>
  <c r="I111" i="31"/>
  <c r="I112" i="31"/>
  <c r="I113" i="31"/>
  <c r="I114" i="31"/>
  <c r="I115" i="31"/>
  <c r="I116" i="31"/>
  <c r="I117" i="31"/>
  <c r="I118" i="31"/>
  <c r="I119" i="31"/>
  <c r="I120" i="31"/>
  <c r="I121" i="31"/>
  <c r="I122" i="31"/>
  <c r="I123" i="31"/>
  <c r="I124" i="31"/>
  <c r="I125" i="31"/>
  <c r="I126" i="31"/>
  <c r="I127" i="31"/>
  <c r="I128" i="31"/>
  <c r="I129" i="31"/>
  <c r="I130" i="31"/>
  <c r="I131" i="31"/>
  <c r="I132" i="31"/>
  <c r="I133" i="31"/>
  <c r="I134" i="31"/>
  <c r="I135" i="31"/>
  <c r="I136" i="31"/>
  <c r="I137" i="31"/>
  <c r="I138" i="31"/>
  <c r="I139" i="31"/>
  <c r="I140" i="31"/>
  <c r="I141" i="31"/>
  <c r="I142" i="31"/>
  <c r="I143" i="31"/>
  <c r="I144" i="31"/>
  <c r="I145" i="31"/>
  <c r="I146" i="31"/>
  <c r="I147" i="31"/>
  <c r="I148" i="31"/>
  <c r="I149" i="31"/>
  <c r="I150" i="31"/>
  <c r="I151" i="31"/>
  <c r="I152" i="31"/>
  <c r="I153" i="31"/>
  <c r="I154" i="31"/>
  <c r="I155" i="31"/>
  <c r="I156" i="31"/>
  <c r="I157" i="31"/>
  <c r="I158" i="31"/>
  <c r="I159" i="31"/>
  <c r="I160" i="31"/>
  <c r="I161" i="31"/>
  <c r="I162" i="31"/>
  <c r="I163" i="31"/>
  <c r="I164" i="31"/>
  <c r="I165" i="31"/>
  <c r="I166" i="31"/>
  <c r="I167" i="31"/>
  <c r="I168" i="31"/>
  <c r="I169" i="31"/>
  <c r="I170" i="31"/>
  <c r="I171" i="31"/>
  <c r="I172" i="31"/>
  <c r="I173" i="31"/>
  <c r="I174" i="31"/>
  <c r="I175" i="31"/>
  <c r="I176" i="31"/>
  <c r="I177" i="31"/>
  <c r="I178" i="31"/>
  <c r="I179" i="31"/>
  <c r="I180" i="31"/>
  <c r="I181" i="31"/>
  <c r="I182" i="31"/>
  <c r="I183" i="31"/>
  <c r="I184" i="31"/>
  <c r="I185" i="31"/>
  <c r="I186" i="31"/>
  <c r="I187" i="31"/>
  <c r="I188" i="31"/>
  <c r="I189" i="31"/>
  <c r="I190" i="31"/>
  <c r="I191" i="31"/>
  <c r="I192" i="31"/>
  <c r="I193" i="31"/>
  <c r="I194" i="31"/>
  <c r="I195" i="31"/>
  <c r="I196" i="31"/>
  <c r="I197" i="31"/>
  <c r="I198" i="31"/>
  <c r="I199" i="31"/>
  <c r="I200" i="31"/>
  <c r="I201" i="31"/>
  <c r="I202" i="31"/>
  <c r="I203" i="31"/>
  <c r="I204" i="31"/>
  <c r="I205" i="31"/>
  <c r="I206" i="31"/>
  <c r="I207" i="31"/>
  <c r="I208" i="31"/>
  <c r="I209" i="31"/>
  <c r="I210" i="31"/>
  <c r="I211" i="31"/>
  <c r="I212" i="31"/>
  <c r="I213" i="31"/>
  <c r="I214" i="31"/>
  <c r="I215" i="31"/>
  <c r="I216" i="31"/>
  <c r="I217" i="31"/>
  <c r="I218" i="31"/>
  <c r="I219" i="31"/>
  <c r="I220" i="31"/>
  <c r="I221" i="31"/>
  <c r="I222" i="31"/>
  <c r="I223" i="31"/>
  <c r="I224" i="31"/>
  <c r="I225" i="31"/>
  <c r="I226" i="31"/>
  <c r="I227" i="31"/>
  <c r="I228" i="31"/>
  <c r="I229" i="31"/>
  <c r="I230" i="31"/>
  <c r="I231" i="31"/>
  <c r="I232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1" i="31"/>
  <c r="D62" i="31"/>
  <c r="D63" i="31"/>
  <c r="D64" i="31"/>
  <c r="D65" i="31"/>
  <c r="D66" i="31"/>
  <c r="D67" i="31"/>
  <c r="D68" i="31"/>
  <c r="D69" i="31"/>
  <c r="D70" i="31"/>
  <c r="D71" i="31"/>
  <c r="D72" i="31"/>
  <c r="D73" i="31"/>
  <c r="D74" i="31"/>
  <c r="D75" i="31"/>
  <c r="D76" i="31"/>
  <c r="G76" i="31" s="1"/>
  <c r="D77" i="31"/>
  <c r="D78" i="31"/>
  <c r="D79" i="31"/>
  <c r="D80" i="31"/>
  <c r="D81" i="31"/>
  <c r="D82" i="31"/>
  <c r="D83" i="31"/>
  <c r="D84" i="31"/>
  <c r="D85" i="31"/>
  <c r="D86" i="31"/>
  <c r="D87" i="31"/>
  <c r="D88" i="31"/>
  <c r="D89" i="31"/>
  <c r="D90" i="31"/>
  <c r="D91" i="31"/>
  <c r="D92" i="31"/>
  <c r="D93" i="31"/>
  <c r="D94" i="31"/>
  <c r="D95" i="31"/>
  <c r="D96" i="31"/>
  <c r="D97" i="31"/>
  <c r="D98" i="31"/>
  <c r="D99" i="31"/>
  <c r="D100" i="31"/>
  <c r="D101" i="31"/>
  <c r="D102" i="31"/>
  <c r="D103" i="31"/>
  <c r="D104" i="31"/>
  <c r="D107" i="31"/>
  <c r="D108" i="31"/>
  <c r="D109" i="31"/>
  <c r="D110" i="31"/>
  <c r="D111" i="31"/>
  <c r="D112" i="31"/>
  <c r="D113" i="31"/>
  <c r="D114" i="31"/>
  <c r="D115" i="31"/>
  <c r="D116" i="31"/>
  <c r="D117" i="31"/>
  <c r="D118" i="31"/>
  <c r="D119" i="31"/>
  <c r="D120" i="31"/>
  <c r="D121" i="31"/>
  <c r="D122" i="31"/>
  <c r="D123" i="31"/>
  <c r="D124" i="31"/>
  <c r="D125" i="31"/>
  <c r="D129" i="31"/>
  <c r="D130" i="31"/>
  <c r="D131" i="31"/>
  <c r="D132" i="31"/>
  <c r="D133" i="31"/>
  <c r="D134" i="31"/>
  <c r="D135" i="31"/>
  <c r="D136" i="31"/>
  <c r="D137" i="31"/>
  <c r="D138" i="31"/>
  <c r="D139" i="31"/>
  <c r="D140" i="31"/>
  <c r="D141" i="31"/>
  <c r="D142" i="31"/>
  <c r="D143" i="31"/>
  <c r="D144" i="31"/>
  <c r="D145" i="31"/>
  <c r="D156" i="31"/>
  <c r="D157" i="31"/>
  <c r="D158" i="31"/>
  <c r="D159" i="31"/>
  <c r="D160" i="31"/>
  <c r="D161" i="31"/>
  <c r="D162" i="31"/>
  <c r="D163" i="31"/>
  <c r="D164" i="31"/>
  <c r="D165" i="31"/>
  <c r="D166" i="31"/>
  <c r="D167" i="31"/>
  <c r="D168" i="31"/>
  <c r="D169" i="31"/>
  <c r="D170" i="31"/>
  <c r="D171" i="31"/>
  <c r="D172" i="31"/>
  <c r="D173" i="31"/>
  <c r="D174" i="31"/>
  <c r="D175" i="31"/>
  <c r="D176" i="31"/>
  <c r="D177" i="31"/>
  <c r="D178" i="31"/>
  <c r="D182" i="31"/>
  <c r="D183" i="31"/>
  <c r="D184" i="31"/>
  <c r="D185" i="31"/>
  <c r="D186" i="31"/>
  <c r="D187" i="31"/>
  <c r="D188" i="31"/>
  <c r="D189" i="31"/>
  <c r="D190" i="31"/>
  <c r="D191" i="31"/>
  <c r="D192" i="31"/>
  <c r="D193" i="31"/>
  <c r="D194" i="31"/>
  <c r="D195" i="31"/>
  <c r="D196" i="31"/>
  <c r="D197" i="31"/>
  <c r="D198" i="31"/>
  <c r="D201" i="31"/>
  <c r="D202" i="31"/>
  <c r="D203" i="31"/>
  <c r="D204" i="31"/>
  <c r="D205" i="31"/>
  <c r="D206" i="31"/>
  <c r="D207" i="31"/>
  <c r="D208" i="31"/>
  <c r="D209" i="31"/>
  <c r="D210" i="31"/>
  <c r="D211" i="31"/>
  <c r="D212" i="31"/>
  <c r="D213" i="31"/>
  <c r="D214" i="31"/>
  <c r="D219" i="31"/>
  <c r="D220" i="31"/>
  <c r="D221" i="31"/>
  <c r="D222" i="31"/>
  <c r="D223" i="31"/>
  <c r="D224" i="31"/>
  <c r="D225" i="31"/>
  <c r="D226" i="31"/>
  <c r="D227" i="31"/>
  <c r="D228" i="31"/>
  <c r="D229" i="31"/>
  <c r="D230" i="31"/>
  <c r="D231" i="31"/>
  <c r="P90" i="31" l="1"/>
  <c r="G90" i="31"/>
  <c r="Q90" i="31" l="1"/>
  <c r="P151" i="31" l="1"/>
  <c r="Q151" i="31" s="1"/>
  <c r="G151" i="31"/>
  <c r="P150" i="31"/>
  <c r="Q150" i="31" s="1"/>
  <c r="G150" i="31"/>
  <c r="P149" i="31"/>
  <c r="Q149" i="31" s="1"/>
  <c r="G149" i="31"/>
  <c r="P148" i="31"/>
  <c r="Q148" i="31" s="1"/>
  <c r="G148" i="31"/>
  <c r="P153" i="31"/>
  <c r="Q153" i="31" s="1"/>
  <c r="G153" i="31"/>
  <c r="P152" i="31"/>
  <c r="Q152" i="31" s="1"/>
  <c r="G152" i="31"/>
  <c r="P155" i="31"/>
  <c r="Q155" i="31" s="1"/>
  <c r="G155" i="31"/>
  <c r="P154" i="31"/>
  <c r="Q154" i="31" s="1"/>
  <c r="G154" i="31"/>
  <c r="O14" i="14" l="1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G17" i="14"/>
  <c r="G21" i="14"/>
  <c r="G25" i="14"/>
  <c r="G29" i="14"/>
  <c r="G33" i="14"/>
  <c r="G37" i="14"/>
  <c r="G41" i="14"/>
  <c r="G45" i="14"/>
  <c r="G49" i="14"/>
  <c r="G53" i="14"/>
  <c r="G57" i="14"/>
  <c r="G61" i="14"/>
  <c r="P50" i="14"/>
  <c r="D14" i="14"/>
  <c r="G14" i="14" s="1"/>
  <c r="D15" i="14"/>
  <c r="G15" i="14" s="1"/>
  <c r="D16" i="14"/>
  <c r="G16" i="14" s="1"/>
  <c r="D17" i="14"/>
  <c r="D18" i="14"/>
  <c r="G18" i="14" s="1"/>
  <c r="D19" i="14"/>
  <c r="G19" i="14" s="1"/>
  <c r="D20" i="14"/>
  <c r="G20" i="14" s="1"/>
  <c r="D21" i="14"/>
  <c r="D22" i="14"/>
  <c r="G22" i="14" s="1"/>
  <c r="D23" i="14"/>
  <c r="G23" i="14" s="1"/>
  <c r="D24" i="14"/>
  <c r="G24" i="14" s="1"/>
  <c r="D25" i="14"/>
  <c r="D26" i="14"/>
  <c r="G26" i="14" s="1"/>
  <c r="D27" i="14"/>
  <c r="G27" i="14" s="1"/>
  <c r="D28" i="14"/>
  <c r="G28" i="14" s="1"/>
  <c r="D29" i="14"/>
  <c r="D30" i="14"/>
  <c r="G30" i="14" s="1"/>
  <c r="D31" i="14"/>
  <c r="G31" i="14" s="1"/>
  <c r="D32" i="14"/>
  <c r="G32" i="14" s="1"/>
  <c r="D33" i="14"/>
  <c r="D34" i="14"/>
  <c r="G34" i="14" s="1"/>
  <c r="D35" i="14"/>
  <c r="G35" i="14" s="1"/>
  <c r="D36" i="14"/>
  <c r="G36" i="14" s="1"/>
  <c r="D37" i="14"/>
  <c r="D38" i="14"/>
  <c r="G38" i="14" s="1"/>
  <c r="D39" i="14"/>
  <c r="G39" i="14" s="1"/>
  <c r="D40" i="14"/>
  <c r="G40" i="14" s="1"/>
  <c r="D41" i="14"/>
  <c r="D42" i="14"/>
  <c r="G42" i="14" s="1"/>
  <c r="D43" i="14"/>
  <c r="G43" i="14" s="1"/>
  <c r="D44" i="14"/>
  <c r="G44" i="14" s="1"/>
  <c r="D45" i="14"/>
  <c r="D46" i="14"/>
  <c r="G46" i="14" s="1"/>
  <c r="D47" i="14"/>
  <c r="G47" i="14" s="1"/>
  <c r="D48" i="14"/>
  <c r="G48" i="14" s="1"/>
  <c r="D49" i="14"/>
  <c r="D50" i="14"/>
  <c r="Q50" i="14" s="1"/>
  <c r="D51" i="14"/>
  <c r="G51" i="14" s="1"/>
  <c r="D52" i="14"/>
  <c r="G52" i="14" s="1"/>
  <c r="D53" i="14"/>
  <c r="D54" i="14"/>
  <c r="G54" i="14" s="1"/>
  <c r="D55" i="14"/>
  <c r="G55" i="14" s="1"/>
  <c r="D56" i="14"/>
  <c r="G56" i="14" s="1"/>
  <c r="D57" i="14"/>
  <c r="D58" i="14"/>
  <c r="G58" i="14" s="1"/>
  <c r="D59" i="14"/>
  <c r="G59" i="14" s="1"/>
  <c r="D60" i="14"/>
  <c r="G60" i="14" s="1"/>
  <c r="D61" i="14"/>
  <c r="D62" i="14"/>
  <c r="G62" i="14" s="1"/>
  <c r="D63" i="14"/>
  <c r="G63" i="14" s="1"/>
  <c r="D13" i="14"/>
  <c r="P31" i="14"/>
  <c r="K21" i="5"/>
  <c r="I21" i="5"/>
  <c r="D21" i="5"/>
  <c r="G21" i="5" s="1"/>
  <c r="K40" i="5"/>
  <c r="K41" i="5"/>
  <c r="M40" i="5"/>
  <c r="M41" i="5"/>
  <c r="I41" i="5"/>
  <c r="D41" i="5"/>
  <c r="G41" i="5" s="1"/>
  <c r="D14" i="5"/>
  <c r="D15" i="5"/>
  <c r="D16" i="5"/>
  <c r="D17" i="5"/>
  <c r="D18" i="5"/>
  <c r="D19" i="5"/>
  <c r="D20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2" i="5"/>
  <c r="D43" i="5"/>
  <c r="D13" i="5"/>
  <c r="G50" i="14" l="1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G62" i="23"/>
  <c r="I14" i="23" l="1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I64" i="23"/>
  <c r="G64" i="23"/>
  <c r="I13" i="23" l="1"/>
  <c r="G13" i="23"/>
  <c r="G68" i="23" s="1"/>
  <c r="O43" i="23"/>
  <c r="O44" i="23"/>
  <c r="O45" i="23"/>
  <c r="O46" i="23"/>
  <c r="O47" i="23"/>
  <c r="O48" i="23"/>
  <c r="O49" i="23"/>
  <c r="O50" i="23"/>
  <c r="O51" i="23"/>
  <c r="O52" i="23"/>
  <c r="O53" i="23"/>
  <c r="O54" i="23"/>
  <c r="O55" i="23"/>
  <c r="O56" i="23"/>
  <c r="O57" i="23"/>
  <c r="O58" i="23"/>
  <c r="O59" i="23"/>
  <c r="O60" i="23"/>
  <c r="O61" i="23"/>
  <c r="O62" i="23"/>
  <c r="M43" i="23"/>
  <c r="M44" i="23"/>
  <c r="M45" i="23"/>
  <c r="M46" i="23"/>
  <c r="M47" i="23"/>
  <c r="M48" i="23"/>
  <c r="M49" i="23"/>
  <c r="M50" i="23"/>
  <c r="M51" i="23"/>
  <c r="M52" i="23"/>
  <c r="M53" i="23"/>
  <c r="M54" i="23"/>
  <c r="M55" i="23"/>
  <c r="M56" i="23"/>
  <c r="M57" i="23"/>
  <c r="M58" i="23"/>
  <c r="M59" i="23"/>
  <c r="M60" i="23"/>
  <c r="M61" i="23"/>
  <c r="M62" i="23"/>
  <c r="K43" i="23"/>
  <c r="K44" i="23"/>
  <c r="K45" i="23"/>
  <c r="K46" i="23"/>
  <c r="K47" i="23"/>
  <c r="K48" i="23"/>
  <c r="K49" i="23"/>
  <c r="K50" i="23"/>
  <c r="K51" i="23"/>
  <c r="K52" i="23"/>
  <c r="K53" i="23"/>
  <c r="K54" i="23"/>
  <c r="K55" i="23"/>
  <c r="K56" i="23"/>
  <c r="K57" i="23"/>
  <c r="K58" i="23"/>
  <c r="K59" i="23"/>
  <c r="K60" i="23"/>
  <c r="K61" i="23"/>
  <c r="K62" i="23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D29" i="6"/>
  <c r="D30" i="6"/>
  <c r="G30" i="6" s="1"/>
  <c r="D31" i="6"/>
  <c r="D32" i="6"/>
  <c r="D33" i="6"/>
  <c r="D34" i="6"/>
  <c r="D35" i="6"/>
  <c r="D36" i="6"/>
  <c r="D37" i="6"/>
  <c r="D38" i="6"/>
  <c r="D39" i="6"/>
  <c r="D40" i="6"/>
  <c r="D41" i="6"/>
  <c r="D42" i="6"/>
  <c r="G29" i="6"/>
  <c r="I30" i="6"/>
  <c r="I29" i="6"/>
  <c r="O66" i="6"/>
  <c r="D66" i="6"/>
  <c r="G66" i="6" s="1"/>
  <c r="O60" i="6"/>
  <c r="D60" i="6"/>
  <c r="G60" i="6" s="1"/>
  <c r="D61" i="6"/>
  <c r="G61" i="6" s="1"/>
  <c r="O61" i="6"/>
  <c r="O52" i="6"/>
  <c r="M52" i="6"/>
  <c r="K52" i="6"/>
  <c r="I52" i="6"/>
  <c r="D52" i="6"/>
  <c r="G52" i="6" s="1"/>
  <c r="M50" i="6"/>
  <c r="I50" i="6"/>
  <c r="D50" i="6"/>
  <c r="G50" i="6" s="1"/>
  <c r="M49" i="6"/>
  <c r="I49" i="6"/>
  <c r="D49" i="6"/>
  <c r="G49" i="6" s="1"/>
  <c r="M48" i="6"/>
  <c r="I48" i="6"/>
  <c r="D48" i="6"/>
  <c r="G48" i="6" s="1"/>
  <c r="O47" i="6"/>
  <c r="M47" i="6"/>
  <c r="K47" i="6"/>
  <c r="I47" i="6"/>
  <c r="D47" i="6"/>
  <c r="G47" i="6" s="1"/>
  <c r="I38" i="6"/>
  <c r="G38" i="6"/>
  <c r="G31" i="6"/>
  <c r="I31" i="6"/>
  <c r="M31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43" i="6"/>
  <c r="D44" i="6"/>
  <c r="D45" i="6"/>
  <c r="D46" i="6"/>
  <c r="D53" i="6"/>
  <c r="D54" i="6"/>
  <c r="D55" i="6"/>
  <c r="D57" i="6"/>
  <c r="D58" i="6"/>
  <c r="D59" i="6"/>
  <c r="D62" i="6"/>
  <c r="D64" i="6"/>
  <c r="D65" i="6"/>
  <c r="D67" i="6"/>
  <c r="D68" i="6"/>
  <c r="D69" i="6"/>
  <c r="D13" i="6"/>
  <c r="G160" i="10"/>
  <c r="G161" i="10"/>
  <c r="G162" i="10"/>
  <c r="G163" i="10"/>
  <c r="G165" i="10"/>
  <c r="G167" i="10"/>
  <c r="G168" i="10"/>
  <c r="O160" i="10"/>
  <c r="O161" i="10"/>
  <c r="O162" i="10"/>
  <c r="O163" i="10"/>
  <c r="O165" i="10"/>
  <c r="O167" i="10"/>
  <c r="M160" i="10"/>
  <c r="M161" i="10"/>
  <c r="M162" i="10"/>
  <c r="M163" i="10"/>
  <c r="M165" i="10"/>
  <c r="M167" i="10"/>
  <c r="M168" i="10"/>
  <c r="K160" i="10"/>
  <c r="K161" i="10"/>
  <c r="K162" i="10"/>
  <c r="K163" i="10"/>
  <c r="K165" i="10"/>
  <c r="K167" i="10"/>
  <c r="K168" i="10"/>
  <c r="I160" i="10"/>
  <c r="I161" i="10"/>
  <c r="I162" i="10"/>
  <c r="I163" i="10"/>
  <c r="I165" i="10"/>
  <c r="I167" i="10"/>
  <c r="I168" i="10"/>
  <c r="E111" i="10" l="1"/>
  <c r="O140" i="10"/>
  <c r="O141" i="10"/>
  <c r="O142" i="10"/>
  <c r="O143" i="10"/>
  <c r="O144" i="10"/>
  <c r="O145" i="10"/>
  <c r="O146" i="10"/>
  <c r="O147" i="10"/>
  <c r="O148" i="10"/>
  <c r="O149" i="10"/>
  <c r="O150" i="10"/>
  <c r="O151" i="10"/>
  <c r="O152" i="10"/>
  <c r="O153" i="10"/>
  <c r="O154" i="10"/>
  <c r="O155" i="10"/>
  <c r="O156" i="10"/>
  <c r="O157" i="10"/>
  <c r="O158" i="10"/>
  <c r="M140" i="10"/>
  <c r="M141" i="10"/>
  <c r="M142" i="10"/>
  <c r="M143" i="10"/>
  <c r="M144" i="10"/>
  <c r="M145" i="10"/>
  <c r="M146" i="10"/>
  <c r="M147" i="10"/>
  <c r="M148" i="10"/>
  <c r="M149" i="10"/>
  <c r="M150" i="10"/>
  <c r="M151" i="10"/>
  <c r="M152" i="10"/>
  <c r="M153" i="10"/>
  <c r="M154" i="10"/>
  <c r="M155" i="10"/>
  <c r="M156" i="10"/>
  <c r="M157" i="10"/>
  <c r="M158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D14" i="10"/>
  <c r="G14" i="10" s="1"/>
  <c r="D15" i="10"/>
  <c r="G15" i="10" s="1"/>
  <c r="D16" i="10"/>
  <c r="G16" i="10" s="1"/>
  <c r="D17" i="10"/>
  <c r="G17" i="10" s="1"/>
  <c r="D18" i="10"/>
  <c r="G18" i="10" s="1"/>
  <c r="D19" i="10"/>
  <c r="G19" i="10" s="1"/>
  <c r="D20" i="10"/>
  <c r="G20" i="10" s="1"/>
  <c r="D21" i="10"/>
  <c r="G21" i="10" s="1"/>
  <c r="D22" i="10"/>
  <c r="G22" i="10" s="1"/>
  <c r="D23" i="10"/>
  <c r="G23" i="10" s="1"/>
  <c r="D24" i="10"/>
  <c r="G24" i="10" s="1"/>
  <c r="D25" i="10"/>
  <c r="G25" i="10" s="1"/>
  <c r="D26" i="10"/>
  <c r="G26" i="10" s="1"/>
  <c r="D27" i="10"/>
  <c r="G27" i="10" s="1"/>
  <c r="D28" i="10"/>
  <c r="G28" i="10" s="1"/>
  <c r="D29" i="10"/>
  <c r="G29" i="10" s="1"/>
  <c r="D30" i="10"/>
  <c r="G30" i="10" s="1"/>
  <c r="D31" i="10"/>
  <c r="G31" i="10" s="1"/>
  <c r="D32" i="10"/>
  <c r="G32" i="10" s="1"/>
  <c r="D33" i="10"/>
  <c r="G33" i="10" s="1"/>
  <c r="D34" i="10"/>
  <c r="G34" i="10" s="1"/>
  <c r="D35" i="10"/>
  <c r="G35" i="10" s="1"/>
  <c r="D36" i="10"/>
  <c r="G36" i="10" s="1"/>
  <c r="D37" i="10"/>
  <c r="G37" i="10" s="1"/>
  <c r="D38" i="10"/>
  <c r="G38" i="10" s="1"/>
  <c r="D39" i="10"/>
  <c r="G39" i="10" s="1"/>
  <c r="D40" i="10"/>
  <c r="G40" i="10" s="1"/>
  <c r="D41" i="10"/>
  <c r="G41" i="10" s="1"/>
  <c r="D42" i="10"/>
  <c r="G42" i="10" s="1"/>
  <c r="D43" i="10"/>
  <c r="G43" i="10" s="1"/>
  <c r="D44" i="10"/>
  <c r="G44" i="10" s="1"/>
  <c r="D45" i="10"/>
  <c r="G45" i="10" s="1"/>
  <c r="D46" i="10"/>
  <c r="G46" i="10" s="1"/>
  <c r="D47" i="10"/>
  <c r="G47" i="10" s="1"/>
  <c r="D48" i="10"/>
  <c r="G48" i="10" s="1"/>
  <c r="D49" i="10"/>
  <c r="G49" i="10" s="1"/>
  <c r="D50" i="10"/>
  <c r="G50" i="10" s="1"/>
  <c r="D51" i="10"/>
  <c r="G51" i="10" s="1"/>
  <c r="D52" i="10"/>
  <c r="G52" i="10" s="1"/>
  <c r="D53" i="10"/>
  <c r="G53" i="10" s="1"/>
  <c r="D54" i="10"/>
  <c r="G54" i="10" s="1"/>
  <c r="D55" i="10"/>
  <c r="G55" i="10" s="1"/>
  <c r="D56" i="10"/>
  <c r="G56" i="10" s="1"/>
  <c r="D57" i="10"/>
  <c r="G57" i="10" s="1"/>
  <c r="D58" i="10"/>
  <c r="G58" i="10" s="1"/>
  <c r="D59" i="10"/>
  <c r="G59" i="10" s="1"/>
  <c r="D60" i="10"/>
  <c r="G60" i="10" s="1"/>
  <c r="D61" i="10"/>
  <c r="G61" i="10" s="1"/>
  <c r="D62" i="10"/>
  <c r="G62" i="10" s="1"/>
  <c r="D63" i="10"/>
  <c r="G63" i="10" s="1"/>
  <c r="D64" i="10"/>
  <c r="G64" i="10" s="1"/>
  <c r="D65" i="10"/>
  <c r="G65" i="10" s="1"/>
  <c r="D66" i="10"/>
  <c r="G66" i="10" s="1"/>
  <c r="D67" i="10"/>
  <c r="G67" i="10" s="1"/>
  <c r="D68" i="10"/>
  <c r="G68" i="10" s="1"/>
  <c r="D69" i="10"/>
  <c r="G69" i="10" s="1"/>
  <c r="D70" i="10"/>
  <c r="G70" i="10" s="1"/>
  <c r="D71" i="10"/>
  <c r="G71" i="10" s="1"/>
  <c r="D72" i="10"/>
  <c r="G72" i="10" s="1"/>
  <c r="D73" i="10"/>
  <c r="G73" i="10" s="1"/>
  <c r="D74" i="10"/>
  <c r="G74" i="10" s="1"/>
  <c r="D75" i="10"/>
  <c r="G75" i="10" s="1"/>
  <c r="D76" i="10"/>
  <c r="G76" i="10" s="1"/>
  <c r="D77" i="10"/>
  <c r="G77" i="10" s="1"/>
  <c r="D78" i="10"/>
  <c r="G78" i="10" s="1"/>
  <c r="D79" i="10"/>
  <c r="G79" i="10" s="1"/>
  <c r="D80" i="10"/>
  <c r="G80" i="10" s="1"/>
  <c r="D81" i="10"/>
  <c r="G81" i="10" s="1"/>
  <c r="D82" i="10"/>
  <c r="G82" i="10" s="1"/>
  <c r="D83" i="10"/>
  <c r="G83" i="10" s="1"/>
  <c r="D84" i="10"/>
  <c r="G84" i="10" s="1"/>
  <c r="D85" i="10"/>
  <c r="G85" i="10" s="1"/>
  <c r="D86" i="10"/>
  <c r="G86" i="10" s="1"/>
  <c r="D87" i="10"/>
  <c r="G87" i="10" s="1"/>
  <c r="D88" i="10"/>
  <c r="G88" i="10" s="1"/>
  <c r="D89" i="10"/>
  <c r="G89" i="10" s="1"/>
  <c r="D91" i="10"/>
  <c r="G91" i="10" s="1"/>
  <c r="D92" i="10"/>
  <c r="G92" i="10" s="1"/>
  <c r="D93" i="10"/>
  <c r="G93" i="10" s="1"/>
  <c r="D94" i="10"/>
  <c r="G94" i="10" s="1"/>
  <c r="D97" i="10"/>
  <c r="G97" i="10" s="1"/>
  <c r="D98" i="10"/>
  <c r="G98" i="10" s="1"/>
  <c r="D99" i="10"/>
  <c r="G99" i="10" s="1"/>
  <c r="D100" i="10"/>
  <c r="G100" i="10" s="1"/>
  <c r="D101" i="10"/>
  <c r="G101" i="10" s="1"/>
  <c r="D102" i="10"/>
  <c r="G102" i="10" s="1"/>
  <c r="D103" i="10"/>
  <c r="G103" i="10" s="1"/>
  <c r="D104" i="10"/>
  <c r="G104" i="10" s="1"/>
  <c r="D105" i="10"/>
  <c r="G105" i="10" s="1"/>
  <c r="D106" i="10"/>
  <c r="G106" i="10" s="1"/>
  <c r="D107" i="10"/>
  <c r="G107" i="10" s="1"/>
  <c r="D108" i="10"/>
  <c r="G108" i="10" s="1"/>
  <c r="D109" i="10"/>
  <c r="G109" i="10" s="1"/>
  <c r="D110" i="10"/>
  <c r="G110" i="10" s="1"/>
  <c r="D111" i="10"/>
  <c r="D112" i="10"/>
  <c r="G112" i="10" s="1"/>
  <c r="D113" i="10"/>
  <c r="G113" i="10" s="1"/>
  <c r="D114" i="10"/>
  <c r="G114" i="10" s="1"/>
  <c r="D115" i="10"/>
  <c r="G115" i="10" s="1"/>
  <c r="D116" i="10"/>
  <c r="G116" i="10" s="1"/>
  <c r="D117" i="10"/>
  <c r="G117" i="10" s="1"/>
  <c r="D118" i="10"/>
  <c r="G118" i="10" s="1"/>
  <c r="D119" i="10"/>
  <c r="G119" i="10" s="1"/>
  <c r="D120" i="10"/>
  <c r="G120" i="10" s="1"/>
  <c r="D121" i="10"/>
  <c r="G121" i="10" s="1"/>
  <c r="D122" i="10"/>
  <c r="G122" i="10" s="1"/>
  <c r="D123" i="10"/>
  <c r="G123" i="10" s="1"/>
  <c r="D124" i="10"/>
  <c r="G124" i="10" s="1"/>
  <c r="D125" i="10"/>
  <c r="G125" i="10" s="1"/>
  <c r="D126" i="10"/>
  <c r="G126" i="10" s="1"/>
  <c r="D127" i="10"/>
  <c r="G127" i="10" s="1"/>
  <c r="D128" i="10"/>
  <c r="G128" i="10" s="1"/>
  <c r="D129" i="10"/>
  <c r="G129" i="10" s="1"/>
  <c r="D130" i="10"/>
  <c r="G130" i="10" s="1"/>
  <c r="D131" i="10"/>
  <c r="G131" i="10" s="1"/>
  <c r="D132" i="10"/>
  <c r="G132" i="10" s="1"/>
  <c r="D133" i="10"/>
  <c r="G133" i="10" s="1"/>
  <c r="D134" i="10"/>
  <c r="G134" i="10" s="1"/>
  <c r="D135" i="10"/>
  <c r="G135" i="10" s="1"/>
  <c r="D136" i="10"/>
  <c r="G136" i="10" s="1"/>
  <c r="D137" i="10"/>
  <c r="G137" i="10" s="1"/>
  <c r="D138" i="10"/>
  <c r="D139" i="10"/>
  <c r="G139" i="10" s="1"/>
  <c r="D140" i="10"/>
  <c r="G140" i="10" s="1"/>
  <c r="D141" i="10"/>
  <c r="G141" i="10" s="1"/>
  <c r="D142" i="10"/>
  <c r="G142" i="10" s="1"/>
  <c r="D143" i="10"/>
  <c r="G143" i="10" s="1"/>
  <c r="D144" i="10"/>
  <c r="G144" i="10" s="1"/>
  <c r="D145" i="10"/>
  <c r="G145" i="10" s="1"/>
  <c r="D146" i="10"/>
  <c r="G146" i="10" s="1"/>
  <c r="D147" i="10"/>
  <c r="G147" i="10" s="1"/>
  <c r="D148" i="10"/>
  <c r="G148" i="10" s="1"/>
  <c r="D149" i="10"/>
  <c r="G149" i="10" s="1"/>
  <c r="D150" i="10"/>
  <c r="G150" i="10" s="1"/>
  <c r="D151" i="10"/>
  <c r="G151" i="10" s="1"/>
  <c r="D152" i="10"/>
  <c r="G152" i="10" s="1"/>
  <c r="D153" i="10"/>
  <c r="G153" i="10" s="1"/>
  <c r="D154" i="10"/>
  <c r="G154" i="10" s="1"/>
  <c r="D155" i="10"/>
  <c r="G155" i="10" s="1"/>
  <c r="D156" i="10"/>
  <c r="G156" i="10" s="1"/>
  <c r="D157" i="10"/>
  <c r="G157" i="10" s="1"/>
  <c r="D158" i="10"/>
  <c r="G158" i="10" s="1"/>
  <c r="D13" i="10"/>
  <c r="I141" i="10"/>
  <c r="I33" i="50"/>
  <c r="P33" i="50"/>
  <c r="Q33" i="50" s="1"/>
  <c r="P32" i="50"/>
  <c r="P31" i="50"/>
  <c r="P30" i="50"/>
  <c r="P29" i="50"/>
  <c r="P27" i="50"/>
  <c r="P26" i="50"/>
  <c r="P25" i="50"/>
  <c r="P24" i="50"/>
  <c r="P23" i="50"/>
  <c r="P21" i="50"/>
  <c r="O115" i="50"/>
  <c r="M115" i="50"/>
  <c r="K115" i="50"/>
  <c r="I115" i="50"/>
  <c r="G115" i="50"/>
  <c r="O114" i="50"/>
  <c r="M114" i="50"/>
  <c r="K114" i="50"/>
  <c r="I114" i="50"/>
  <c r="D114" i="50"/>
  <c r="G114" i="50" s="1"/>
  <c r="O113" i="50"/>
  <c r="M113" i="50"/>
  <c r="K113" i="50"/>
  <c r="I113" i="50"/>
  <c r="D113" i="50"/>
  <c r="G113" i="50" s="1"/>
  <c r="O112" i="50"/>
  <c r="M112" i="50"/>
  <c r="K112" i="50"/>
  <c r="I112" i="50"/>
  <c r="D112" i="50"/>
  <c r="G112" i="50" s="1"/>
  <c r="O111" i="50"/>
  <c r="M111" i="50"/>
  <c r="K111" i="50"/>
  <c r="I111" i="50"/>
  <c r="D111" i="50"/>
  <c r="G111" i="50" s="1"/>
  <c r="O110" i="50"/>
  <c r="M110" i="50"/>
  <c r="K110" i="50"/>
  <c r="I110" i="50"/>
  <c r="D110" i="50"/>
  <c r="G110" i="50" s="1"/>
  <c r="O109" i="50"/>
  <c r="M109" i="50"/>
  <c r="K109" i="50"/>
  <c r="I109" i="50"/>
  <c r="D109" i="50"/>
  <c r="G109" i="50" s="1"/>
  <c r="O108" i="50"/>
  <c r="M108" i="50"/>
  <c r="K108" i="50"/>
  <c r="I108" i="50"/>
  <c r="D108" i="50"/>
  <c r="G108" i="50" s="1"/>
  <c r="O107" i="50"/>
  <c r="M107" i="50"/>
  <c r="K107" i="50"/>
  <c r="I107" i="50"/>
  <c r="D107" i="50"/>
  <c r="G107" i="50" s="1"/>
  <c r="O106" i="50"/>
  <c r="M106" i="50"/>
  <c r="K106" i="50"/>
  <c r="I106" i="50"/>
  <c r="O105" i="50"/>
  <c r="M105" i="50"/>
  <c r="K105" i="50"/>
  <c r="I105" i="50"/>
  <c r="D105" i="50"/>
  <c r="G105" i="50" s="1"/>
  <c r="O104" i="50"/>
  <c r="M104" i="50"/>
  <c r="K104" i="50"/>
  <c r="I104" i="50"/>
  <c r="D104" i="50"/>
  <c r="G104" i="50" s="1"/>
  <c r="O103" i="50"/>
  <c r="M103" i="50"/>
  <c r="K103" i="50"/>
  <c r="I103" i="50"/>
  <c r="D103" i="50"/>
  <c r="G103" i="50" s="1"/>
  <c r="O102" i="50"/>
  <c r="M102" i="50"/>
  <c r="K102" i="50"/>
  <c r="I102" i="50"/>
  <c r="D102" i="50"/>
  <c r="G102" i="50" s="1"/>
  <c r="O101" i="50"/>
  <c r="M101" i="50"/>
  <c r="K101" i="50"/>
  <c r="I101" i="50"/>
  <c r="D101" i="50"/>
  <c r="G101" i="50" s="1"/>
  <c r="O100" i="50"/>
  <c r="M100" i="50"/>
  <c r="K100" i="50"/>
  <c r="I100" i="50"/>
  <c r="D100" i="50"/>
  <c r="G100" i="50" s="1"/>
  <c r="O99" i="50"/>
  <c r="M99" i="50"/>
  <c r="K99" i="50"/>
  <c r="I99" i="50"/>
  <c r="D99" i="50"/>
  <c r="G99" i="50" s="1"/>
  <c r="O98" i="50"/>
  <c r="M98" i="50"/>
  <c r="K98" i="50"/>
  <c r="I98" i="50"/>
  <c r="D98" i="50"/>
  <c r="G98" i="50" s="1"/>
  <c r="O97" i="50"/>
  <c r="M97" i="50"/>
  <c r="K97" i="50"/>
  <c r="I97" i="50"/>
  <c r="D97" i="50"/>
  <c r="G97" i="50" s="1"/>
  <c r="O96" i="50"/>
  <c r="M96" i="50"/>
  <c r="K96" i="50"/>
  <c r="I96" i="50"/>
  <c r="D96" i="50"/>
  <c r="G96" i="50" s="1"/>
  <c r="O58" i="50"/>
  <c r="M58" i="50"/>
  <c r="K58" i="50"/>
  <c r="I58" i="50"/>
  <c r="D58" i="50"/>
  <c r="G58" i="50" s="1"/>
  <c r="O57" i="50"/>
  <c r="M57" i="50"/>
  <c r="K57" i="50"/>
  <c r="I57" i="50"/>
  <c r="D57" i="50"/>
  <c r="G57" i="50" s="1"/>
  <c r="O56" i="50"/>
  <c r="M56" i="50"/>
  <c r="K56" i="50"/>
  <c r="I56" i="50"/>
  <c r="D56" i="50"/>
  <c r="G56" i="50" s="1"/>
  <c r="P55" i="50"/>
  <c r="O55" i="50"/>
  <c r="M55" i="50"/>
  <c r="K55" i="50"/>
  <c r="I55" i="50"/>
  <c r="D55" i="50"/>
  <c r="G55" i="50" s="1"/>
  <c r="O74" i="50"/>
  <c r="M74" i="50"/>
  <c r="K74" i="50"/>
  <c r="I74" i="50"/>
  <c r="D74" i="50"/>
  <c r="G74" i="50" s="1"/>
  <c r="O73" i="50"/>
  <c r="M73" i="50"/>
  <c r="K73" i="50"/>
  <c r="I73" i="50"/>
  <c r="D73" i="50"/>
  <c r="G73" i="50" s="1"/>
  <c r="O72" i="50"/>
  <c r="M72" i="50"/>
  <c r="K72" i="50"/>
  <c r="I72" i="50"/>
  <c r="D72" i="50"/>
  <c r="G72" i="50" s="1"/>
  <c r="O71" i="50"/>
  <c r="M71" i="50"/>
  <c r="K71" i="50"/>
  <c r="I71" i="50"/>
  <c r="D71" i="50"/>
  <c r="G71" i="50" s="1"/>
  <c r="O70" i="50"/>
  <c r="M70" i="50"/>
  <c r="K70" i="50"/>
  <c r="I70" i="50"/>
  <c r="D70" i="50"/>
  <c r="G70" i="50" s="1"/>
  <c r="O69" i="50"/>
  <c r="M69" i="50"/>
  <c r="K69" i="50"/>
  <c r="I69" i="50"/>
  <c r="D69" i="50"/>
  <c r="G69" i="50" s="1"/>
  <c r="O68" i="50"/>
  <c r="M68" i="50"/>
  <c r="K68" i="50"/>
  <c r="I68" i="50"/>
  <c r="D68" i="50"/>
  <c r="G68" i="50" s="1"/>
  <c r="O67" i="50"/>
  <c r="M67" i="50"/>
  <c r="K67" i="50"/>
  <c r="I67" i="50"/>
  <c r="D67" i="50"/>
  <c r="G67" i="50" s="1"/>
  <c r="O66" i="50"/>
  <c r="M66" i="50"/>
  <c r="K66" i="50"/>
  <c r="I66" i="50"/>
  <c r="D66" i="50"/>
  <c r="G66" i="50" s="1"/>
  <c r="O65" i="50"/>
  <c r="M65" i="50"/>
  <c r="K65" i="50"/>
  <c r="I65" i="50"/>
  <c r="D65" i="50"/>
  <c r="G65" i="50" s="1"/>
  <c r="O64" i="50"/>
  <c r="M64" i="50"/>
  <c r="K64" i="50"/>
  <c r="I64" i="50"/>
  <c r="D64" i="50"/>
  <c r="G64" i="50" s="1"/>
  <c r="O63" i="50"/>
  <c r="M63" i="50"/>
  <c r="K63" i="50"/>
  <c r="I63" i="50"/>
  <c r="D63" i="50"/>
  <c r="G63" i="50" s="1"/>
  <c r="O62" i="50"/>
  <c r="M62" i="50"/>
  <c r="K62" i="50"/>
  <c r="I62" i="50"/>
  <c r="D62" i="50"/>
  <c r="G62" i="50" s="1"/>
  <c r="O61" i="50"/>
  <c r="M61" i="50"/>
  <c r="K61" i="50"/>
  <c r="I61" i="50"/>
  <c r="D61" i="50"/>
  <c r="G61" i="50" s="1"/>
  <c r="O60" i="50"/>
  <c r="M60" i="50"/>
  <c r="K60" i="50"/>
  <c r="I60" i="50"/>
  <c r="D60" i="50"/>
  <c r="G60" i="50" s="1"/>
  <c r="O59" i="50"/>
  <c r="M59" i="50"/>
  <c r="K59" i="50"/>
  <c r="I59" i="50"/>
  <c r="D59" i="50"/>
  <c r="G59" i="50" s="1"/>
  <c r="O32" i="50"/>
  <c r="M32" i="50"/>
  <c r="K32" i="50"/>
  <c r="I32" i="50"/>
  <c r="D32" i="50"/>
  <c r="G32" i="50" s="1"/>
  <c r="O31" i="50"/>
  <c r="M31" i="50"/>
  <c r="K31" i="50"/>
  <c r="I31" i="50"/>
  <c r="D31" i="50"/>
  <c r="G31" i="50" s="1"/>
  <c r="O30" i="50"/>
  <c r="M30" i="50"/>
  <c r="K30" i="50"/>
  <c r="I30" i="50"/>
  <c r="D30" i="50"/>
  <c r="G30" i="50" s="1"/>
  <c r="O29" i="50"/>
  <c r="M29" i="50"/>
  <c r="K29" i="50"/>
  <c r="I29" i="50"/>
  <c r="D29" i="50"/>
  <c r="G29" i="50" s="1"/>
  <c r="O28" i="50"/>
  <c r="M28" i="50"/>
  <c r="K28" i="50"/>
  <c r="I28" i="50"/>
  <c r="D28" i="50"/>
  <c r="G28" i="50" s="1"/>
  <c r="O27" i="50"/>
  <c r="M27" i="50"/>
  <c r="K27" i="50"/>
  <c r="I27" i="50"/>
  <c r="D27" i="50"/>
  <c r="G27" i="50" s="1"/>
  <c r="O26" i="50"/>
  <c r="M26" i="50"/>
  <c r="K26" i="50"/>
  <c r="I26" i="50"/>
  <c r="D26" i="50"/>
  <c r="G26" i="50" s="1"/>
  <c r="O25" i="50"/>
  <c r="M25" i="50"/>
  <c r="K25" i="50"/>
  <c r="I25" i="50"/>
  <c r="D25" i="50"/>
  <c r="G25" i="50" s="1"/>
  <c r="O24" i="50"/>
  <c r="M24" i="50"/>
  <c r="K24" i="50"/>
  <c r="I24" i="50"/>
  <c r="D24" i="50"/>
  <c r="G24" i="50" s="1"/>
  <c r="O23" i="50"/>
  <c r="M23" i="50"/>
  <c r="K23" i="50"/>
  <c r="I23" i="50"/>
  <c r="D23" i="50"/>
  <c r="G23" i="50" s="1"/>
  <c r="O22" i="50"/>
  <c r="M22" i="50"/>
  <c r="K22" i="50"/>
  <c r="I22" i="50"/>
  <c r="D22" i="50"/>
  <c r="G22" i="50" s="1"/>
  <c r="O21" i="50"/>
  <c r="M21" i="50"/>
  <c r="K21" i="50"/>
  <c r="I21" i="50"/>
  <c r="D21" i="50"/>
  <c r="G21" i="50" s="1"/>
  <c r="O20" i="50"/>
  <c r="M20" i="50"/>
  <c r="K20" i="50"/>
  <c r="I20" i="50"/>
  <c r="D20" i="50"/>
  <c r="G20" i="50" s="1"/>
  <c r="O19" i="50"/>
  <c r="M19" i="50"/>
  <c r="K19" i="50"/>
  <c r="I19" i="50"/>
  <c r="D19" i="50"/>
  <c r="G19" i="50" s="1"/>
  <c r="O18" i="50"/>
  <c r="M18" i="50"/>
  <c r="K18" i="50"/>
  <c r="I18" i="50"/>
  <c r="D18" i="50"/>
  <c r="G18" i="50" s="1"/>
  <c r="O17" i="50"/>
  <c r="M17" i="50"/>
  <c r="K17" i="50"/>
  <c r="I17" i="50"/>
  <c r="D17" i="50"/>
  <c r="G17" i="50" s="1"/>
  <c r="O16" i="50"/>
  <c r="M16" i="50"/>
  <c r="K16" i="50"/>
  <c r="I16" i="50"/>
  <c r="D16" i="50"/>
  <c r="G16" i="50" s="1"/>
  <c r="O15" i="50"/>
  <c r="M15" i="50"/>
  <c r="K15" i="50"/>
  <c r="I15" i="50"/>
  <c r="D15" i="50"/>
  <c r="G15" i="50" s="1"/>
  <c r="O14" i="50"/>
  <c r="M14" i="50"/>
  <c r="M34" i="50" s="1"/>
  <c r="M53" i="50" s="1"/>
  <c r="K14" i="50"/>
  <c r="I14" i="50"/>
  <c r="D14" i="50"/>
  <c r="G14" i="50" s="1"/>
  <c r="O13" i="50"/>
  <c r="O34" i="50" s="1"/>
  <c r="O53" i="50" s="1"/>
  <c r="M13" i="50"/>
  <c r="K13" i="50"/>
  <c r="I13" i="50"/>
  <c r="D13" i="50"/>
  <c r="G13" i="50" s="1"/>
  <c r="P28" i="50"/>
  <c r="Q28" i="50" s="1"/>
  <c r="P22" i="50"/>
  <c r="Q22" i="50" s="1"/>
  <c r="P20" i="50"/>
  <c r="Q20" i="50" s="1"/>
  <c r="P19" i="50"/>
  <c r="Q19" i="50" s="1"/>
  <c r="P18" i="50"/>
  <c r="Q18" i="50" s="1"/>
  <c r="P17" i="50"/>
  <c r="P16" i="50"/>
  <c r="Q16" i="50" s="1"/>
  <c r="P15" i="50"/>
  <c r="Q15" i="50" s="1"/>
  <c r="P14" i="50"/>
  <c r="Q14" i="50" s="1"/>
  <c r="P13" i="50"/>
  <c r="I34" i="50" l="1"/>
  <c r="I53" i="50" s="1"/>
  <c r="I76" i="50" s="1"/>
  <c r="I94" i="50" s="1"/>
  <c r="I117" i="50" s="1"/>
  <c r="I136" i="50" s="1"/>
  <c r="I159" i="50" s="1"/>
  <c r="I177" i="50" s="1"/>
  <c r="I200" i="50" s="1"/>
  <c r="I218" i="50" s="1"/>
  <c r="I241" i="50" s="1"/>
  <c r="I260" i="50" s="1"/>
  <c r="I282" i="50" s="1"/>
  <c r="I301" i="50" s="1"/>
  <c r="I323" i="50" s="1"/>
  <c r="I342" i="50" s="1"/>
  <c r="I364" i="50" s="1"/>
  <c r="M117" i="50"/>
  <c r="M136" i="50" s="1"/>
  <c r="K38" i="50"/>
  <c r="G34" i="50"/>
  <c r="G53" i="50" s="1"/>
  <c r="G76" i="50" s="1"/>
  <c r="G94" i="50" s="1"/>
  <c r="K76" i="50"/>
  <c r="M76" i="50"/>
  <c r="O76" i="50"/>
  <c r="K34" i="50"/>
  <c r="K53" i="50" s="1"/>
  <c r="O117" i="50"/>
  <c r="O136" i="50" s="1"/>
  <c r="Q17" i="50"/>
  <c r="Q13" i="50"/>
  <c r="K117" i="50"/>
  <c r="K136" i="50" s="1"/>
  <c r="G111" i="10"/>
  <c r="Q32" i="50"/>
  <c r="Q31" i="50"/>
  <c r="Q30" i="50"/>
  <c r="Q29" i="50"/>
  <c r="Q27" i="50"/>
  <c r="Q26" i="50"/>
  <c r="Q25" i="50"/>
  <c r="Q24" i="50"/>
  <c r="Q23" i="50"/>
  <c r="Q21" i="50"/>
  <c r="Q55" i="50"/>
  <c r="G117" i="50" l="1"/>
  <c r="G136" i="50" s="1"/>
  <c r="G159" i="50" s="1"/>
  <c r="G177" i="50" s="1"/>
  <c r="G200" i="50" s="1"/>
  <c r="G218" i="50" s="1"/>
  <c r="G241" i="50" s="1"/>
  <c r="G260" i="50" s="1"/>
  <c r="G282" i="50" s="1"/>
  <c r="G301" i="50" s="1"/>
  <c r="G323" i="50" s="1"/>
  <c r="G342" i="50" s="1"/>
  <c r="G364" i="50" s="1"/>
  <c r="I34" i="22"/>
  <c r="D14" i="32" l="1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D54" i="32"/>
  <c r="D55" i="32"/>
  <c r="D56" i="32"/>
  <c r="D57" i="32"/>
  <c r="D58" i="32"/>
  <c r="D59" i="32"/>
  <c r="D60" i="32"/>
  <c r="D61" i="32"/>
  <c r="D62" i="32"/>
  <c r="D63" i="32"/>
  <c r="D64" i="32"/>
  <c r="D65" i="32"/>
  <c r="D66" i="32"/>
  <c r="D67" i="32"/>
  <c r="D68" i="32"/>
  <c r="D69" i="32"/>
  <c r="D70" i="32"/>
  <c r="D71" i="32"/>
  <c r="D72" i="32"/>
  <c r="D73" i="32"/>
  <c r="D74" i="32"/>
  <c r="D13" i="3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M42" i="22"/>
  <c r="M4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K28" i="22"/>
  <c r="K29" i="22"/>
  <c r="K30" i="22"/>
  <c r="K31" i="22"/>
  <c r="K32" i="22"/>
  <c r="K33" i="22"/>
  <c r="K34" i="22"/>
  <c r="K35" i="22"/>
  <c r="K36" i="22"/>
  <c r="K37" i="22"/>
  <c r="K38" i="22"/>
  <c r="K39" i="22"/>
  <c r="K40" i="22"/>
  <c r="K41" i="22"/>
  <c r="K42" i="22"/>
  <c r="K43" i="22"/>
  <c r="O13" i="22"/>
  <c r="M13" i="22"/>
  <c r="K13" i="22"/>
  <c r="G13" i="22"/>
  <c r="G14" i="22"/>
  <c r="G15" i="22"/>
  <c r="G16" i="22"/>
  <c r="G17" i="22"/>
  <c r="I13" i="22"/>
  <c r="I14" i="22"/>
  <c r="I15" i="22"/>
  <c r="I16" i="22"/>
  <c r="I17" i="22"/>
  <c r="P34" i="22"/>
  <c r="D19" i="22"/>
  <c r="D20" i="22"/>
  <c r="D21" i="22"/>
  <c r="D22" i="22"/>
  <c r="D23" i="22"/>
  <c r="D24" i="22"/>
  <c r="G24" i="22" s="1"/>
  <c r="D25" i="22"/>
  <c r="D26" i="22"/>
  <c r="G26" i="22" s="1"/>
  <c r="D27" i="22"/>
  <c r="G27" i="22" s="1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18" i="22"/>
  <c r="P44" i="22"/>
  <c r="I44" i="22"/>
  <c r="P27" i="22"/>
  <c r="I27" i="22"/>
  <c r="P26" i="22"/>
  <c r="Q26" i="22" s="1"/>
  <c r="I26" i="22"/>
  <c r="P25" i="22"/>
  <c r="Q25" i="22" s="1"/>
  <c r="I25" i="22"/>
  <c r="G25" i="22"/>
  <c r="P24" i="22"/>
  <c r="I24" i="22"/>
  <c r="O14" i="39"/>
  <c r="O15" i="39"/>
  <c r="O16" i="39"/>
  <c r="O17" i="39"/>
  <c r="O18" i="39"/>
  <c r="O19" i="39"/>
  <c r="O20" i="39"/>
  <c r="O21" i="39"/>
  <c r="O22" i="39"/>
  <c r="O23" i="39"/>
  <c r="O24" i="39"/>
  <c r="O25" i="39"/>
  <c r="O26" i="39"/>
  <c r="O27" i="39"/>
  <c r="O28" i="39"/>
  <c r="O29" i="39"/>
  <c r="O30" i="39"/>
  <c r="O31" i="39"/>
  <c r="O32" i="39"/>
  <c r="O33" i="39"/>
  <c r="O34" i="39"/>
  <c r="O35" i="39"/>
  <c r="O36" i="39"/>
  <c r="O37" i="39"/>
  <c r="O38" i="39"/>
  <c r="O39" i="39"/>
  <c r="O40" i="39"/>
  <c r="O41" i="39"/>
  <c r="O42" i="39"/>
  <c r="O43" i="39"/>
  <c r="O44" i="39"/>
  <c r="O45" i="39"/>
  <c r="O46" i="39"/>
  <c r="O47" i="39"/>
  <c r="O48" i="39"/>
  <c r="O49" i="39"/>
  <c r="O50" i="39"/>
  <c r="O51" i="39"/>
  <c r="O52" i="39"/>
  <c r="O53" i="39"/>
  <c r="O54" i="39"/>
  <c r="O55" i="39"/>
  <c r="O56" i="39"/>
  <c r="O57" i="39"/>
  <c r="O58" i="39"/>
  <c r="O59" i="39"/>
  <c r="O60" i="39"/>
  <c r="O61" i="39"/>
  <c r="O62" i="39"/>
  <c r="O63" i="39"/>
  <c r="O64" i="39"/>
  <c r="O65" i="39"/>
  <c r="O66" i="39"/>
  <c r="O67" i="39"/>
  <c r="O68" i="39"/>
  <c r="O69" i="39"/>
  <c r="O70" i="39"/>
  <c r="O71" i="39"/>
  <c r="O72" i="39"/>
  <c r="O73" i="39"/>
  <c r="O74" i="39"/>
  <c r="O75" i="39"/>
  <c r="O76" i="39"/>
  <c r="O77" i="39"/>
  <c r="O78" i="39"/>
  <c r="O79" i="39"/>
  <c r="O80" i="39"/>
  <c r="O81" i="39"/>
  <c r="O82" i="39"/>
  <c r="O83" i="39"/>
  <c r="O84" i="39"/>
  <c r="O85" i="39"/>
  <c r="O86" i="39"/>
  <c r="O87" i="39"/>
  <c r="O88" i="39"/>
  <c r="O89" i="39"/>
  <c r="O90" i="39"/>
  <c r="O91" i="39"/>
  <c r="O92" i="39"/>
  <c r="O93" i="39"/>
  <c r="O94" i="39"/>
  <c r="O95" i="39"/>
  <c r="O96" i="39"/>
  <c r="O97" i="39"/>
  <c r="O98" i="39"/>
  <c r="O99" i="39"/>
  <c r="O100" i="39"/>
  <c r="O101" i="39"/>
  <c r="O102" i="39"/>
  <c r="O103" i="39"/>
  <c r="M14" i="39"/>
  <c r="M15" i="39"/>
  <c r="M16" i="39"/>
  <c r="M17" i="39"/>
  <c r="M18" i="39"/>
  <c r="M19" i="39"/>
  <c r="M20" i="39"/>
  <c r="M21" i="39"/>
  <c r="M22" i="39"/>
  <c r="M23" i="39"/>
  <c r="M24" i="39"/>
  <c r="M25" i="39"/>
  <c r="M26" i="39"/>
  <c r="M27" i="39"/>
  <c r="M28" i="39"/>
  <c r="M29" i="39"/>
  <c r="M30" i="39"/>
  <c r="M31" i="39"/>
  <c r="M32" i="39"/>
  <c r="M33" i="39"/>
  <c r="M34" i="39"/>
  <c r="M35" i="39"/>
  <c r="M36" i="39"/>
  <c r="M37" i="39"/>
  <c r="M38" i="39"/>
  <c r="M39" i="39"/>
  <c r="M40" i="39"/>
  <c r="M41" i="39"/>
  <c r="M42" i="39"/>
  <c r="M43" i="39"/>
  <c r="M44" i="39"/>
  <c r="M45" i="39"/>
  <c r="M46" i="39"/>
  <c r="M47" i="39"/>
  <c r="M48" i="39"/>
  <c r="M49" i="39"/>
  <c r="M50" i="39"/>
  <c r="M51" i="39"/>
  <c r="M52" i="39"/>
  <c r="M53" i="39"/>
  <c r="M54" i="39"/>
  <c r="M55" i="39"/>
  <c r="M56" i="39"/>
  <c r="M57" i="39"/>
  <c r="M58" i="39"/>
  <c r="M59" i="39"/>
  <c r="M60" i="39"/>
  <c r="M61" i="39"/>
  <c r="M62" i="39"/>
  <c r="M63" i="39"/>
  <c r="M64" i="39"/>
  <c r="M65" i="39"/>
  <c r="M66" i="39"/>
  <c r="M67" i="39"/>
  <c r="M68" i="39"/>
  <c r="M69" i="39"/>
  <c r="M70" i="39"/>
  <c r="M71" i="39"/>
  <c r="M72" i="39"/>
  <c r="M73" i="39"/>
  <c r="M74" i="39"/>
  <c r="M75" i="39"/>
  <c r="M76" i="39"/>
  <c r="M77" i="39"/>
  <c r="M78" i="39"/>
  <c r="M79" i="39"/>
  <c r="M80" i="39"/>
  <c r="M81" i="39"/>
  <c r="M82" i="39"/>
  <c r="M83" i="39"/>
  <c r="M84" i="39"/>
  <c r="M85" i="39"/>
  <c r="M86" i="39"/>
  <c r="M87" i="39"/>
  <c r="M88" i="39"/>
  <c r="M89" i="39"/>
  <c r="M90" i="39"/>
  <c r="M91" i="39"/>
  <c r="M92" i="39"/>
  <c r="M93" i="39"/>
  <c r="M94" i="39"/>
  <c r="M95" i="39"/>
  <c r="M96" i="39"/>
  <c r="M97" i="39"/>
  <c r="M98" i="39"/>
  <c r="M99" i="39"/>
  <c r="M100" i="39"/>
  <c r="M101" i="39"/>
  <c r="M102" i="39"/>
  <c r="M103" i="39"/>
  <c r="K14" i="39"/>
  <c r="K15" i="39"/>
  <c r="K16" i="39"/>
  <c r="K17" i="39"/>
  <c r="K18" i="39"/>
  <c r="K19" i="39"/>
  <c r="K20" i="39"/>
  <c r="K21" i="39"/>
  <c r="K22" i="39"/>
  <c r="K23" i="39"/>
  <c r="K24" i="39"/>
  <c r="K25" i="39"/>
  <c r="K26" i="39"/>
  <c r="K27" i="39"/>
  <c r="K28" i="39"/>
  <c r="K29" i="39"/>
  <c r="K30" i="39"/>
  <c r="K31" i="39"/>
  <c r="K32" i="39"/>
  <c r="K33" i="39"/>
  <c r="K34" i="39"/>
  <c r="K35" i="39"/>
  <c r="K36" i="39"/>
  <c r="K37" i="39"/>
  <c r="K38" i="39"/>
  <c r="K39" i="39"/>
  <c r="K40" i="39"/>
  <c r="K41" i="39"/>
  <c r="K42" i="39"/>
  <c r="K43" i="39"/>
  <c r="K44" i="39"/>
  <c r="K45" i="39"/>
  <c r="K46" i="39"/>
  <c r="K47" i="39"/>
  <c r="K48" i="39"/>
  <c r="K49" i="39"/>
  <c r="K50" i="39"/>
  <c r="K51" i="39"/>
  <c r="K52" i="39"/>
  <c r="K53" i="39"/>
  <c r="K54" i="39"/>
  <c r="K55" i="39"/>
  <c r="K56" i="39"/>
  <c r="K57" i="39"/>
  <c r="K58" i="39"/>
  <c r="K59" i="39"/>
  <c r="K60" i="39"/>
  <c r="K61" i="39"/>
  <c r="K62" i="39"/>
  <c r="K63" i="39"/>
  <c r="K64" i="39"/>
  <c r="K65" i="39"/>
  <c r="K66" i="39"/>
  <c r="K67" i="39"/>
  <c r="K68" i="39"/>
  <c r="K69" i="39"/>
  <c r="K70" i="39"/>
  <c r="K71" i="39"/>
  <c r="K72" i="39"/>
  <c r="K73" i="39"/>
  <c r="K74" i="39"/>
  <c r="K75" i="39"/>
  <c r="K76" i="39"/>
  <c r="K77" i="39"/>
  <c r="K78" i="39"/>
  <c r="K79" i="39"/>
  <c r="K80" i="39"/>
  <c r="K81" i="39"/>
  <c r="K82" i="39"/>
  <c r="K83" i="39"/>
  <c r="K84" i="39"/>
  <c r="K85" i="39"/>
  <c r="K86" i="39"/>
  <c r="K87" i="39"/>
  <c r="K88" i="39"/>
  <c r="K89" i="39"/>
  <c r="K90" i="39"/>
  <c r="K91" i="39"/>
  <c r="K92" i="39"/>
  <c r="K93" i="39"/>
  <c r="K94" i="39"/>
  <c r="K95" i="39"/>
  <c r="K96" i="39"/>
  <c r="K97" i="39"/>
  <c r="K98" i="39"/>
  <c r="K99" i="39"/>
  <c r="K100" i="39"/>
  <c r="K101" i="39"/>
  <c r="K102" i="39"/>
  <c r="K103" i="39"/>
  <c r="I14" i="39"/>
  <c r="I15" i="39"/>
  <c r="I16" i="39"/>
  <c r="I17" i="39"/>
  <c r="I18" i="39"/>
  <c r="I19" i="39"/>
  <c r="I20" i="39"/>
  <c r="I21" i="39"/>
  <c r="I22" i="39"/>
  <c r="I23" i="39"/>
  <c r="I24" i="39"/>
  <c r="I25" i="39"/>
  <c r="I26" i="39"/>
  <c r="I27" i="39"/>
  <c r="I28" i="39"/>
  <c r="I29" i="39"/>
  <c r="I30" i="39"/>
  <c r="I31" i="39"/>
  <c r="I32" i="39"/>
  <c r="I33" i="39"/>
  <c r="I34" i="39"/>
  <c r="I35" i="39"/>
  <c r="I36" i="39"/>
  <c r="I37" i="39"/>
  <c r="I38" i="39"/>
  <c r="I39" i="39"/>
  <c r="I40" i="39"/>
  <c r="I41" i="39"/>
  <c r="I42" i="39"/>
  <c r="I43" i="39"/>
  <c r="I44" i="39"/>
  <c r="I45" i="39"/>
  <c r="I46" i="39"/>
  <c r="I47" i="39"/>
  <c r="I48" i="39"/>
  <c r="I49" i="39"/>
  <c r="I50" i="39"/>
  <c r="I51" i="39"/>
  <c r="I52" i="39"/>
  <c r="I53" i="39"/>
  <c r="I54" i="39"/>
  <c r="I55" i="39"/>
  <c r="I56" i="39"/>
  <c r="I57" i="39"/>
  <c r="I58" i="39"/>
  <c r="I59" i="39"/>
  <c r="I60" i="39"/>
  <c r="I61" i="39"/>
  <c r="I62" i="39"/>
  <c r="I63" i="39"/>
  <c r="I64" i="39"/>
  <c r="I65" i="39"/>
  <c r="I66" i="39"/>
  <c r="I67" i="39"/>
  <c r="I68" i="39"/>
  <c r="I69" i="39"/>
  <c r="I70" i="39"/>
  <c r="I71" i="39"/>
  <c r="I72" i="39"/>
  <c r="I73" i="39"/>
  <c r="I74" i="39"/>
  <c r="I75" i="39"/>
  <c r="I76" i="39"/>
  <c r="I77" i="39"/>
  <c r="I78" i="39"/>
  <c r="I79" i="39"/>
  <c r="I80" i="39"/>
  <c r="I81" i="39"/>
  <c r="I82" i="39"/>
  <c r="I83" i="39"/>
  <c r="I84" i="39"/>
  <c r="I85" i="39"/>
  <c r="I86" i="39"/>
  <c r="I87" i="39"/>
  <c r="I88" i="39"/>
  <c r="I89" i="39"/>
  <c r="I90" i="39"/>
  <c r="I91" i="39"/>
  <c r="I92" i="39"/>
  <c r="I93" i="39"/>
  <c r="I94" i="39"/>
  <c r="I95" i="39"/>
  <c r="I96" i="39"/>
  <c r="I97" i="39"/>
  <c r="I98" i="39"/>
  <c r="I99" i="39"/>
  <c r="I100" i="39"/>
  <c r="I101" i="39"/>
  <c r="I102" i="39"/>
  <c r="I103" i="39"/>
  <c r="G70" i="39"/>
  <c r="G71" i="39"/>
  <c r="G72" i="39"/>
  <c r="G73" i="39"/>
  <c r="G74" i="39"/>
  <c r="G75" i="39"/>
  <c r="G76" i="39"/>
  <c r="G77" i="39"/>
  <c r="G78" i="39"/>
  <c r="G79" i="39"/>
  <c r="G80" i="39"/>
  <c r="G81" i="39"/>
  <c r="G82" i="39"/>
  <c r="G83" i="39"/>
  <c r="G84" i="39"/>
  <c r="G85" i="39"/>
  <c r="G86" i="39"/>
  <c r="G87" i="39"/>
  <c r="G88" i="39"/>
  <c r="G89" i="39"/>
  <c r="G90" i="39"/>
  <c r="G91" i="39"/>
  <c r="G92" i="39"/>
  <c r="G93" i="39"/>
  <c r="G94" i="39"/>
  <c r="G95" i="39"/>
  <c r="G96" i="39"/>
  <c r="G97" i="39"/>
  <c r="G98" i="39"/>
  <c r="G99" i="39"/>
  <c r="G100" i="39"/>
  <c r="G101" i="39"/>
  <c r="G102" i="39"/>
  <c r="P33" i="39"/>
  <c r="P24" i="39"/>
  <c r="P23" i="39"/>
  <c r="D14" i="39"/>
  <c r="D15" i="39"/>
  <c r="D16" i="39"/>
  <c r="D17" i="39"/>
  <c r="D18" i="39"/>
  <c r="D19" i="39"/>
  <c r="D20" i="39"/>
  <c r="D21" i="39"/>
  <c r="D22" i="39"/>
  <c r="D23" i="39"/>
  <c r="D24" i="39"/>
  <c r="Q24" i="39" s="1"/>
  <c r="D25" i="39"/>
  <c r="D26" i="39"/>
  <c r="D27" i="39"/>
  <c r="D28" i="39"/>
  <c r="D29" i="39"/>
  <c r="D30" i="39"/>
  <c r="D31" i="39"/>
  <c r="D32" i="39"/>
  <c r="D33" i="39"/>
  <c r="Q33" i="39" s="1"/>
  <c r="D34" i="39"/>
  <c r="D35" i="39"/>
  <c r="D36" i="39"/>
  <c r="D37" i="39"/>
  <c r="D38" i="39"/>
  <c r="D39" i="39"/>
  <c r="D40" i="39"/>
  <c r="D41" i="39"/>
  <c r="D42" i="39"/>
  <c r="D43" i="39"/>
  <c r="D44" i="39"/>
  <c r="D45" i="39"/>
  <c r="D46" i="39"/>
  <c r="D47" i="39"/>
  <c r="D48" i="39"/>
  <c r="D49" i="39"/>
  <c r="D50" i="39"/>
  <c r="D51" i="39"/>
  <c r="D52" i="39"/>
  <c r="D53" i="39"/>
  <c r="D54" i="39"/>
  <c r="D55" i="39"/>
  <c r="D56" i="39"/>
  <c r="D57" i="39"/>
  <c r="D58" i="39"/>
  <c r="D59" i="39"/>
  <c r="D60" i="39"/>
  <c r="D61" i="39"/>
  <c r="D62" i="39"/>
  <c r="D63" i="39"/>
  <c r="D64" i="39"/>
  <c r="D65" i="39"/>
  <c r="D66" i="39"/>
  <c r="D67" i="39"/>
  <c r="D68" i="39"/>
  <c r="D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G27" i="39"/>
  <c r="G28" i="39"/>
  <c r="G29" i="39"/>
  <c r="G30" i="39"/>
  <c r="G31" i="39"/>
  <c r="G32" i="39"/>
  <c r="G33" i="39"/>
  <c r="G34" i="39"/>
  <c r="G35" i="39"/>
  <c r="G36" i="39"/>
  <c r="G37" i="39"/>
  <c r="G38" i="39"/>
  <c r="G39" i="39"/>
  <c r="G40" i="39"/>
  <c r="G41" i="39"/>
  <c r="G42" i="39"/>
  <c r="G43" i="39"/>
  <c r="G44" i="39"/>
  <c r="G45" i="39"/>
  <c r="G46" i="39"/>
  <c r="G47" i="39"/>
  <c r="G48" i="39"/>
  <c r="G49" i="39"/>
  <c r="G50" i="39"/>
  <c r="G51" i="39"/>
  <c r="G52" i="39"/>
  <c r="G53" i="39"/>
  <c r="G54" i="39"/>
  <c r="G55" i="39"/>
  <c r="G56" i="39"/>
  <c r="G57" i="39"/>
  <c r="G58" i="39"/>
  <c r="G59" i="39"/>
  <c r="G60" i="39"/>
  <c r="G61" i="39"/>
  <c r="G62" i="39"/>
  <c r="G63" i="39"/>
  <c r="G64" i="39"/>
  <c r="G65" i="39"/>
  <c r="G66" i="39"/>
  <c r="G67" i="39"/>
  <c r="G68" i="39"/>
  <c r="P61" i="39"/>
  <c r="Q61" i="39" s="1"/>
  <c r="P60" i="39"/>
  <c r="P42" i="39"/>
  <c r="Q42" i="39" s="1"/>
  <c r="P41" i="39"/>
  <c r="P32" i="39"/>
  <c r="P30" i="39"/>
  <c r="Q30" i="39" s="1"/>
  <c r="P29" i="39"/>
  <c r="P28" i="39"/>
  <c r="Q28" i="39" s="1"/>
  <c r="P21" i="39"/>
  <c r="Q21" i="39" s="1"/>
  <c r="P20" i="39"/>
  <c r="P19" i="39"/>
  <c r="Q19" i="39" s="1"/>
  <c r="Q24" i="22" l="1"/>
  <c r="Q44" i="22"/>
  <c r="Q34" i="22"/>
  <c r="G34" i="22"/>
  <c r="Q32" i="39"/>
  <c r="Q29" i="39"/>
  <c r="Q23" i="39"/>
  <c r="M44" i="22"/>
  <c r="Q20" i="39"/>
  <c r="Q60" i="39"/>
  <c r="Q27" i="22"/>
  <c r="K44" i="22"/>
  <c r="Q41" i="39"/>
  <c r="O44" i="22"/>
  <c r="G44" i="22"/>
  <c r="D34" i="15" l="1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59" i="15"/>
  <c r="O60" i="15"/>
  <c r="O61" i="15"/>
  <c r="O62" i="15"/>
  <c r="O63" i="15"/>
  <c r="O64" i="15"/>
  <c r="O65" i="15"/>
  <c r="O66" i="15"/>
  <c r="O67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G34" i="15"/>
  <c r="D14" i="15"/>
  <c r="G14" i="15" s="1"/>
  <c r="D15" i="15"/>
  <c r="G15" i="15" s="1"/>
  <c r="D16" i="15"/>
  <c r="G16" i="15" s="1"/>
  <c r="D17" i="15"/>
  <c r="G17" i="15" s="1"/>
  <c r="D18" i="15"/>
  <c r="G18" i="15" s="1"/>
  <c r="D19" i="15"/>
  <c r="G19" i="15" s="1"/>
  <c r="D20" i="15"/>
  <c r="G20" i="15" s="1"/>
  <c r="D21" i="15"/>
  <c r="G21" i="15" s="1"/>
  <c r="D22" i="15"/>
  <c r="G22" i="15" s="1"/>
  <c r="D23" i="15"/>
  <c r="G23" i="15" s="1"/>
  <c r="D24" i="15"/>
  <c r="G24" i="15" s="1"/>
  <c r="D25" i="15"/>
  <c r="G25" i="15" s="1"/>
  <c r="D26" i="15"/>
  <c r="G26" i="15" s="1"/>
  <c r="D27" i="15"/>
  <c r="G27" i="15" s="1"/>
  <c r="D28" i="15"/>
  <c r="G28" i="15" s="1"/>
  <c r="D29" i="15"/>
  <c r="G29" i="15" s="1"/>
  <c r="D30" i="15"/>
  <c r="G30" i="15" s="1"/>
  <c r="D31" i="15"/>
  <c r="G31" i="15" s="1"/>
  <c r="D32" i="15"/>
  <c r="G32" i="15" s="1"/>
  <c r="D33" i="15"/>
  <c r="G33" i="15" s="1"/>
  <c r="D35" i="15"/>
  <c r="G35" i="15" s="1"/>
  <c r="D36" i="15"/>
  <c r="G36" i="15" s="1"/>
  <c r="D37" i="15"/>
  <c r="G37" i="15" s="1"/>
  <c r="D38" i="15"/>
  <c r="G38" i="15" s="1"/>
  <c r="D39" i="15"/>
  <c r="G39" i="15" s="1"/>
  <c r="D40" i="15"/>
  <c r="G40" i="15" s="1"/>
  <c r="D41" i="15"/>
  <c r="G41" i="15" s="1"/>
  <c r="D42" i="15"/>
  <c r="G42" i="15" s="1"/>
  <c r="D43" i="15"/>
  <c r="G43" i="15" s="1"/>
  <c r="D44" i="15"/>
  <c r="G44" i="15" s="1"/>
  <c r="D45" i="15"/>
  <c r="G45" i="15" s="1"/>
  <c r="D46" i="15"/>
  <c r="G46" i="15" s="1"/>
  <c r="D47" i="15"/>
  <c r="G47" i="15" s="1"/>
  <c r="D48" i="15"/>
  <c r="G48" i="15" s="1"/>
  <c r="D49" i="15"/>
  <c r="G49" i="15" s="1"/>
  <c r="D50" i="15"/>
  <c r="G50" i="15" s="1"/>
  <c r="D51" i="15"/>
  <c r="G51" i="15" s="1"/>
  <c r="D52" i="15"/>
  <c r="G52" i="15" s="1"/>
  <c r="D53" i="15"/>
  <c r="G53" i="15" s="1"/>
  <c r="D54" i="15"/>
  <c r="G54" i="15" s="1"/>
  <c r="D55" i="15"/>
  <c r="G55" i="15" s="1"/>
  <c r="D56" i="15"/>
  <c r="G56" i="15" s="1"/>
  <c r="D57" i="15"/>
  <c r="G57" i="15" s="1"/>
  <c r="D58" i="15"/>
  <c r="G58" i="15" s="1"/>
  <c r="D59" i="15"/>
  <c r="G59" i="15" s="1"/>
  <c r="D60" i="15"/>
  <c r="G60" i="15" s="1"/>
  <c r="D61" i="15"/>
  <c r="G61" i="15" s="1"/>
  <c r="D62" i="15"/>
  <c r="G62" i="15" s="1"/>
  <c r="D63" i="15"/>
  <c r="G63" i="15" s="1"/>
  <c r="D64" i="15"/>
  <c r="G64" i="15" s="1"/>
  <c r="D65" i="15"/>
  <c r="G65" i="15" s="1"/>
  <c r="D66" i="15"/>
  <c r="G66" i="15" s="1"/>
  <c r="D67" i="15"/>
  <c r="G67" i="15" s="1"/>
  <c r="D14" i="35" l="1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45" i="35"/>
  <c r="D46" i="35"/>
  <c r="D47" i="35"/>
  <c r="D48" i="35"/>
  <c r="D49" i="35"/>
  <c r="D50" i="35"/>
  <c r="D51" i="35"/>
  <c r="D52" i="35"/>
  <c r="D53" i="35"/>
  <c r="D54" i="35"/>
  <c r="D55" i="35"/>
  <c r="D56" i="35"/>
  <c r="D57" i="35"/>
  <c r="D58" i="35"/>
  <c r="D59" i="35"/>
  <c r="D60" i="35"/>
  <c r="D61" i="35"/>
  <c r="D62" i="35"/>
  <c r="D63" i="35"/>
  <c r="D64" i="35"/>
  <c r="D65" i="35"/>
  <c r="D66" i="35"/>
  <c r="D67" i="35"/>
  <c r="D68" i="35"/>
  <c r="D69" i="35"/>
  <c r="D70" i="35"/>
  <c r="D71" i="35"/>
  <c r="D13" i="35"/>
  <c r="P69" i="15" l="1"/>
  <c r="Q69" i="15" s="1"/>
  <c r="P68" i="15"/>
  <c r="Q68" i="15" s="1"/>
  <c r="P67" i="15"/>
  <c r="Q67" i="15" s="1"/>
  <c r="P66" i="15"/>
  <c r="Q66" i="15" s="1"/>
  <c r="P65" i="15"/>
  <c r="Q65" i="15" s="1"/>
  <c r="P64" i="15"/>
  <c r="Q64" i="15" s="1"/>
  <c r="P63" i="15"/>
  <c r="Q63" i="15" s="1"/>
  <c r="P62" i="15"/>
  <c r="Q62" i="15" s="1"/>
  <c r="P61" i="15"/>
  <c r="Q61" i="15" s="1"/>
  <c r="P60" i="15"/>
  <c r="Q60" i="15" s="1"/>
  <c r="P59" i="15"/>
  <c r="Q59" i="15" s="1"/>
  <c r="P58" i="15"/>
  <c r="Q58" i="15" s="1"/>
  <c r="P57" i="15"/>
  <c r="Q57" i="15" s="1"/>
  <c r="P56" i="15"/>
  <c r="Q56" i="15" s="1"/>
  <c r="P55" i="15"/>
  <c r="Q55" i="15" s="1"/>
  <c r="P54" i="15"/>
  <c r="Q54" i="15" s="1"/>
  <c r="P53" i="15"/>
  <c r="Q53" i="15" s="1"/>
  <c r="P52" i="15"/>
  <c r="Q52" i="15" s="1"/>
  <c r="P51" i="15"/>
  <c r="Q51" i="15" s="1"/>
  <c r="P50" i="15"/>
  <c r="Q50" i="15" s="1"/>
  <c r="P49" i="15"/>
  <c r="Q49" i="15" s="1"/>
  <c r="P48" i="15"/>
  <c r="Q48" i="15" s="1"/>
  <c r="P47" i="15"/>
  <c r="Q47" i="15" s="1"/>
  <c r="P46" i="15"/>
  <c r="Q46" i="15" s="1"/>
  <c r="P45" i="15"/>
  <c r="Q45" i="15" s="1"/>
  <c r="P44" i="15"/>
  <c r="Q44" i="15" s="1"/>
  <c r="P43" i="15"/>
  <c r="Q43" i="15" s="1"/>
  <c r="P42" i="15"/>
  <c r="Q42" i="15" s="1"/>
  <c r="P41" i="15"/>
  <c r="Q41" i="15" s="1"/>
  <c r="P40" i="15"/>
  <c r="Q40" i="15" s="1"/>
  <c r="P39" i="15"/>
  <c r="Q39" i="15" s="1"/>
  <c r="P38" i="15"/>
  <c r="Q38" i="15" s="1"/>
  <c r="P37" i="15"/>
  <c r="Q37" i="15" s="1"/>
  <c r="P36" i="15"/>
  <c r="Q36" i="15" s="1"/>
  <c r="P35" i="15"/>
  <c r="Q35" i="15" s="1"/>
  <c r="P34" i="15"/>
  <c r="Q34" i="15" s="1"/>
  <c r="P33" i="15"/>
  <c r="Q33" i="15" s="1"/>
  <c r="P32" i="15"/>
  <c r="Q32" i="15" s="1"/>
  <c r="P31" i="15"/>
  <c r="Q31" i="15" s="1"/>
  <c r="P30" i="15"/>
  <c r="Q30" i="15" s="1"/>
  <c r="P29" i="15"/>
  <c r="Q29" i="15" s="1"/>
  <c r="P28" i="15"/>
  <c r="Q28" i="15" s="1"/>
  <c r="P27" i="15"/>
  <c r="Q27" i="15" s="1"/>
  <c r="P26" i="15"/>
  <c r="Q26" i="15" s="1"/>
  <c r="P25" i="15"/>
  <c r="Q25" i="15" s="1"/>
  <c r="P24" i="15"/>
  <c r="Q24" i="15" s="1"/>
  <c r="P23" i="15"/>
  <c r="Q23" i="15" s="1"/>
  <c r="P22" i="15"/>
  <c r="Q22" i="15" s="1"/>
  <c r="P21" i="15"/>
  <c r="Q21" i="15" s="1"/>
  <c r="P20" i="15"/>
  <c r="Q20" i="15" s="1"/>
  <c r="P19" i="15"/>
  <c r="Q19" i="15" s="1"/>
  <c r="P18" i="15"/>
  <c r="Q18" i="15" s="1"/>
  <c r="P17" i="15"/>
  <c r="Q17" i="15" s="1"/>
  <c r="P16" i="15"/>
  <c r="Q16" i="15" s="1"/>
  <c r="P15" i="15"/>
  <c r="Q15" i="15" s="1"/>
  <c r="P14" i="15"/>
  <c r="Q14" i="15" s="1"/>
  <c r="P13" i="15"/>
  <c r="O13" i="15"/>
  <c r="O71" i="15" s="1"/>
  <c r="M13" i="15"/>
  <c r="K13" i="15"/>
  <c r="I13" i="15"/>
  <c r="D13" i="15"/>
  <c r="G13" i="15" s="1"/>
  <c r="G71" i="15" s="1"/>
  <c r="O674" i="20"/>
  <c r="M674" i="20"/>
  <c r="K674" i="20"/>
  <c r="P446" i="20"/>
  <c r="P445" i="20"/>
  <c r="Q445" i="20" s="1"/>
  <c r="P444" i="20"/>
  <c r="Q444" i="20" s="1"/>
  <c r="P443" i="20"/>
  <c r="Q443" i="20" s="1"/>
  <c r="P442" i="20"/>
  <c r="P441" i="20"/>
  <c r="Q441" i="20" s="1"/>
  <c r="P440" i="20"/>
  <c r="Q440" i="20" s="1"/>
  <c r="P439" i="20"/>
  <c r="Q439" i="20" s="1"/>
  <c r="P438" i="20"/>
  <c r="P437" i="20"/>
  <c r="Q437" i="20" s="1"/>
  <c r="P436" i="20"/>
  <c r="Q436" i="20" s="1"/>
  <c r="P435" i="20"/>
  <c r="Q435" i="20" s="1"/>
  <c r="P434" i="20"/>
  <c r="P433" i="20"/>
  <c r="Q433" i="20" s="1"/>
  <c r="P432" i="20"/>
  <c r="Q432" i="20" s="1"/>
  <c r="P431" i="20"/>
  <c r="Q431" i="20" s="1"/>
  <c r="P430" i="20"/>
  <c r="P429" i="20"/>
  <c r="Q429" i="20" s="1"/>
  <c r="P428" i="20"/>
  <c r="Q428" i="20" s="1"/>
  <c r="P427" i="20"/>
  <c r="Q427" i="20" s="1"/>
  <c r="P426" i="20"/>
  <c r="P425" i="20"/>
  <c r="Q425" i="20" s="1"/>
  <c r="P424" i="20"/>
  <c r="Q424" i="20" s="1"/>
  <c r="P423" i="20"/>
  <c r="Q423" i="20" s="1"/>
  <c r="P422" i="20"/>
  <c r="P421" i="20"/>
  <c r="Q421" i="20" s="1"/>
  <c r="P420" i="20"/>
  <c r="Q420" i="20" s="1"/>
  <c r="P419" i="20"/>
  <c r="Q419" i="20" s="1"/>
  <c r="P418" i="20"/>
  <c r="P417" i="20"/>
  <c r="Q417" i="20" s="1"/>
  <c r="P416" i="20"/>
  <c r="Q416" i="20" s="1"/>
  <c r="P415" i="20"/>
  <c r="Q415" i="20" s="1"/>
  <c r="P414" i="20"/>
  <c r="P413" i="20"/>
  <c r="Q413" i="20" s="1"/>
  <c r="P412" i="20"/>
  <c r="Q412" i="20" s="1"/>
  <c r="P411" i="20"/>
  <c r="Q411" i="20" s="1"/>
  <c r="P410" i="20"/>
  <c r="P409" i="20"/>
  <c r="Q409" i="20" s="1"/>
  <c r="P408" i="20"/>
  <c r="Q408" i="20" s="1"/>
  <c r="P407" i="20"/>
  <c r="Q407" i="20" s="1"/>
  <c r="P406" i="20"/>
  <c r="P405" i="20"/>
  <c r="Q405" i="20" s="1"/>
  <c r="P404" i="20"/>
  <c r="Q404" i="20" s="1"/>
  <c r="P403" i="20"/>
  <c r="Q403" i="20" s="1"/>
  <c r="P402" i="20"/>
  <c r="P401" i="20"/>
  <c r="Q401" i="20" s="1"/>
  <c r="P400" i="20"/>
  <c r="Q400" i="20" s="1"/>
  <c r="P399" i="20"/>
  <c r="Q399" i="20" s="1"/>
  <c r="P398" i="20"/>
  <c r="P397" i="20"/>
  <c r="Q397" i="20" s="1"/>
  <c r="P396" i="20"/>
  <c r="Q396" i="20" s="1"/>
  <c r="P395" i="20"/>
  <c r="Q395" i="20" s="1"/>
  <c r="P394" i="20"/>
  <c r="P393" i="20"/>
  <c r="Q393" i="20" s="1"/>
  <c r="P392" i="20"/>
  <c r="Q392" i="20" s="1"/>
  <c r="P391" i="20"/>
  <c r="Q391" i="20" s="1"/>
  <c r="P390" i="20"/>
  <c r="P389" i="20"/>
  <c r="Q389" i="20" s="1"/>
  <c r="P388" i="20"/>
  <c r="Q388" i="20" s="1"/>
  <c r="P387" i="20"/>
  <c r="Q387" i="20" s="1"/>
  <c r="P386" i="20"/>
  <c r="P385" i="20"/>
  <c r="Q385" i="20" s="1"/>
  <c r="P384" i="20"/>
  <c r="Q384" i="20" s="1"/>
  <c r="P383" i="20"/>
  <c r="Q383" i="20" s="1"/>
  <c r="P382" i="20"/>
  <c r="P381" i="20"/>
  <c r="Q381" i="20" s="1"/>
  <c r="P380" i="20"/>
  <c r="Q380" i="20" s="1"/>
  <c r="P379" i="20"/>
  <c r="Q379" i="20" s="1"/>
  <c r="P376" i="20"/>
  <c r="P375" i="20"/>
  <c r="Q375" i="20" s="1"/>
  <c r="P370" i="20"/>
  <c r="Q370" i="20" s="1"/>
  <c r="P369" i="20"/>
  <c r="Q369" i="20" s="1"/>
  <c r="P368" i="20"/>
  <c r="P367" i="20"/>
  <c r="Q367" i="20" s="1"/>
  <c r="P366" i="20"/>
  <c r="Q366" i="20" s="1"/>
  <c r="P363" i="20"/>
  <c r="Q363" i="20" s="1"/>
  <c r="P362" i="20"/>
  <c r="P361" i="20"/>
  <c r="Q361" i="20" s="1"/>
  <c r="P358" i="20"/>
  <c r="Q358" i="20" s="1"/>
  <c r="P357" i="20"/>
  <c r="Q357" i="20" s="1"/>
  <c r="P356" i="20"/>
  <c r="P355" i="20"/>
  <c r="Q355" i="20" s="1"/>
  <c r="P354" i="20"/>
  <c r="Q354" i="20" s="1"/>
  <c r="P353" i="20"/>
  <c r="Q353" i="20" s="1"/>
  <c r="P352" i="20"/>
  <c r="P351" i="20"/>
  <c r="Q351" i="20" s="1"/>
  <c r="P350" i="20"/>
  <c r="Q350" i="20" s="1"/>
  <c r="P349" i="20"/>
  <c r="Q349" i="20" s="1"/>
  <c r="P348" i="20"/>
  <c r="P347" i="20"/>
  <c r="Q347" i="20" s="1"/>
  <c r="P346" i="20"/>
  <c r="Q346" i="20" s="1"/>
  <c r="P345" i="20"/>
  <c r="Q345" i="20" s="1"/>
  <c r="P344" i="20"/>
  <c r="P343" i="20"/>
  <c r="Q343" i="20" s="1"/>
  <c r="P342" i="20"/>
  <c r="Q342" i="20" s="1"/>
  <c r="P341" i="20"/>
  <c r="Q341" i="20" s="1"/>
  <c r="P340" i="20"/>
  <c r="P339" i="20"/>
  <c r="Q339" i="20" s="1"/>
  <c r="P338" i="20"/>
  <c r="Q338" i="20" s="1"/>
  <c r="P337" i="20"/>
  <c r="Q337" i="20" s="1"/>
  <c r="P336" i="20"/>
  <c r="P323" i="20"/>
  <c r="Q323" i="20" s="1"/>
  <c r="P322" i="20"/>
  <c r="Q322" i="20" s="1"/>
  <c r="P321" i="20"/>
  <c r="Q321" i="20" s="1"/>
  <c r="P320" i="20"/>
  <c r="P319" i="20"/>
  <c r="Q319" i="20" s="1"/>
  <c r="P318" i="20"/>
  <c r="Q318" i="20" s="1"/>
  <c r="P317" i="20"/>
  <c r="Q317" i="20" s="1"/>
  <c r="P316" i="20"/>
  <c r="P315" i="20"/>
  <c r="Q315" i="20" s="1"/>
  <c r="P314" i="20"/>
  <c r="Q314" i="20" s="1"/>
  <c r="P313" i="20"/>
  <c r="Q313" i="20" s="1"/>
  <c r="P312" i="20"/>
  <c r="P311" i="20"/>
  <c r="Q311" i="20" s="1"/>
  <c r="P310" i="20"/>
  <c r="Q310" i="20" s="1"/>
  <c r="P309" i="20"/>
  <c r="Q309" i="20" s="1"/>
  <c r="P308" i="20"/>
  <c r="P307" i="20"/>
  <c r="Q307" i="20" s="1"/>
  <c r="P306" i="20"/>
  <c r="Q306" i="20" s="1"/>
  <c r="P305" i="20"/>
  <c r="Q305" i="20" s="1"/>
  <c r="P304" i="20"/>
  <c r="P303" i="20"/>
  <c r="Q303" i="20" s="1"/>
  <c r="P302" i="20"/>
  <c r="Q302" i="20" s="1"/>
  <c r="P301" i="20"/>
  <c r="Q301" i="20" s="1"/>
  <c r="P300" i="20"/>
  <c r="Q300" i="20" s="1"/>
  <c r="P299" i="20"/>
  <c r="Q299" i="20" s="1"/>
  <c r="P298" i="20"/>
  <c r="P297" i="20"/>
  <c r="Q297" i="20" s="1"/>
  <c r="P296" i="20"/>
  <c r="Q296" i="20" s="1"/>
  <c r="P295" i="20"/>
  <c r="P294" i="20"/>
  <c r="P291" i="20"/>
  <c r="Q291" i="20" s="1"/>
  <c r="P286" i="20"/>
  <c r="Q286" i="20" s="1"/>
  <c r="P284" i="20"/>
  <c r="Q284" i="20" s="1"/>
  <c r="P282" i="20"/>
  <c r="Q282" i="20" s="1"/>
  <c r="P275" i="20"/>
  <c r="Q275" i="20" s="1"/>
  <c r="P269" i="20"/>
  <c r="Q269" i="20" s="1"/>
  <c r="P268" i="20"/>
  <c r="Q268" i="20" s="1"/>
  <c r="P267" i="20"/>
  <c r="Q267" i="20" s="1"/>
  <c r="P266" i="20"/>
  <c r="Q266" i="20" s="1"/>
  <c r="P265" i="20"/>
  <c r="Q265" i="20" s="1"/>
  <c r="P264" i="20"/>
  <c r="P263" i="20"/>
  <c r="P259" i="20"/>
  <c r="Q259" i="20" s="1"/>
  <c r="P258" i="20"/>
  <c r="Q258" i="20" s="1"/>
  <c r="P257" i="20"/>
  <c r="Q257" i="20" s="1"/>
  <c r="P256" i="20"/>
  <c r="P255" i="20"/>
  <c r="Q255" i="20" s="1"/>
  <c r="P254" i="20"/>
  <c r="Q254" i="20" s="1"/>
  <c r="P253" i="20"/>
  <c r="P252" i="20"/>
  <c r="Q252" i="20" s="1"/>
  <c r="P251" i="20"/>
  <c r="P250" i="20"/>
  <c r="Q250" i="20" s="1"/>
  <c r="P249" i="20"/>
  <c r="Q249" i="20" s="1"/>
  <c r="P248" i="20"/>
  <c r="Q248" i="20" s="1"/>
  <c r="G248" i="20"/>
  <c r="P247" i="20"/>
  <c r="G247" i="20"/>
  <c r="P246" i="20"/>
  <c r="P245" i="20"/>
  <c r="Q245" i="20" s="1"/>
  <c r="P244" i="20"/>
  <c r="P243" i="20"/>
  <c r="Q243" i="20" s="1"/>
  <c r="P242" i="20"/>
  <c r="Q242" i="20" s="1"/>
  <c r="P241" i="20"/>
  <c r="Q241" i="20" s="1"/>
  <c r="P235" i="20"/>
  <c r="P232" i="20"/>
  <c r="P230" i="20"/>
  <c r="Q230" i="20" s="1"/>
  <c r="P226" i="20"/>
  <c r="Q226" i="20" s="1"/>
  <c r="P223" i="20"/>
  <c r="P213" i="20"/>
  <c r="Q213" i="20" s="1"/>
  <c r="P212" i="20"/>
  <c r="P211" i="20"/>
  <c r="Q211" i="20" s="1"/>
  <c r="P210" i="20"/>
  <c r="G210" i="20"/>
  <c r="P209" i="20"/>
  <c r="Q209" i="20" s="1"/>
  <c r="G209" i="20"/>
  <c r="P208" i="20"/>
  <c r="Q208" i="20" s="1"/>
  <c r="G208" i="20"/>
  <c r="P207" i="20"/>
  <c r="Q207" i="20" s="1"/>
  <c r="G207" i="20"/>
  <c r="P206" i="20"/>
  <c r="G206" i="20"/>
  <c r="P205" i="20"/>
  <c r="G205" i="20"/>
  <c r="P204" i="20"/>
  <c r="Q204" i="20" s="1"/>
  <c r="G204" i="20"/>
  <c r="P203" i="20"/>
  <c r="Q203" i="20" s="1"/>
  <c r="G203" i="20"/>
  <c r="P202" i="20"/>
  <c r="G202" i="20"/>
  <c r="P201" i="20"/>
  <c r="Q201" i="20" s="1"/>
  <c r="G201" i="20"/>
  <c r="P200" i="20"/>
  <c r="Q200" i="20" s="1"/>
  <c r="G200" i="20"/>
  <c r="P199" i="20"/>
  <c r="Q199" i="20" s="1"/>
  <c r="G199" i="20"/>
  <c r="P198" i="20"/>
  <c r="G198" i="20"/>
  <c r="P197" i="20"/>
  <c r="G197" i="20"/>
  <c r="P196" i="20"/>
  <c r="Q196" i="20" s="1"/>
  <c r="G196" i="20"/>
  <c r="P195" i="20"/>
  <c r="Q195" i="20" s="1"/>
  <c r="G195" i="20"/>
  <c r="P194" i="20"/>
  <c r="G194" i="20"/>
  <c r="P193" i="20"/>
  <c r="Q193" i="20" s="1"/>
  <c r="G193" i="20"/>
  <c r="P192" i="20"/>
  <c r="Q192" i="20" s="1"/>
  <c r="G192" i="20"/>
  <c r="P191" i="20"/>
  <c r="Q191" i="20" s="1"/>
  <c r="G191" i="20"/>
  <c r="P190" i="20"/>
  <c r="G190" i="20"/>
  <c r="P189" i="20"/>
  <c r="G189" i="20"/>
  <c r="P188" i="20"/>
  <c r="Q188" i="20" s="1"/>
  <c r="G188" i="20"/>
  <c r="P187" i="20"/>
  <c r="Q187" i="20" s="1"/>
  <c r="G187" i="20"/>
  <c r="P186" i="20"/>
  <c r="G186" i="20"/>
  <c r="P185" i="20"/>
  <c r="Q185" i="20" s="1"/>
  <c r="G185" i="20"/>
  <c r="P184" i="20"/>
  <c r="Q184" i="20" s="1"/>
  <c r="G184" i="20"/>
  <c r="P183" i="20"/>
  <c r="Q183" i="20" s="1"/>
  <c r="G183" i="20"/>
  <c r="P182" i="20"/>
  <c r="G182" i="20"/>
  <c r="P181" i="20"/>
  <c r="G181" i="20"/>
  <c r="P180" i="20"/>
  <c r="Q180" i="20" s="1"/>
  <c r="G180" i="20"/>
  <c r="P179" i="20"/>
  <c r="Q179" i="20" s="1"/>
  <c r="G179" i="20"/>
  <c r="P178" i="20"/>
  <c r="G178" i="20"/>
  <c r="P177" i="20"/>
  <c r="Q177" i="20" s="1"/>
  <c r="G177" i="20"/>
  <c r="P176" i="20"/>
  <c r="Q176" i="20" s="1"/>
  <c r="P175" i="20"/>
  <c r="Q175" i="20" s="1"/>
  <c r="P172" i="20"/>
  <c r="P169" i="20"/>
  <c r="Q169" i="20" s="1"/>
  <c r="P168" i="20"/>
  <c r="Q168" i="20" s="1"/>
  <c r="P167" i="20"/>
  <c r="Q167" i="20" s="1"/>
  <c r="P166" i="20"/>
  <c r="P165" i="20"/>
  <c r="Q165" i="20" s="1"/>
  <c r="P164" i="20"/>
  <c r="Q164" i="20" s="1"/>
  <c r="P163" i="20"/>
  <c r="Q163" i="20" s="1"/>
  <c r="P162" i="20"/>
  <c r="Q162" i="20" s="1"/>
  <c r="P161" i="20"/>
  <c r="Q161" i="20" s="1"/>
  <c r="P160" i="20"/>
  <c r="Q160" i="20" s="1"/>
  <c r="P159" i="20"/>
  <c r="Q159" i="20" s="1"/>
  <c r="P158" i="20"/>
  <c r="Q158" i="20" s="1"/>
  <c r="P157" i="20"/>
  <c r="Q157" i="20" s="1"/>
  <c r="P156" i="20"/>
  <c r="Q156" i="20" s="1"/>
  <c r="P155" i="20"/>
  <c r="Q155" i="20" s="1"/>
  <c r="P154" i="20"/>
  <c r="P153" i="20"/>
  <c r="Q153" i="20" s="1"/>
  <c r="P152" i="20"/>
  <c r="Q152" i="20" s="1"/>
  <c r="P151" i="20"/>
  <c r="Q151" i="20" s="1"/>
  <c r="P150" i="20"/>
  <c r="P149" i="20"/>
  <c r="Q149" i="20" s="1"/>
  <c r="P148" i="20"/>
  <c r="Q148" i="20" s="1"/>
  <c r="P147" i="20"/>
  <c r="Q147" i="20" s="1"/>
  <c r="P146" i="20"/>
  <c r="Q146" i="20" s="1"/>
  <c r="P145" i="20"/>
  <c r="P144" i="20"/>
  <c r="Q144" i="20" s="1"/>
  <c r="P143" i="20"/>
  <c r="Q143" i="20" s="1"/>
  <c r="P142" i="20"/>
  <c r="Q142" i="20" s="1"/>
  <c r="P141" i="20"/>
  <c r="Q141" i="20" s="1"/>
  <c r="P140" i="20"/>
  <c r="Q140" i="20" s="1"/>
  <c r="P139" i="20"/>
  <c r="Q139" i="20" s="1"/>
  <c r="P138" i="20"/>
  <c r="P137" i="20"/>
  <c r="Q137" i="20" s="1"/>
  <c r="P136" i="20"/>
  <c r="Q136" i="20" s="1"/>
  <c r="P135" i="20"/>
  <c r="P134" i="20"/>
  <c r="P133" i="20"/>
  <c r="Q133" i="20" s="1"/>
  <c r="P132" i="20"/>
  <c r="Q132" i="20" s="1"/>
  <c r="P131" i="20"/>
  <c r="Q131" i="20" s="1"/>
  <c r="P130" i="20"/>
  <c r="Q130" i="20" s="1"/>
  <c r="O130" i="20"/>
  <c r="M130" i="20"/>
  <c r="K130" i="20"/>
  <c r="G130" i="20"/>
  <c r="P129" i="20"/>
  <c r="O129" i="20"/>
  <c r="K129" i="20"/>
  <c r="G129" i="20"/>
  <c r="P128" i="20"/>
  <c r="Q128" i="20" s="1"/>
  <c r="O128" i="20"/>
  <c r="P127" i="20"/>
  <c r="Q127" i="20" s="1"/>
  <c r="P126" i="20"/>
  <c r="Q126" i="20" s="1"/>
  <c r="P125" i="20"/>
  <c r="O125" i="20"/>
  <c r="P124" i="20"/>
  <c r="Q124" i="20" s="1"/>
  <c r="O124" i="20"/>
  <c r="P123" i="20"/>
  <c r="Q123" i="20" s="1"/>
  <c r="O123" i="20"/>
  <c r="P122" i="20"/>
  <c r="O122" i="20"/>
  <c r="P121" i="20"/>
  <c r="P120" i="20"/>
  <c r="Q120" i="20" s="1"/>
  <c r="P119" i="20"/>
  <c r="Q119" i="20" s="1"/>
  <c r="O119" i="20"/>
  <c r="P118" i="20"/>
  <c r="P117" i="20"/>
  <c r="Q117" i="20" s="1"/>
  <c r="O117" i="20"/>
  <c r="P116" i="20"/>
  <c r="Q116" i="20" s="1"/>
  <c r="O116" i="20"/>
  <c r="P115" i="20"/>
  <c r="Q115" i="20" s="1"/>
  <c r="P114" i="20"/>
  <c r="Q114" i="20" s="1"/>
  <c r="O114" i="20"/>
  <c r="P113" i="20"/>
  <c r="O113" i="20"/>
  <c r="P112" i="20"/>
  <c r="P111" i="20"/>
  <c r="Q111" i="20" s="1"/>
  <c r="O111" i="20"/>
  <c r="M111" i="20"/>
  <c r="K111" i="20"/>
  <c r="G111" i="20"/>
  <c r="P110" i="20"/>
  <c r="Q110" i="20" s="1"/>
  <c r="O110" i="20"/>
  <c r="K110" i="20"/>
  <c r="G110" i="20"/>
  <c r="P109" i="20"/>
  <c r="Q109" i="20" s="1"/>
  <c r="O109" i="20"/>
  <c r="P108" i="20"/>
  <c r="Q108" i="20" s="1"/>
  <c r="P107" i="20"/>
  <c r="Q107" i="20" s="1"/>
  <c r="P106" i="20"/>
  <c r="Q106" i="20" s="1"/>
  <c r="O106" i="20"/>
  <c r="P105" i="20"/>
  <c r="O105" i="20"/>
  <c r="P104" i="20"/>
  <c r="Q104" i="20" s="1"/>
  <c r="O104" i="20"/>
  <c r="P103" i="20"/>
  <c r="Q103" i="20" s="1"/>
  <c r="O103" i="20"/>
  <c r="P102" i="20"/>
  <c r="Q102" i="20" s="1"/>
  <c r="O102" i="20"/>
  <c r="P101" i="20"/>
  <c r="Q101" i="20" s="1"/>
  <c r="P100" i="20"/>
  <c r="Q100" i="20" s="1"/>
  <c r="P99" i="20"/>
  <c r="Q99" i="20" s="1"/>
  <c r="O99" i="20"/>
  <c r="P98" i="20"/>
  <c r="Q98" i="20" s="1"/>
  <c r="P97" i="20"/>
  <c r="O97" i="20"/>
  <c r="P96" i="20"/>
  <c r="Q96" i="20" s="1"/>
  <c r="O96" i="20"/>
  <c r="P95" i="20"/>
  <c r="Q95" i="20" s="1"/>
  <c r="P94" i="20"/>
  <c r="Q94" i="20" s="1"/>
  <c r="O94" i="20"/>
  <c r="P93" i="20"/>
  <c r="Q93" i="20" s="1"/>
  <c r="O93" i="20"/>
  <c r="P92" i="20"/>
  <c r="Q92" i="20" s="1"/>
  <c r="P91" i="20"/>
  <c r="Q91" i="20" s="1"/>
  <c r="O91" i="20"/>
  <c r="M91" i="20"/>
  <c r="K91" i="20"/>
  <c r="G91" i="20"/>
  <c r="P90" i="20"/>
  <c r="O90" i="20"/>
  <c r="K90" i="20"/>
  <c r="G90" i="20"/>
  <c r="P89" i="20"/>
  <c r="Q89" i="20" s="1"/>
  <c r="O89" i="20"/>
  <c r="P88" i="20"/>
  <c r="P87" i="20"/>
  <c r="Q87" i="20" s="1"/>
  <c r="P86" i="20"/>
  <c r="O86" i="20"/>
  <c r="P85" i="20"/>
  <c r="Q85" i="20" s="1"/>
  <c r="O85" i="20"/>
  <c r="P84" i="20"/>
  <c r="Q84" i="20" s="1"/>
  <c r="O84" i="20"/>
  <c r="P83" i="20"/>
  <c r="Q83" i="20" s="1"/>
  <c r="O83" i="20"/>
  <c r="P82" i="20"/>
  <c r="Q82" i="20" s="1"/>
  <c r="O82" i="20"/>
  <c r="P81" i="20"/>
  <c r="Q81" i="20" s="1"/>
  <c r="P80" i="20"/>
  <c r="Q80" i="20" s="1"/>
  <c r="P79" i="20"/>
  <c r="Q79" i="20" s="1"/>
  <c r="O79" i="20"/>
  <c r="P78" i="20"/>
  <c r="Q78" i="20" s="1"/>
  <c r="P77" i="20"/>
  <c r="Q77" i="20" s="1"/>
  <c r="O77" i="20"/>
  <c r="P76" i="20"/>
  <c r="Q76" i="20" s="1"/>
  <c r="O76" i="20"/>
  <c r="P75" i="20"/>
  <c r="Q75" i="20" s="1"/>
  <c r="P74" i="20"/>
  <c r="O74" i="20"/>
  <c r="P73" i="20"/>
  <c r="O73" i="20"/>
  <c r="P72" i="20"/>
  <c r="Q72" i="20" s="1"/>
  <c r="P71" i="20"/>
  <c r="Q71" i="20" s="1"/>
  <c r="O71" i="20"/>
  <c r="M71" i="20"/>
  <c r="K71" i="20"/>
  <c r="G71" i="20"/>
  <c r="P70" i="20"/>
  <c r="Q70" i="20" s="1"/>
  <c r="O70" i="20"/>
  <c r="K70" i="20"/>
  <c r="G70" i="20"/>
  <c r="P69" i="20"/>
  <c r="Q69" i="20" s="1"/>
  <c r="O69" i="20"/>
  <c r="P68" i="20"/>
  <c r="Q68" i="20" s="1"/>
  <c r="P67" i="20"/>
  <c r="Q67" i="20" s="1"/>
  <c r="P66" i="20"/>
  <c r="Q66" i="20" s="1"/>
  <c r="O66" i="20"/>
  <c r="P65" i="20"/>
  <c r="Q65" i="20" s="1"/>
  <c r="O65" i="20"/>
  <c r="P64" i="20"/>
  <c r="Q64" i="20" s="1"/>
  <c r="O64" i="20"/>
  <c r="P63" i="20"/>
  <c r="O63" i="20"/>
  <c r="P62" i="20"/>
  <c r="Q62" i="20" s="1"/>
  <c r="O62" i="20"/>
  <c r="P61" i="20"/>
  <c r="Q61" i="20" s="1"/>
  <c r="P60" i="20"/>
  <c r="Q60" i="20" s="1"/>
  <c r="P59" i="20"/>
  <c r="Q59" i="20" s="1"/>
  <c r="O59" i="20"/>
  <c r="P58" i="20"/>
  <c r="Q58" i="20" s="1"/>
  <c r="P57" i="20"/>
  <c r="O57" i="20"/>
  <c r="P56" i="20"/>
  <c r="Q56" i="20" s="1"/>
  <c r="O56" i="20"/>
  <c r="P55" i="20"/>
  <c r="Q55" i="20" s="1"/>
  <c r="O55" i="20"/>
  <c r="G55" i="20"/>
  <c r="P54" i="20"/>
  <c r="O54" i="20"/>
  <c r="G54" i="20"/>
  <c r="P53" i="20"/>
  <c r="Q53" i="20" s="1"/>
  <c r="O53" i="20"/>
  <c r="G53" i="20"/>
  <c r="P52" i="20"/>
  <c r="Q52" i="20" s="1"/>
  <c r="O52" i="20"/>
  <c r="G52" i="20"/>
  <c r="P51" i="20"/>
  <c r="Q51" i="20" s="1"/>
  <c r="O51" i="20"/>
  <c r="M51" i="20"/>
  <c r="K51" i="20"/>
  <c r="G51" i="20"/>
  <c r="P50" i="20"/>
  <c r="O50" i="20"/>
  <c r="K50" i="20"/>
  <c r="G50" i="20"/>
  <c r="P49" i="20"/>
  <c r="O49" i="20"/>
  <c r="G49" i="20"/>
  <c r="P48" i="20"/>
  <c r="Q48" i="20" s="1"/>
  <c r="O48" i="20"/>
  <c r="G48" i="20"/>
  <c r="P47" i="20"/>
  <c r="Q47" i="20" s="1"/>
  <c r="O47" i="20"/>
  <c r="G47" i="20"/>
  <c r="P46" i="20"/>
  <c r="Q46" i="20" s="1"/>
  <c r="O46" i="20"/>
  <c r="G46" i="20"/>
  <c r="P45" i="20"/>
  <c r="Q45" i="20" s="1"/>
  <c r="O45" i="20"/>
  <c r="G45" i="20"/>
  <c r="P44" i="20"/>
  <c r="Q44" i="20" s="1"/>
  <c r="O44" i="20"/>
  <c r="G44" i="20"/>
  <c r="P43" i="20"/>
  <c r="Q43" i="20" s="1"/>
  <c r="O43" i="20"/>
  <c r="G43" i="20"/>
  <c r="P42" i="20"/>
  <c r="O42" i="20"/>
  <c r="G42" i="20"/>
  <c r="P41" i="20"/>
  <c r="Q41" i="20" s="1"/>
  <c r="O41" i="20"/>
  <c r="G41" i="20"/>
  <c r="P40" i="20"/>
  <c r="Q40" i="20" s="1"/>
  <c r="O40" i="20"/>
  <c r="G40" i="20"/>
  <c r="P39" i="20"/>
  <c r="Q39" i="20" s="1"/>
  <c r="O39" i="20"/>
  <c r="G39" i="20"/>
  <c r="P38" i="20"/>
  <c r="Q38" i="20" s="1"/>
  <c r="O38" i="20"/>
  <c r="G38" i="20"/>
  <c r="P37" i="20"/>
  <c r="Q37" i="20" s="1"/>
  <c r="O37" i="20"/>
  <c r="G37" i="20"/>
  <c r="P36" i="20"/>
  <c r="Q36" i="20" s="1"/>
  <c r="O36" i="20"/>
  <c r="G36" i="20"/>
  <c r="P35" i="20"/>
  <c r="Q35" i="20" s="1"/>
  <c r="O35" i="20"/>
  <c r="G35" i="20"/>
  <c r="P34" i="20"/>
  <c r="Q34" i="20" s="1"/>
  <c r="O34" i="20"/>
  <c r="G34" i="20"/>
  <c r="P33" i="20"/>
  <c r="O33" i="20"/>
  <c r="G33" i="20"/>
  <c r="P32" i="20"/>
  <c r="Q32" i="20" s="1"/>
  <c r="O32" i="20"/>
  <c r="G32" i="20"/>
  <c r="P31" i="20"/>
  <c r="Q31" i="20" s="1"/>
  <c r="O31" i="20"/>
  <c r="G31" i="20"/>
  <c r="P30" i="20"/>
  <c r="O30" i="20"/>
  <c r="G30" i="20"/>
  <c r="P29" i="20"/>
  <c r="Q29" i="20" s="1"/>
  <c r="O29" i="20"/>
  <c r="G29" i="20"/>
  <c r="P28" i="20"/>
  <c r="Q28" i="20" s="1"/>
  <c r="O28" i="20"/>
  <c r="G28" i="20"/>
  <c r="P27" i="20"/>
  <c r="Q27" i="20" s="1"/>
  <c r="O27" i="20"/>
  <c r="G27" i="20"/>
  <c r="P26" i="20"/>
  <c r="Q26" i="20" s="1"/>
  <c r="O26" i="20"/>
  <c r="G26" i="20"/>
  <c r="P25" i="20"/>
  <c r="O25" i="20"/>
  <c r="G25" i="20"/>
  <c r="P24" i="20"/>
  <c r="Q24" i="20" s="1"/>
  <c r="O24" i="20"/>
  <c r="G24" i="20"/>
  <c r="P23" i="20"/>
  <c r="Q23" i="20" s="1"/>
  <c r="O23" i="20"/>
  <c r="G23" i="20"/>
  <c r="P22" i="20"/>
  <c r="Q22" i="20" s="1"/>
  <c r="O22" i="20"/>
  <c r="G22" i="20"/>
  <c r="P21" i="20"/>
  <c r="Q21" i="20" s="1"/>
  <c r="O21" i="20"/>
  <c r="G21" i="20"/>
  <c r="P20" i="20"/>
  <c r="Q20" i="20" s="1"/>
  <c r="O20" i="20"/>
  <c r="G20" i="20"/>
  <c r="P19" i="20"/>
  <c r="Q19" i="20" s="1"/>
  <c r="O19" i="20"/>
  <c r="G19" i="20"/>
  <c r="P18" i="20"/>
  <c r="O18" i="20"/>
  <c r="G18" i="20"/>
  <c r="P17" i="20"/>
  <c r="O17" i="20"/>
  <c r="G17" i="20"/>
  <c r="P16" i="20"/>
  <c r="Q16" i="20" s="1"/>
  <c r="O16" i="20"/>
  <c r="G16" i="20"/>
  <c r="P15" i="20"/>
  <c r="Q15" i="20" s="1"/>
  <c r="O15" i="20"/>
  <c r="G15" i="20"/>
  <c r="P14" i="20"/>
  <c r="Q14" i="20" s="1"/>
  <c r="O14" i="20"/>
  <c r="G14" i="20"/>
  <c r="P13" i="20"/>
  <c r="Q13" i="20" s="1"/>
  <c r="O13" i="20"/>
  <c r="G13" i="20"/>
  <c r="Q17" i="20"/>
  <c r="Q18" i="20"/>
  <c r="Q25" i="20"/>
  <c r="Q30" i="20"/>
  <c r="Q33" i="20"/>
  <c r="Q42" i="20"/>
  <c r="Q49" i="20"/>
  <c r="Q50" i="20"/>
  <c r="Q54" i="20"/>
  <c r="Q57" i="20"/>
  <c r="Q63" i="20"/>
  <c r="Q73" i="20"/>
  <c r="Q74" i="20"/>
  <c r="Q86" i="20"/>
  <c r="Q88" i="20"/>
  <c r="Q90" i="20"/>
  <c r="Q97" i="20"/>
  <c r="Q105" i="20"/>
  <c r="Q112" i="20"/>
  <c r="Q113" i="20"/>
  <c r="Q118" i="20"/>
  <c r="Q121" i="20"/>
  <c r="Q122" i="20"/>
  <c r="Q125" i="20"/>
  <c r="Q129" i="20"/>
  <c r="Q134" i="20"/>
  <c r="Q135" i="20"/>
  <c r="Q138" i="20"/>
  <c r="Q145" i="20"/>
  <c r="Q150" i="20"/>
  <c r="Q154" i="20"/>
  <c r="Q166" i="20"/>
  <c r="Q172" i="20"/>
  <c r="Q178" i="20"/>
  <c r="Q181" i="20"/>
  <c r="Q182" i="20"/>
  <c r="Q186" i="20"/>
  <c r="Q189" i="20"/>
  <c r="Q190" i="20"/>
  <c r="Q194" i="20"/>
  <c r="Q197" i="20"/>
  <c r="Q198" i="20"/>
  <c r="Q202" i="20"/>
  <c r="Q205" i="20"/>
  <c r="Q206" i="20"/>
  <c r="Q210" i="20"/>
  <c r="Q212" i="20"/>
  <c r="Q223" i="20"/>
  <c r="Q232" i="20"/>
  <c r="Q235" i="20"/>
  <c r="Q244" i="20"/>
  <c r="Q246" i="20"/>
  <c r="Q247" i="20"/>
  <c r="Q251" i="20"/>
  <c r="Q253" i="20"/>
  <c r="Q256" i="20"/>
  <c r="Q263" i="20"/>
  <c r="Q264" i="20"/>
  <c r="Q294" i="20"/>
  <c r="Q295" i="20"/>
  <c r="Q298" i="20"/>
  <c r="Q304" i="20"/>
  <c r="Q308" i="20"/>
  <c r="Q312" i="20"/>
  <c r="Q316" i="20"/>
  <c r="Q320" i="20"/>
  <c r="Q336" i="20"/>
  <c r="Q340" i="20"/>
  <c r="Q344" i="20"/>
  <c r="Q348" i="20"/>
  <c r="Q352" i="20"/>
  <c r="Q356" i="20"/>
  <c r="Q362" i="20"/>
  <c r="Q368" i="20"/>
  <c r="Q376" i="20"/>
  <c r="Q382" i="20"/>
  <c r="Q386" i="20"/>
  <c r="Q390" i="20"/>
  <c r="Q394" i="20"/>
  <c r="Q398" i="20"/>
  <c r="Q402" i="20"/>
  <c r="Q406" i="20"/>
  <c r="Q410" i="20"/>
  <c r="Q414" i="20"/>
  <c r="Q418" i="20"/>
  <c r="Q422" i="20"/>
  <c r="Q426" i="20"/>
  <c r="Q430" i="20"/>
  <c r="Q434" i="20"/>
  <c r="Q438" i="20"/>
  <c r="Q442" i="20"/>
  <c r="Q446" i="20"/>
  <c r="P75" i="35"/>
  <c r="Q75" i="35" s="1"/>
  <c r="O72" i="35"/>
  <c r="M72" i="35"/>
  <c r="K72" i="35"/>
  <c r="I72" i="35"/>
  <c r="O71" i="35"/>
  <c r="M71" i="35"/>
  <c r="K71" i="35"/>
  <c r="I71" i="35"/>
  <c r="G71" i="35"/>
  <c r="O70" i="35"/>
  <c r="M70" i="35"/>
  <c r="K70" i="35"/>
  <c r="I70" i="35"/>
  <c r="G70" i="35"/>
  <c r="O69" i="35"/>
  <c r="M69" i="35"/>
  <c r="K69" i="35"/>
  <c r="I69" i="35"/>
  <c r="G69" i="35"/>
  <c r="O68" i="35"/>
  <c r="M68" i="35"/>
  <c r="K68" i="35"/>
  <c r="I68" i="35"/>
  <c r="G68" i="35"/>
  <c r="O67" i="35"/>
  <c r="M67" i="35"/>
  <c r="K67" i="35"/>
  <c r="I67" i="35"/>
  <c r="G67" i="35"/>
  <c r="O66" i="35"/>
  <c r="M66" i="35"/>
  <c r="K66" i="35"/>
  <c r="I66" i="35"/>
  <c r="G66" i="35"/>
  <c r="O65" i="35"/>
  <c r="M65" i="35"/>
  <c r="K65" i="35"/>
  <c r="I65" i="35"/>
  <c r="G65" i="35"/>
  <c r="O64" i="35"/>
  <c r="M64" i="35"/>
  <c r="K64" i="35"/>
  <c r="I64" i="35"/>
  <c r="G64" i="35"/>
  <c r="O63" i="35"/>
  <c r="M63" i="35"/>
  <c r="K63" i="35"/>
  <c r="I63" i="35"/>
  <c r="G63" i="35"/>
  <c r="O62" i="35"/>
  <c r="M62" i="35"/>
  <c r="K62" i="35"/>
  <c r="I62" i="35"/>
  <c r="G62" i="35"/>
  <c r="O61" i="35"/>
  <c r="M61" i="35"/>
  <c r="K61" i="35"/>
  <c r="I61" i="35"/>
  <c r="G61" i="35"/>
  <c r="O60" i="35"/>
  <c r="M60" i="35"/>
  <c r="K60" i="35"/>
  <c r="I60" i="35"/>
  <c r="G60" i="35"/>
  <c r="M59" i="35"/>
  <c r="O58" i="35"/>
  <c r="M58" i="35"/>
  <c r="K58" i="35"/>
  <c r="I58" i="35"/>
  <c r="G58" i="35"/>
  <c r="O57" i="35"/>
  <c r="M57" i="35"/>
  <c r="K57" i="35"/>
  <c r="I57" i="35"/>
  <c r="G57" i="35"/>
  <c r="O56" i="35"/>
  <c r="M56" i="35"/>
  <c r="K56" i="35"/>
  <c r="I56" i="35"/>
  <c r="G56" i="35"/>
  <c r="O55" i="35"/>
  <c r="M55" i="35"/>
  <c r="K55" i="35"/>
  <c r="I55" i="35"/>
  <c r="G55" i="35"/>
  <c r="O54" i="35"/>
  <c r="M54" i="35"/>
  <c r="K54" i="35"/>
  <c r="I54" i="35"/>
  <c r="G54" i="35"/>
  <c r="O53" i="35"/>
  <c r="M53" i="35"/>
  <c r="K53" i="35"/>
  <c r="I53" i="35"/>
  <c r="G53" i="35"/>
  <c r="O52" i="35"/>
  <c r="M52" i="35"/>
  <c r="K52" i="35"/>
  <c r="I52" i="35"/>
  <c r="G52" i="35"/>
  <c r="O51" i="35"/>
  <c r="M51" i="35"/>
  <c r="K51" i="35"/>
  <c r="I51" i="35"/>
  <c r="G51" i="35"/>
  <c r="O50" i="35"/>
  <c r="M50" i="35"/>
  <c r="K50" i="35"/>
  <c r="I50" i="35"/>
  <c r="G50" i="35"/>
  <c r="O49" i="35"/>
  <c r="M49" i="35"/>
  <c r="K49" i="35"/>
  <c r="I49" i="35"/>
  <c r="G49" i="35"/>
  <c r="O48" i="35"/>
  <c r="M48" i="35"/>
  <c r="K48" i="35"/>
  <c r="I48" i="35"/>
  <c r="G48" i="35"/>
  <c r="O47" i="35"/>
  <c r="M47" i="35"/>
  <c r="K47" i="35"/>
  <c r="I47" i="35"/>
  <c r="G47" i="35"/>
  <c r="O46" i="35"/>
  <c r="M46" i="35"/>
  <c r="K46" i="35"/>
  <c r="I46" i="35"/>
  <c r="G46" i="35"/>
  <c r="O45" i="35"/>
  <c r="M45" i="35"/>
  <c r="K45" i="35"/>
  <c r="I45" i="35"/>
  <c r="G45" i="35"/>
  <c r="O44" i="35"/>
  <c r="M44" i="35"/>
  <c r="K44" i="35"/>
  <c r="I44" i="35"/>
  <c r="G44" i="35"/>
  <c r="O43" i="35"/>
  <c r="M43" i="35"/>
  <c r="K43" i="35"/>
  <c r="I43" i="35"/>
  <c r="G43" i="35"/>
  <c r="O42" i="35"/>
  <c r="M42" i="35"/>
  <c r="K42" i="35"/>
  <c r="I42" i="35"/>
  <c r="G42" i="35"/>
  <c r="O41" i="35"/>
  <c r="M41" i="35"/>
  <c r="K41" i="35"/>
  <c r="I41" i="35"/>
  <c r="G41" i="35"/>
  <c r="O40" i="35"/>
  <c r="M40" i="35"/>
  <c r="K40" i="35"/>
  <c r="I40" i="35"/>
  <c r="G40" i="35"/>
  <c r="O39" i="35"/>
  <c r="M39" i="35"/>
  <c r="K39" i="35"/>
  <c r="I39" i="35"/>
  <c r="G39" i="35"/>
  <c r="O38" i="35"/>
  <c r="M38" i="35"/>
  <c r="K38" i="35"/>
  <c r="I38" i="35"/>
  <c r="G38" i="35"/>
  <c r="O37" i="35"/>
  <c r="M37" i="35"/>
  <c r="K37" i="35"/>
  <c r="I37" i="35"/>
  <c r="G37" i="35"/>
  <c r="O36" i="35"/>
  <c r="M36" i="35"/>
  <c r="K36" i="35"/>
  <c r="I36" i="35"/>
  <c r="G36" i="35"/>
  <c r="O35" i="35"/>
  <c r="M35" i="35"/>
  <c r="K35" i="35"/>
  <c r="I35" i="35"/>
  <c r="G35" i="35"/>
  <c r="O34" i="35"/>
  <c r="M34" i="35"/>
  <c r="K34" i="35"/>
  <c r="I34" i="35"/>
  <c r="G34" i="35"/>
  <c r="O33" i="35"/>
  <c r="M33" i="35"/>
  <c r="K33" i="35"/>
  <c r="I33" i="35"/>
  <c r="G33" i="35"/>
  <c r="O32" i="35"/>
  <c r="M32" i="35"/>
  <c r="K32" i="35"/>
  <c r="I32" i="35"/>
  <c r="G32" i="35"/>
  <c r="Q31" i="35"/>
  <c r="P31" i="35"/>
  <c r="O31" i="35"/>
  <c r="M31" i="35"/>
  <c r="K31" i="35"/>
  <c r="I31" i="35"/>
  <c r="G31" i="35"/>
  <c r="P30" i="35"/>
  <c r="Q30" i="35" s="1"/>
  <c r="O30" i="35"/>
  <c r="M30" i="35"/>
  <c r="K30" i="35"/>
  <c r="I30" i="35"/>
  <c r="G30" i="35"/>
  <c r="P29" i="35"/>
  <c r="Q29" i="35" s="1"/>
  <c r="O29" i="35"/>
  <c r="M29" i="35"/>
  <c r="K29" i="35"/>
  <c r="I29" i="35"/>
  <c r="G29" i="35"/>
  <c r="P28" i="35"/>
  <c r="Q28" i="35" s="1"/>
  <c r="O28" i="35"/>
  <c r="M28" i="35"/>
  <c r="K28" i="35"/>
  <c r="I28" i="35"/>
  <c r="G28" i="35"/>
  <c r="P27" i="35"/>
  <c r="Q27" i="35" s="1"/>
  <c r="O27" i="35"/>
  <c r="M27" i="35"/>
  <c r="K27" i="35"/>
  <c r="I27" i="35"/>
  <c r="G27" i="35"/>
  <c r="P26" i="35"/>
  <c r="Q26" i="35" s="1"/>
  <c r="O26" i="35"/>
  <c r="M26" i="35"/>
  <c r="K26" i="35"/>
  <c r="I26" i="35"/>
  <c r="G26" i="35"/>
  <c r="P25" i="35"/>
  <c r="Q25" i="35" s="1"/>
  <c r="O25" i="35"/>
  <c r="M25" i="35"/>
  <c r="K25" i="35"/>
  <c r="I25" i="35"/>
  <c r="G25" i="35"/>
  <c r="P24" i="35"/>
  <c r="Q24" i="35" s="1"/>
  <c r="O24" i="35"/>
  <c r="M24" i="35"/>
  <c r="K24" i="35"/>
  <c r="I24" i="35"/>
  <c r="G24" i="35"/>
  <c r="P23" i="35"/>
  <c r="Q23" i="35" s="1"/>
  <c r="O23" i="35"/>
  <c r="M23" i="35"/>
  <c r="K23" i="35"/>
  <c r="I23" i="35"/>
  <c r="G23" i="35"/>
  <c r="P22" i="35"/>
  <c r="Q22" i="35" s="1"/>
  <c r="O22" i="35"/>
  <c r="M22" i="35"/>
  <c r="K22" i="35"/>
  <c r="I22" i="35"/>
  <c r="G22" i="35"/>
  <c r="P21" i="35"/>
  <c r="Q21" i="35" s="1"/>
  <c r="O21" i="35"/>
  <c r="M21" i="35"/>
  <c r="K21" i="35"/>
  <c r="I21" i="35"/>
  <c r="G21" i="35"/>
  <c r="P20" i="35"/>
  <c r="Q20" i="35" s="1"/>
  <c r="O20" i="35"/>
  <c r="M20" i="35"/>
  <c r="K20" i="35"/>
  <c r="I20" i="35"/>
  <c r="G20" i="35"/>
  <c r="P19" i="35"/>
  <c r="Q19" i="35" s="1"/>
  <c r="O19" i="35"/>
  <c r="M19" i="35"/>
  <c r="K19" i="35"/>
  <c r="I19" i="35"/>
  <c r="G19" i="35"/>
  <c r="P18" i="35"/>
  <c r="Q18" i="35" s="1"/>
  <c r="O18" i="35"/>
  <c r="M18" i="35"/>
  <c r="K18" i="35"/>
  <c r="I18" i="35"/>
  <c r="G18" i="35"/>
  <c r="P17" i="35"/>
  <c r="Q17" i="35" s="1"/>
  <c r="O17" i="35"/>
  <c r="M17" i="35"/>
  <c r="K17" i="35"/>
  <c r="I17" i="35"/>
  <c r="G17" i="35"/>
  <c r="P16" i="35"/>
  <c r="Q16" i="35" s="1"/>
  <c r="O16" i="35"/>
  <c r="M16" i="35"/>
  <c r="K16" i="35"/>
  <c r="I16" i="35"/>
  <c r="G16" i="35"/>
  <c r="Q15" i="35"/>
  <c r="P15" i="35"/>
  <c r="O15" i="35"/>
  <c r="M15" i="35"/>
  <c r="K15" i="35"/>
  <c r="I15" i="35"/>
  <c r="G15" i="35"/>
  <c r="P14" i="35"/>
  <c r="Q14" i="35" s="1"/>
  <c r="O14" i="35"/>
  <c r="M14" i="35"/>
  <c r="K14" i="35"/>
  <c r="I14" i="35"/>
  <c r="G14" i="35"/>
  <c r="P13" i="35"/>
  <c r="Q13" i="35" s="1"/>
  <c r="O13" i="35"/>
  <c r="M13" i="35"/>
  <c r="K13" i="35"/>
  <c r="I13" i="35"/>
  <c r="G13" i="35"/>
  <c r="P49" i="40"/>
  <c r="D22" i="40"/>
  <c r="G22" i="40" s="1"/>
  <c r="D14" i="40"/>
  <c r="D15" i="40"/>
  <c r="D16" i="40"/>
  <c r="D17" i="40"/>
  <c r="D18" i="40"/>
  <c r="D19" i="40"/>
  <c r="D20" i="40"/>
  <c r="D21" i="40"/>
  <c r="G21" i="40" s="1"/>
  <c r="D23" i="40"/>
  <c r="D24" i="40"/>
  <c r="D25" i="40"/>
  <c r="D26" i="40"/>
  <c r="G26" i="40" s="1"/>
  <c r="D27" i="40"/>
  <c r="G27" i="40" s="1"/>
  <c r="D28" i="40"/>
  <c r="D29" i="40"/>
  <c r="G29" i="40" s="1"/>
  <c r="D30" i="40"/>
  <c r="G30" i="40" s="1"/>
  <c r="D31" i="40"/>
  <c r="D32" i="40"/>
  <c r="D33" i="40"/>
  <c r="D34" i="40"/>
  <c r="G34" i="40" s="1"/>
  <c r="D35" i="40"/>
  <c r="G35" i="40" s="1"/>
  <c r="D36" i="40"/>
  <c r="G36" i="40" s="1"/>
  <c r="D37" i="40"/>
  <c r="G37" i="40" s="1"/>
  <c r="D38" i="40"/>
  <c r="G38" i="40" s="1"/>
  <c r="D39" i="40"/>
  <c r="D40" i="40"/>
  <c r="D41" i="40"/>
  <c r="D42" i="40"/>
  <c r="G42" i="40" s="1"/>
  <c r="D43" i="40"/>
  <c r="D44" i="40"/>
  <c r="D45" i="40"/>
  <c r="G45" i="40" s="1"/>
  <c r="D46" i="40"/>
  <c r="G46" i="40" s="1"/>
  <c r="D47" i="40"/>
  <c r="D48" i="40"/>
  <c r="G48" i="40" s="1"/>
  <c r="D49" i="40"/>
  <c r="D50" i="40"/>
  <c r="G50" i="40" s="1"/>
  <c r="D51" i="40"/>
  <c r="G51" i="40" s="1"/>
  <c r="D52" i="40"/>
  <c r="D53" i="40"/>
  <c r="G53" i="40" s="1"/>
  <c r="D54" i="40"/>
  <c r="G54" i="40" s="1"/>
  <c r="D55" i="40"/>
  <c r="D56" i="40"/>
  <c r="D57" i="40"/>
  <c r="G57" i="40" s="1"/>
  <c r="D58" i="40"/>
  <c r="G58" i="40" s="1"/>
  <c r="D59" i="40"/>
  <c r="D60" i="40"/>
  <c r="D61" i="40"/>
  <c r="G61" i="40" s="1"/>
  <c r="D62" i="40"/>
  <c r="D63" i="40"/>
  <c r="D64" i="40"/>
  <c r="D65" i="40"/>
  <c r="G65" i="40" s="1"/>
  <c r="D66" i="40"/>
  <c r="D67" i="40"/>
  <c r="D68" i="40"/>
  <c r="D69" i="40"/>
  <c r="G69" i="40" s="1"/>
  <c r="D70" i="40"/>
  <c r="D71" i="40"/>
  <c r="D72" i="40"/>
  <c r="D73" i="40"/>
  <c r="G73" i="40" s="1"/>
  <c r="D74" i="40"/>
  <c r="G74" i="40" s="1"/>
  <c r="D75" i="40"/>
  <c r="G75" i="40" s="1"/>
  <c r="D76" i="40"/>
  <c r="D13" i="40"/>
  <c r="G13" i="40" s="1"/>
  <c r="I76" i="40"/>
  <c r="P76" i="40"/>
  <c r="I75" i="40"/>
  <c r="P75" i="40"/>
  <c r="I74" i="40"/>
  <c r="P74" i="40"/>
  <c r="P73" i="40"/>
  <c r="O73" i="40"/>
  <c r="M73" i="40"/>
  <c r="K73" i="40"/>
  <c r="I73" i="40"/>
  <c r="P72" i="40"/>
  <c r="O72" i="40"/>
  <c r="M72" i="40"/>
  <c r="K72" i="40"/>
  <c r="I72" i="40"/>
  <c r="G72" i="40"/>
  <c r="P71" i="40"/>
  <c r="Q71" i="40" s="1"/>
  <c r="O71" i="40"/>
  <c r="M71" i="40"/>
  <c r="K71" i="40"/>
  <c r="I71" i="40"/>
  <c r="G71" i="40"/>
  <c r="P70" i="40"/>
  <c r="O70" i="40"/>
  <c r="M70" i="40"/>
  <c r="K70" i="40"/>
  <c r="I70" i="40"/>
  <c r="P69" i="40"/>
  <c r="O69" i="40"/>
  <c r="M69" i="40"/>
  <c r="K69" i="40"/>
  <c r="I69" i="40"/>
  <c r="P68" i="40"/>
  <c r="Q68" i="40" s="1"/>
  <c r="O68" i="40"/>
  <c r="M68" i="40"/>
  <c r="K68" i="40"/>
  <c r="I68" i="40"/>
  <c r="G68" i="40"/>
  <c r="P67" i="40"/>
  <c r="Q67" i="40" s="1"/>
  <c r="O67" i="40"/>
  <c r="M67" i="40"/>
  <c r="K67" i="40"/>
  <c r="I67" i="40"/>
  <c r="G67" i="40"/>
  <c r="P66" i="40"/>
  <c r="O66" i="40"/>
  <c r="M66" i="40"/>
  <c r="K66" i="40"/>
  <c r="I66" i="40"/>
  <c r="P65" i="40"/>
  <c r="O65" i="40"/>
  <c r="M65" i="40"/>
  <c r="K65" i="40"/>
  <c r="I65" i="40"/>
  <c r="P64" i="40"/>
  <c r="Q64" i="40" s="1"/>
  <c r="O64" i="40"/>
  <c r="M64" i="40"/>
  <c r="K64" i="40"/>
  <c r="I64" i="40"/>
  <c r="G64" i="40"/>
  <c r="P63" i="40"/>
  <c r="Q63" i="40" s="1"/>
  <c r="O63" i="40"/>
  <c r="M63" i="40"/>
  <c r="K63" i="40"/>
  <c r="I63" i="40"/>
  <c r="G63" i="40"/>
  <c r="P62" i="40"/>
  <c r="O62" i="40"/>
  <c r="M62" i="40"/>
  <c r="K62" i="40"/>
  <c r="I62" i="40"/>
  <c r="G62" i="40"/>
  <c r="P61" i="40"/>
  <c r="O61" i="40"/>
  <c r="M61" i="40"/>
  <c r="K61" i="40"/>
  <c r="I61" i="40"/>
  <c r="P60" i="40"/>
  <c r="Q60" i="40" s="1"/>
  <c r="O60" i="40"/>
  <c r="M60" i="40"/>
  <c r="K60" i="40"/>
  <c r="I60" i="40"/>
  <c r="G60" i="40"/>
  <c r="P59" i="40"/>
  <c r="Q59" i="40" s="1"/>
  <c r="O59" i="40"/>
  <c r="M59" i="40"/>
  <c r="K59" i="40"/>
  <c r="I59" i="40"/>
  <c r="G59" i="40"/>
  <c r="P58" i="40"/>
  <c r="O58" i="40"/>
  <c r="M58" i="40"/>
  <c r="K58" i="40"/>
  <c r="I58" i="40"/>
  <c r="P57" i="40"/>
  <c r="O57" i="40"/>
  <c r="M57" i="40"/>
  <c r="K57" i="40"/>
  <c r="I57" i="40"/>
  <c r="P56" i="40"/>
  <c r="Q56" i="40" s="1"/>
  <c r="O56" i="40"/>
  <c r="M56" i="40"/>
  <c r="K56" i="40"/>
  <c r="I56" i="40"/>
  <c r="G56" i="40"/>
  <c r="P55" i="40"/>
  <c r="Q55" i="40" s="1"/>
  <c r="O55" i="40"/>
  <c r="M55" i="40"/>
  <c r="K55" i="40"/>
  <c r="I55" i="40"/>
  <c r="G55" i="40"/>
  <c r="P54" i="40"/>
  <c r="O54" i="40"/>
  <c r="M54" i="40"/>
  <c r="K54" i="40"/>
  <c r="I54" i="40"/>
  <c r="P53" i="40"/>
  <c r="O53" i="40"/>
  <c r="M53" i="40"/>
  <c r="K53" i="40"/>
  <c r="I53" i="40"/>
  <c r="P52" i="40"/>
  <c r="Q52" i="40" s="1"/>
  <c r="O52" i="40"/>
  <c r="I52" i="40"/>
  <c r="G52" i="40"/>
  <c r="M52" i="40"/>
  <c r="P51" i="40"/>
  <c r="O51" i="40"/>
  <c r="M51" i="40"/>
  <c r="K51" i="40"/>
  <c r="I51" i="40"/>
  <c r="P50" i="40"/>
  <c r="O50" i="40"/>
  <c r="M50" i="40"/>
  <c r="K50" i="40"/>
  <c r="I50" i="40"/>
  <c r="P48" i="40"/>
  <c r="Q48" i="40" s="1"/>
  <c r="O48" i="40"/>
  <c r="M48" i="40"/>
  <c r="K48" i="40"/>
  <c r="I48" i="40"/>
  <c r="P47" i="40"/>
  <c r="Q47" i="40" s="1"/>
  <c r="O47" i="40"/>
  <c r="M47" i="40"/>
  <c r="K47" i="40"/>
  <c r="I47" i="40"/>
  <c r="G47" i="40"/>
  <c r="P46" i="40"/>
  <c r="O46" i="40"/>
  <c r="M46" i="40"/>
  <c r="K46" i="40"/>
  <c r="I46" i="40"/>
  <c r="P45" i="40"/>
  <c r="Q45" i="40" s="1"/>
  <c r="O45" i="40"/>
  <c r="M45" i="40"/>
  <c r="K45" i="40"/>
  <c r="I45" i="40"/>
  <c r="P44" i="40"/>
  <c r="Q44" i="40" s="1"/>
  <c r="O44" i="40"/>
  <c r="M44" i="40"/>
  <c r="K44" i="40"/>
  <c r="I44" i="40"/>
  <c r="G44" i="40"/>
  <c r="P43" i="40"/>
  <c r="Q43" i="40" s="1"/>
  <c r="O43" i="40"/>
  <c r="M43" i="40"/>
  <c r="K43" i="40"/>
  <c r="I43" i="40"/>
  <c r="G43" i="40"/>
  <c r="P42" i="40"/>
  <c r="O42" i="40"/>
  <c r="M42" i="40"/>
  <c r="K42" i="40"/>
  <c r="I42" i="40"/>
  <c r="P41" i="40"/>
  <c r="O41" i="40"/>
  <c r="M41" i="40"/>
  <c r="K41" i="40"/>
  <c r="I41" i="40"/>
  <c r="G41" i="40"/>
  <c r="P40" i="40"/>
  <c r="Q40" i="40" s="1"/>
  <c r="O40" i="40"/>
  <c r="M40" i="40"/>
  <c r="K40" i="40"/>
  <c r="I40" i="40"/>
  <c r="G40" i="40"/>
  <c r="P39" i="40"/>
  <c r="Q39" i="40" s="1"/>
  <c r="O39" i="40"/>
  <c r="M39" i="40"/>
  <c r="K39" i="40"/>
  <c r="I39" i="40"/>
  <c r="G39" i="40"/>
  <c r="P38" i="40"/>
  <c r="O38" i="40"/>
  <c r="M38" i="40"/>
  <c r="K38" i="40"/>
  <c r="I38" i="40"/>
  <c r="P37" i="40"/>
  <c r="Q37" i="40" s="1"/>
  <c r="O37" i="40"/>
  <c r="M37" i="40"/>
  <c r="K37" i="40"/>
  <c r="I37" i="40"/>
  <c r="P36" i="40"/>
  <c r="Q36" i="40" s="1"/>
  <c r="O36" i="40"/>
  <c r="M36" i="40"/>
  <c r="K36" i="40"/>
  <c r="I36" i="40"/>
  <c r="P35" i="40"/>
  <c r="Q35" i="40" s="1"/>
  <c r="O35" i="40"/>
  <c r="M35" i="40"/>
  <c r="K35" i="40"/>
  <c r="I35" i="40"/>
  <c r="P34" i="40"/>
  <c r="O34" i="40"/>
  <c r="M34" i="40"/>
  <c r="K34" i="40"/>
  <c r="I34" i="40"/>
  <c r="P33" i="40"/>
  <c r="O33" i="40"/>
  <c r="M33" i="40"/>
  <c r="K33" i="40"/>
  <c r="I33" i="40"/>
  <c r="G33" i="40"/>
  <c r="P32" i="40"/>
  <c r="Q32" i="40" s="1"/>
  <c r="O32" i="40"/>
  <c r="M32" i="40"/>
  <c r="K32" i="40"/>
  <c r="I32" i="40"/>
  <c r="G32" i="40"/>
  <c r="P31" i="40"/>
  <c r="Q31" i="40" s="1"/>
  <c r="O31" i="40"/>
  <c r="M31" i="40"/>
  <c r="K31" i="40"/>
  <c r="I31" i="40"/>
  <c r="G31" i="40"/>
  <c r="P30" i="40"/>
  <c r="O30" i="40"/>
  <c r="M30" i="40"/>
  <c r="K30" i="40"/>
  <c r="I30" i="40"/>
  <c r="P29" i="40"/>
  <c r="Q29" i="40" s="1"/>
  <c r="O29" i="40"/>
  <c r="M29" i="40"/>
  <c r="K29" i="40"/>
  <c r="I29" i="40"/>
  <c r="P28" i="40"/>
  <c r="Q28" i="40" s="1"/>
  <c r="O28" i="40"/>
  <c r="M28" i="40"/>
  <c r="K28" i="40"/>
  <c r="I28" i="40"/>
  <c r="G28" i="40"/>
  <c r="P27" i="40"/>
  <c r="Q27" i="40" s="1"/>
  <c r="O27" i="40"/>
  <c r="M27" i="40"/>
  <c r="K27" i="40"/>
  <c r="I27" i="40"/>
  <c r="P26" i="40"/>
  <c r="O26" i="40"/>
  <c r="M26" i="40"/>
  <c r="K26" i="40"/>
  <c r="I26" i="40"/>
  <c r="P25" i="40"/>
  <c r="O25" i="40"/>
  <c r="M25" i="40"/>
  <c r="K25" i="40"/>
  <c r="I25" i="40"/>
  <c r="G25" i="40"/>
  <c r="P24" i="40"/>
  <c r="Q24" i="40" s="1"/>
  <c r="O24" i="40"/>
  <c r="M24" i="40"/>
  <c r="K24" i="40"/>
  <c r="I24" i="40"/>
  <c r="G24" i="40"/>
  <c r="P23" i="40"/>
  <c r="Q23" i="40" s="1"/>
  <c r="O23" i="40"/>
  <c r="M23" i="40"/>
  <c r="K23" i="40"/>
  <c r="I23" i="40"/>
  <c r="G23" i="40"/>
  <c r="P22" i="40"/>
  <c r="O22" i="40"/>
  <c r="M22" i="40"/>
  <c r="K22" i="40"/>
  <c r="I22" i="40"/>
  <c r="P21" i="40"/>
  <c r="Q21" i="40" s="1"/>
  <c r="O21" i="40"/>
  <c r="M21" i="40"/>
  <c r="K21" i="40"/>
  <c r="I21" i="40"/>
  <c r="P20" i="40"/>
  <c r="Q20" i="40" s="1"/>
  <c r="O20" i="40"/>
  <c r="M20" i="40"/>
  <c r="K20" i="40"/>
  <c r="I20" i="40"/>
  <c r="G20" i="40"/>
  <c r="P19" i="40"/>
  <c r="Q19" i="40" s="1"/>
  <c r="O19" i="40"/>
  <c r="M19" i="40"/>
  <c r="K19" i="40"/>
  <c r="I19" i="40"/>
  <c r="G19" i="40"/>
  <c r="P18" i="40"/>
  <c r="Q18" i="40" s="1"/>
  <c r="O18" i="40"/>
  <c r="M18" i="40"/>
  <c r="K18" i="40"/>
  <c r="I18" i="40"/>
  <c r="G18" i="40"/>
  <c r="P17" i="40"/>
  <c r="O17" i="40"/>
  <c r="M17" i="40"/>
  <c r="K17" i="40"/>
  <c r="I17" i="40"/>
  <c r="P16" i="40"/>
  <c r="Q16" i="40" s="1"/>
  <c r="O16" i="40"/>
  <c r="M16" i="40"/>
  <c r="K16" i="40"/>
  <c r="I16" i="40"/>
  <c r="G16" i="40"/>
  <c r="P15" i="40"/>
  <c r="Q15" i="40" s="1"/>
  <c r="O15" i="40"/>
  <c r="M15" i="40"/>
  <c r="K15" i="40"/>
  <c r="I15" i="40"/>
  <c r="G15" i="40"/>
  <c r="P14" i="40"/>
  <c r="Q14" i="40" s="1"/>
  <c r="O14" i="40"/>
  <c r="M14" i="40"/>
  <c r="K14" i="40"/>
  <c r="I14" i="40"/>
  <c r="G14" i="40"/>
  <c r="P13" i="40"/>
  <c r="Q13" i="40" s="1"/>
  <c r="O13" i="40"/>
  <c r="M13" i="40"/>
  <c r="K13" i="40"/>
  <c r="I13" i="40"/>
  <c r="Q70" i="40" l="1"/>
  <c r="Q66" i="40"/>
  <c r="Q17" i="40"/>
  <c r="Q62" i="40"/>
  <c r="Q72" i="40"/>
  <c r="Q75" i="40"/>
  <c r="Q50" i="40"/>
  <c r="Q58" i="40"/>
  <c r="G674" i="20"/>
  <c r="Q54" i="40"/>
  <c r="G66" i="40"/>
  <c r="G70" i="40"/>
  <c r="Q41" i="40"/>
  <c r="Q33" i="40"/>
  <c r="Q25" i="40"/>
  <c r="Q49" i="40"/>
  <c r="Q38" i="40"/>
  <c r="G17" i="40"/>
  <c r="Q30" i="40"/>
  <c r="Q42" i="40"/>
  <c r="Q13" i="15"/>
  <c r="Q26" i="40"/>
  <c r="Q34" i="40"/>
  <c r="Q46" i="40"/>
  <c r="Q61" i="40"/>
  <c r="Q74" i="40"/>
  <c r="I71" i="15"/>
  <c r="K71" i="15"/>
  <c r="M71" i="15"/>
  <c r="M76" i="35"/>
  <c r="G59" i="35"/>
  <c r="G76" i="35" s="1"/>
  <c r="I59" i="35"/>
  <c r="I76" i="35" s="1"/>
  <c r="O59" i="35"/>
  <c r="O76" i="35" s="1"/>
  <c r="K59" i="35"/>
  <c r="K76" i="35" s="1"/>
  <c r="Q51" i="40"/>
  <c r="I78" i="40"/>
  <c r="Q22" i="40"/>
  <c r="O78" i="40"/>
  <c r="Q65" i="40"/>
  <c r="Q53" i="40"/>
  <c r="Q69" i="40"/>
  <c r="Q57" i="40"/>
  <c r="Q73" i="40"/>
  <c r="M78" i="40"/>
  <c r="K78" i="40"/>
  <c r="K52" i="40"/>
  <c r="G78" i="40" l="1"/>
  <c r="G14" i="37"/>
  <c r="G15" i="37"/>
  <c r="G16" i="37"/>
  <c r="G17" i="37"/>
  <c r="G18" i="37"/>
  <c r="G19" i="37"/>
  <c r="G20" i="37"/>
  <c r="G23" i="37"/>
  <c r="G24" i="37"/>
  <c r="G27" i="37"/>
  <c r="G28" i="37"/>
  <c r="G29" i="37"/>
  <c r="G37" i="37"/>
  <c r="G42" i="37"/>
  <c r="G43" i="37"/>
  <c r="G62" i="37"/>
  <c r="G81" i="37"/>
  <c r="G133" i="37"/>
  <c r="G134" i="37"/>
  <c r="G135" i="37"/>
  <c r="G136" i="37"/>
  <c r="G137" i="37"/>
  <c r="G138" i="37"/>
  <c r="G139" i="37"/>
  <c r="G140" i="37"/>
  <c r="G141" i="37"/>
  <c r="G142" i="37"/>
  <c r="G143" i="37"/>
  <c r="G144" i="37"/>
  <c r="G145" i="37"/>
  <c r="G146" i="37"/>
  <c r="G147" i="37"/>
  <c r="G148" i="37"/>
  <c r="G149" i="37"/>
  <c r="G150" i="37"/>
  <c r="G151" i="37"/>
  <c r="G152" i="37"/>
  <c r="G153" i="37"/>
  <c r="G154" i="37"/>
  <c r="G155" i="37"/>
  <c r="G156" i="37"/>
  <c r="G157" i="37"/>
  <c r="G158" i="37"/>
  <c r="G159" i="37"/>
  <c r="G160" i="37"/>
  <c r="G161" i="37"/>
  <c r="G162" i="37"/>
  <c r="G163" i="37"/>
  <c r="G164" i="37"/>
  <c r="G165" i="37"/>
  <c r="G166" i="37"/>
  <c r="G167" i="37"/>
  <c r="G168" i="37"/>
  <c r="G169" i="37"/>
  <c r="G170" i="37"/>
  <c r="G171" i="37"/>
  <c r="G172" i="37"/>
  <c r="G173" i="37"/>
  <c r="G174" i="37"/>
  <c r="G175" i="37"/>
  <c r="G176" i="37"/>
  <c r="G177" i="37"/>
  <c r="G178" i="37"/>
  <c r="G179" i="37"/>
  <c r="G180" i="37"/>
  <c r="G181" i="37"/>
  <c r="G182" i="37"/>
  <c r="G183" i="37"/>
  <c r="G184" i="37"/>
  <c r="G185" i="37"/>
  <c r="G186" i="37"/>
  <c r="G187" i="37"/>
  <c r="G188" i="37"/>
  <c r="G189" i="37"/>
  <c r="G190" i="37"/>
  <c r="G191" i="37"/>
  <c r="G192" i="37"/>
  <c r="G193" i="37"/>
  <c r="G194" i="37"/>
  <c r="G195" i="37"/>
  <c r="G196" i="37"/>
  <c r="G197" i="37"/>
  <c r="G198" i="37"/>
  <c r="G199" i="37"/>
  <c r="G200" i="37"/>
  <c r="G201" i="37"/>
  <c r="G202" i="37"/>
  <c r="G203" i="37"/>
  <c r="G204" i="37"/>
  <c r="G205" i="37"/>
  <c r="G206" i="37"/>
  <c r="G207" i="37"/>
  <c r="G208" i="37"/>
  <c r="G209" i="37"/>
  <c r="G210" i="37"/>
  <c r="G211" i="37"/>
  <c r="G212" i="37"/>
  <c r="G213" i="37"/>
  <c r="G214" i="37"/>
  <c r="G215" i="37"/>
  <c r="G216" i="37"/>
  <c r="G217" i="37"/>
  <c r="G218" i="37"/>
  <c r="G219" i="37"/>
  <c r="G220" i="37"/>
  <c r="G221" i="37"/>
  <c r="G222" i="37"/>
  <c r="G223" i="37"/>
  <c r="G224" i="37"/>
  <c r="G225" i="37"/>
  <c r="G226" i="37"/>
  <c r="G227" i="37"/>
  <c r="G228" i="37"/>
  <c r="G229" i="37"/>
  <c r="G230" i="37"/>
  <c r="G231" i="37"/>
  <c r="G232" i="37"/>
  <c r="G233" i="37"/>
  <c r="G234" i="37"/>
  <c r="G235" i="37"/>
  <c r="G236" i="37"/>
  <c r="G237" i="37"/>
  <c r="G238" i="37"/>
  <c r="G239" i="37"/>
  <c r="G240" i="37"/>
  <c r="G241" i="37"/>
  <c r="G242" i="37"/>
  <c r="G243" i="37"/>
  <c r="G244" i="37"/>
  <c r="G245" i="37"/>
  <c r="G246" i="37"/>
  <c r="G247" i="37"/>
  <c r="G248" i="37"/>
  <c r="G249" i="37"/>
  <c r="G250" i="37"/>
  <c r="G251" i="37"/>
  <c r="G252" i="37"/>
  <c r="G253" i="37"/>
  <c r="G254" i="37"/>
  <c r="G255" i="37"/>
  <c r="G256" i="37"/>
  <c r="G257" i="37"/>
  <c r="G258" i="37"/>
  <c r="G259" i="37"/>
  <c r="G260" i="37"/>
  <c r="G261" i="37"/>
  <c r="G262" i="37"/>
  <c r="G263" i="37"/>
  <c r="G264" i="37"/>
  <c r="G265" i="37"/>
  <c r="G266" i="37"/>
  <c r="G267" i="37"/>
  <c r="G268" i="37"/>
  <c r="G269" i="37"/>
  <c r="G270" i="37"/>
  <c r="G271" i="37"/>
  <c r="G272" i="37"/>
  <c r="G273" i="37"/>
  <c r="G274" i="37"/>
  <c r="G275" i="37"/>
  <c r="G276" i="37"/>
  <c r="G277" i="37"/>
  <c r="G278" i="37"/>
  <c r="G279" i="37"/>
  <c r="G280" i="37"/>
  <c r="G281" i="37"/>
  <c r="G282" i="37"/>
  <c r="G283" i="37"/>
  <c r="G284" i="37"/>
  <c r="G285" i="37"/>
  <c r="G286" i="37"/>
  <c r="G287" i="37"/>
  <c r="G288" i="37"/>
  <c r="G289" i="37"/>
  <c r="G290" i="37"/>
  <c r="G291" i="37"/>
  <c r="G292" i="37"/>
  <c r="G293" i="37"/>
  <c r="G294" i="37"/>
  <c r="G295" i="37"/>
  <c r="G379" i="37"/>
  <c r="G380" i="37"/>
  <c r="G396" i="37"/>
  <c r="G397" i="37"/>
  <c r="G398" i="37"/>
  <c r="G439" i="37"/>
  <c r="G440" i="37"/>
  <c r="G441" i="37"/>
  <c r="G442" i="37"/>
  <c r="G443" i="37"/>
  <c r="G444" i="37"/>
  <c r="G445" i="37"/>
  <c r="G446" i="37"/>
  <c r="G447" i="37"/>
  <c r="G448" i="37"/>
  <c r="G449" i="37"/>
  <c r="G450" i="37"/>
  <c r="G451" i="37"/>
  <c r="G452" i="37"/>
  <c r="G453" i="37"/>
  <c r="G454" i="37"/>
  <c r="G455" i="37"/>
  <c r="D38" i="37" l="1"/>
  <c r="G38" i="37" s="1"/>
  <c r="O14" i="37"/>
  <c r="O15" i="37"/>
  <c r="O16" i="37"/>
  <c r="O17" i="37"/>
  <c r="O18" i="37"/>
  <c r="O19" i="37"/>
  <c r="O20" i="37"/>
  <c r="O21" i="37"/>
  <c r="O22" i="37"/>
  <c r="O23" i="37"/>
  <c r="O24" i="37"/>
  <c r="O25" i="37"/>
  <c r="O26" i="37"/>
  <c r="O27" i="37"/>
  <c r="O28" i="37"/>
  <c r="O29" i="37"/>
  <c r="O30" i="37"/>
  <c r="O31" i="37"/>
  <c r="O32" i="37"/>
  <c r="O33" i="37"/>
  <c r="O34" i="37"/>
  <c r="O35" i="37"/>
  <c r="O36" i="37"/>
  <c r="O37" i="37"/>
  <c r="O38" i="37"/>
  <c r="O39" i="37"/>
  <c r="O40" i="37"/>
  <c r="O41" i="37"/>
  <c r="O42" i="37"/>
  <c r="O43" i="37"/>
  <c r="O44" i="37"/>
  <c r="O45" i="37"/>
  <c r="O46" i="37"/>
  <c r="O47" i="37"/>
  <c r="O48" i="37"/>
  <c r="O49" i="37"/>
  <c r="O50" i="37"/>
  <c r="O51" i="37"/>
  <c r="O52" i="37"/>
  <c r="O53" i="37"/>
  <c r="O54" i="37"/>
  <c r="O55" i="37"/>
  <c r="O56" i="37"/>
  <c r="O57" i="37"/>
  <c r="O58" i="37"/>
  <c r="O59" i="37"/>
  <c r="O60" i="37"/>
  <c r="O61" i="37"/>
  <c r="O62" i="37"/>
  <c r="O63" i="37"/>
  <c r="O64" i="37"/>
  <c r="O65" i="37"/>
  <c r="O66" i="37"/>
  <c r="O67" i="37"/>
  <c r="O68" i="37"/>
  <c r="O69" i="37"/>
  <c r="O70" i="37"/>
  <c r="O71" i="37"/>
  <c r="O72" i="37"/>
  <c r="O73" i="37"/>
  <c r="O74" i="37"/>
  <c r="O75" i="37"/>
  <c r="O76" i="37"/>
  <c r="O77" i="37"/>
  <c r="O78" i="37"/>
  <c r="O79" i="37"/>
  <c r="O80" i="37"/>
  <c r="O81" i="37"/>
  <c r="O82" i="37"/>
  <c r="O83" i="37"/>
  <c r="O84" i="37"/>
  <c r="O85" i="37"/>
  <c r="O86" i="37"/>
  <c r="O87" i="37"/>
  <c r="O88" i="37"/>
  <c r="O89" i="37"/>
  <c r="O90" i="37"/>
  <c r="O91" i="37"/>
  <c r="O92" i="37"/>
  <c r="O93" i="37"/>
  <c r="O94" i="37"/>
  <c r="O95" i="37"/>
  <c r="O96" i="37"/>
  <c r="O97" i="37"/>
  <c r="O98" i="37"/>
  <c r="O99" i="37"/>
  <c r="O100" i="37"/>
  <c r="O101" i="37"/>
  <c r="O102" i="37"/>
  <c r="O103" i="37"/>
  <c r="O104" i="37"/>
  <c r="O105" i="37"/>
  <c r="O106" i="37"/>
  <c r="O107" i="37"/>
  <c r="O108" i="37"/>
  <c r="O109" i="37"/>
  <c r="O110" i="37"/>
  <c r="O111" i="37"/>
  <c r="O112" i="37"/>
  <c r="O113" i="37"/>
  <c r="O114" i="37"/>
  <c r="O115" i="37"/>
  <c r="O116" i="37"/>
  <c r="O117" i="37"/>
  <c r="O118" i="37"/>
  <c r="O119" i="37"/>
  <c r="O120" i="37"/>
  <c r="O121" i="37"/>
  <c r="O122" i="37"/>
  <c r="O123" i="37"/>
  <c r="O124" i="37"/>
  <c r="O125" i="37"/>
  <c r="O126" i="37"/>
  <c r="O127" i="37"/>
  <c r="O128" i="37"/>
  <c r="O129" i="37"/>
  <c r="O130" i="37"/>
  <c r="O131" i="37"/>
  <c r="O132" i="37"/>
  <c r="O133" i="37"/>
  <c r="O134" i="37"/>
  <c r="O135" i="37"/>
  <c r="O136" i="37"/>
  <c r="O137" i="37"/>
  <c r="O138" i="37"/>
  <c r="O139" i="37"/>
  <c r="O140" i="37"/>
  <c r="O141" i="37"/>
  <c r="O142" i="37"/>
  <c r="O143" i="37"/>
  <c r="O144" i="37"/>
  <c r="O145" i="37"/>
  <c r="O146" i="37"/>
  <c r="O147" i="37"/>
  <c r="O148" i="37"/>
  <c r="O149" i="37"/>
  <c r="O150" i="37"/>
  <c r="O151" i="37"/>
  <c r="O152" i="37"/>
  <c r="O153" i="37"/>
  <c r="O154" i="37"/>
  <c r="O155" i="37"/>
  <c r="O156" i="37"/>
  <c r="O157" i="37"/>
  <c r="O158" i="37"/>
  <c r="O159" i="37"/>
  <c r="O160" i="37"/>
  <c r="O161" i="37"/>
  <c r="O162" i="37"/>
  <c r="O163" i="37"/>
  <c r="O164" i="37"/>
  <c r="O165" i="37"/>
  <c r="O166" i="37"/>
  <c r="O167" i="37"/>
  <c r="O168" i="37"/>
  <c r="O169" i="37"/>
  <c r="O170" i="37"/>
  <c r="O171" i="37"/>
  <c r="O172" i="37"/>
  <c r="O173" i="37"/>
  <c r="O174" i="37"/>
  <c r="O175" i="37"/>
  <c r="O176" i="37"/>
  <c r="O177" i="37"/>
  <c r="O178" i="37"/>
  <c r="O179" i="37"/>
  <c r="O180" i="37"/>
  <c r="O181" i="37"/>
  <c r="O182" i="37"/>
  <c r="O183" i="37"/>
  <c r="O184" i="37"/>
  <c r="O185" i="37"/>
  <c r="O186" i="37"/>
  <c r="O187" i="37"/>
  <c r="O188" i="37"/>
  <c r="O189" i="37"/>
  <c r="O190" i="37"/>
  <c r="O191" i="37"/>
  <c r="O192" i="37"/>
  <c r="O193" i="37"/>
  <c r="O194" i="37"/>
  <c r="O195" i="37"/>
  <c r="O196" i="37"/>
  <c r="O197" i="37"/>
  <c r="O198" i="37"/>
  <c r="O199" i="37"/>
  <c r="O200" i="37"/>
  <c r="O201" i="37"/>
  <c r="O202" i="37"/>
  <c r="O203" i="37"/>
  <c r="O204" i="37"/>
  <c r="O205" i="37"/>
  <c r="O206" i="37"/>
  <c r="O207" i="37"/>
  <c r="O208" i="37"/>
  <c r="O209" i="37"/>
  <c r="O210" i="37"/>
  <c r="O211" i="37"/>
  <c r="O212" i="37"/>
  <c r="O213" i="37"/>
  <c r="O214" i="37"/>
  <c r="O215" i="37"/>
  <c r="O216" i="37"/>
  <c r="O217" i="37"/>
  <c r="O218" i="37"/>
  <c r="O219" i="37"/>
  <c r="O220" i="37"/>
  <c r="O221" i="37"/>
  <c r="O222" i="37"/>
  <c r="O223" i="37"/>
  <c r="O224" i="37"/>
  <c r="O225" i="37"/>
  <c r="O226" i="37"/>
  <c r="O227" i="37"/>
  <c r="O228" i="37"/>
  <c r="O229" i="37"/>
  <c r="O230" i="37"/>
  <c r="O231" i="37"/>
  <c r="O232" i="37"/>
  <c r="O233" i="37"/>
  <c r="O234" i="37"/>
  <c r="O235" i="37"/>
  <c r="O236" i="37"/>
  <c r="O237" i="37"/>
  <c r="O238" i="37"/>
  <c r="O239" i="37"/>
  <c r="O240" i="37"/>
  <c r="O241" i="37"/>
  <c r="O242" i="37"/>
  <c r="O243" i="37"/>
  <c r="O244" i="37"/>
  <c r="O245" i="37"/>
  <c r="O246" i="37"/>
  <c r="O247" i="37"/>
  <c r="O248" i="37"/>
  <c r="O249" i="37"/>
  <c r="O250" i="37"/>
  <c r="O251" i="37"/>
  <c r="O252" i="37"/>
  <c r="O253" i="37"/>
  <c r="O254" i="37"/>
  <c r="O255" i="37"/>
  <c r="O256" i="37"/>
  <c r="O257" i="37"/>
  <c r="O258" i="37"/>
  <c r="O259" i="37"/>
  <c r="O260" i="37"/>
  <c r="O261" i="37"/>
  <c r="O262" i="37"/>
  <c r="O263" i="37"/>
  <c r="O264" i="37"/>
  <c r="O265" i="37"/>
  <c r="O266" i="37"/>
  <c r="O267" i="37"/>
  <c r="O268" i="37"/>
  <c r="O269" i="37"/>
  <c r="O270" i="37"/>
  <c r="O271" i="37"/>
  <c r="O272" i="37"/>
  <c r="O273" i="37"/>
  <c r="O274" i="37"/>
  <c r="O275" i="37"/>
  <c r="O276" i="37"/>
  <c r="O277" i="37"/>
  <c r="O278" i="37"/>
  <c r="O279" i="37"/>
  <c r="O280" i="37"/>
  <c r="O281" i="37"/>
  <c r="O282" i="37"/>
  <c r="O283" i="37"/>
  <c r="O284" i="37"/>
  <c r="O285" i="37"/>
  <c r="O286" i="37"/>
  <c r="O287" i="37"/>
  <c r="O288" i="37"/>
  <c r="O289" i="37"/>
  <c r="O290" i="37"/>
  <c r="O291" i="37"/>
  <c r="O292" i="37"/>
  <c r="O293" i="37"/>
  <c r="O294" i="37"/>
  <c r="O295" i="37"/>
  <c r="O296" i="37"/>
  <c r="O297" i="37"/>
  <c r="O298" i="37"/>
  <c r="O299" i="37"/>
  <c r="O300" i="37"/>
  <c r="O301" i="37"/>
  <c r="O302" i="37"/>
  <c r="O303" i="37"/>
  <c r="O304" i="37"/>
  <c r="O305" i="37"/>
  <c r="O306" i="37"/>
  <c r="O307" i="37"/>
  <c r="O308" i="37"/>
  <c r="O309" i="37"/>
  <c r="O310" i="37"/>
  <c r="O311" i="37"/>
  <c r="O312" i="37"/>
  <c r="O313" i="37"/>
  <c r="O314" i="37"/>
  <c r="O315" i="37"/>
  <c r="O316" i="37"/>
  <c r="O317" i="37"/>
  <c r="O318" i="37"/>
  <c r="O319" i="37"/>
  <c r="O320" i="37"/>
  <c r="O321" i="37"/>
  <c r="O322" i="37"/>
  <c r="O323" i="37"/>
  <c r="O324" i="37"/>
  <c r="O325" i="37"/>
  <c r="O326" i="37"/>
  <c r="O327" i="37"/>
  <c r="O328" i="37"/>
  <c r="O329" i="37"/>
  <c r="O330" i="37"/>
  <c r="O331" i="37"/>
  <c r="O332" i="37"/>
  <c r="O333" i="37"/>
  <c r="O334" i="37"/>
  <c r="O335" i="37"/>
  <c r="O336" i="37"/>
  <c r="O337" i="37"/>
  <c r="O338" i="37"/>
  <c r="O339" i="37"/>
  <c r="O340" i="37"/>
  <c r="O341" i="37"/>
  <c r="O342" i="37"/>
  <c r="O343" i="37"/>
  <c r="O344" i="37"/>
  <c r="O345" i="37"/>
  <c r="O346" i="37"/>
  <c r="O347" i="37"/>
  <c r="O348" i="37"/>
  <c r="O349" i="37"/>
  <c r="O350" i="37"/>
  <c r="O351" i="37"/>
  <c r="O352" i="37"/>
  <c r="O353" i="37"/>
  <c r="O354" i="37"/>
  <c r="O355" i="37"/>
  <c r="O356" i="37"/>
  <c r="O357" i="37"/>
  <c r="O358" i="37"/>
  <c r="O359" i="37"/>
  <c r="O360" i="37"/>
  <c r="O361" i="37"/>
  <c r="O362" i="37"/>
  <c r="O363" i="37"/>
  <c r="O364" i="37"/>
  <c r="O365" i="37"/>
  <c r="O366" i="37"/>
  <c r="O367" i="37"/>
  <c r="O368" i="37"/>
  <c r="O369" i="37"/>
  <c r="O370" i="37"/>
  <c r="O371" i="37"/>
  <c r="O372" i="37"/>
  <c r="O373" i="37"/>
  <c r="O374" i="37"/>
  <c r="O375" i="37"/>
  <c r="O376" i="37"/>
  <c r="O377" i="37"/>
  <c r="O378" i="37"/>
  <c r="O379" i="37"/>
  <c r="O380" i="37"/>
  <c r="O381" i="37"/>
  <c r="O382" i="37"/>
  <c r="O383" i="37"/>
  <c r="O384" i="37"/>
  <c r="O385" i="37"/>
  <c r="O386" i="37"/>
  <c r="O387" i="37"/>
  <c r="O388" i="37"/>
  <c r="O389" i="37"/>
  <c r="O390" i="37"/>
  <c r="O391" i="37"/>
  <c r="O392" i="37"/>
  <c r="O393" i="37"/>
  <c r="O394" i="37"/>
  <c r="O395" i="37"/>
  <c r="O396" i="37"/>
  <c r="O397" i="37"/>
  <c r="O398" i="37"/>
  <c r="O399" i="37"/>
  <c r="O400" i="37"/>
  <c r="O401" i="37"/>
  <c r="O402" i="37"/>
  <c r="O403" i="37"/>
  <c r="O404" i="37"/>
  <c r="O405" i="37"/>
  <c r="O406" i="37"/>
  <c r="O407" i="37"/>
  <c r="O408" i="37"/>
  <c r="O409" i="37"/>
  <c r="O410" i="37"/>
  <c r="O411" i="37"/>
  <c r="O412" i="37"/>
  <c r="O413" i="37"/>
  <c r="O414" i="37"/>
  <c r="O415" i="37"/>
  <c r="O416" i="37"/>
  <c r="O417" i="37"/>
  <c r="O418" i="37"/>
  <c r="O419" i="37"/>
  <c r="O420" i="37"/>
  <c r="O421" i="37"/>
  <c r="O422" i="37"/>
  <c r="O423" i="37"/>
  <c r="O424" i="37"/>
  <c r="O425" i="37"/>
  <c r="O426" i="37"/>
  <c r="O427" i="37"/>
  <c r="O428" i="37"/>
  <c r="O429" i="37"/>
  <c r="O430" i="37"/>
  <c r="O431" i="37"/>
  <c r="O432" i="37"/>
  <c r="O433" i="37"/>
  <c r="O434" i="37"/>
  <c r="O435" i="37"/>
  <c r="O436" i="37"/>
  <c r="O437" i="37"/>
  <c r="O438" i="37"/>
  <c r="O439" i="37"/>
  <c r="O440" i="37"/>
  <c r="O441" i="37"/>
  <c r="O442" i="37"/>
  <c r="O443" i="37"/>
  <c r="O444" i="37"/>
  <c r="O445" i="37"/>
  <c r="O446" i="37"/>
  <c r="O447" i="37"/>
  <c r="O448" i="37"/>
  <c r="O449" i="37"/>
  <c r="O450" i="37"/>
  <c r="O451" i="37"/>
  <c r="O452" i="37"/>
  <c r="O453" i="37"/>
  <c r="O454" i="37"/>
  <c r="O455" i="37"/>
  <c r="M14" i="37"/>
  <c r="M15" i="37"/>
  <c r="M16" i="37"/>
  <c r="M17" i="37"/>
  <c r="M18" i="37"/>
  <c r="M19" i="37"/>
  <c r="M20" i="37"/>
  <c r="M21" i="37"/>
  <c r="M22" i="37"/>
  <c r="M23" i="37"/>
  <c r="M24" i="37"/>
  <c r="M25" i="37"/>
  <c r="M26" i="37"/>
  <c r="M27" i="37"/>
  <c r="M28" i="37"/>
  <c r="M29" i="37"/>
  <c r="M30" i="37"/>
  <c r="M31" i="37"/>
  <c r="M32" i="37"/>
  <c r="M33" i="37"/>
  <c r="M34" i="37"/>
  <c r="M35" i="37"/>
  <c r="M36" i="37"/>
  <c r="M37" i="37"/>
  <c r="M38" i="37"/>
  <c r="M39" i="37"/>
  <c r="M40" i="37"/>
  <c r="M41" i="37"/>
  <c r="M42" i="37"/>
  <c r="M43" i="37"/>
  <c r="M44" i="37"/>
  <c r="M45" i="37"/>
  <c r="M46" i="37"/>
  <c r="M47" i="37"/>
  <c r="M48" i="37"/>
  <c r="M49" i="37"/>
  <c r="M50" i="37"/>
  <c r="M51" i="37"/>
  <c r="M52" i="37"/>
  <c r="M53" i="37"/>
  <c r="M54" i="37"/>
  <c r="M55" i="37"/>
  <c r="M56" i="37"/>
  <c r="M57" i="37"/>
  <c r="M58" i="37"/>
  <c r="M59" i="37"/>
  <c r="M60" i="37"/>
  <c r="M61" i="37"/>
  <c r="M62" i="37"/>
  <c r="M63" i="37"/>
  <c r="M64" i="37"/>
  <c r="M65" i="37"/>
  <c r="M66" i="37"/>
  <c r="M67" i="37"/>
  <c r="M68" i="37"/>
  <c r="M69" i="37"/>
  <c r="M70" i="37"/>
  <c r="M71" i="37"/>
  <c r="M72" i="37"/>
  <c r="M73" i="37"/>
  <c r="M74" i="37"/>
  <c r="M75" i="37"/>
  <c r="M76" i="37"/>
  <c r="M77" i="37"/>
  <c r="M78" i="37"/>
  <c r="M79" i="37"/>
  <c r="M80" i="37"/>
  <c r="M81" i="37"/>
  <c r="M82" i="37"/>
  <c r="M83" i="37"/>
  <c r="M84" i="37"/>
  <c r="M85" i="37"/>
  <c r="M86" i="37"/>
  <c r="M87" i="37"/>
  <c r="M88" i="37"/>
  <c r="M89" i="37"/>
  <c r="M90" i="37"/>
  <c r="M91" i="37"/>
  <c r="M92" i="37"/>
  <c r="M93" i="37"/>
  <c r="M94" i="37"/>
  <c r="M95" i="37"/>
  <c r="M96" i="37"/>
  <c r="M97" i="37"/>
  <c r="M98" i="37"/>
  <c r="M99" i="37"/>
  <c r="M100" i="37"/>
  <c r="M101" i="37"/>
  <c r="M102" i="37"/>
  <c r="M103" i="37"/>
  <c r="M104" i="37"/>
  <c r="M105" i="37"/>
  <c r="M106" i="37"/>
  <c r="M107" i="37"/>
  <c r="M108" i="37"/>
  <c r="M109" i="37"/>
  <c r="M110" i="37"/>
  <c r="M111" i="37"/>
  <c r="M112" i="37"/>
  <c r="M113" i="37"/>
  <c r="M114" i="37"/>
  <c r="M115" i="37"/>
  <c r="M116" i="37"/>
  <c r="M117" i="37"/>
  <c r="M118" i="37"/>
  <c r="M119" i="37"/>
  <c r="M120" i="37"/>
  <c r="M121" i="37"/>
  <c r="M122" i="37"/>
  <c r="M123" i="37"/>
  <c r="M124" i="37"/>
  <c r="M125" i="37"/>
  <c r="M126" i="37"/>
  <c r="M127" i="37"/>
  <c r="M128" i="37"/>
  <c r="M129" i="37"/>
  <c r="M130" i="37"/>
  <c r="M131" i="37"/>
  <c r="M132" i="37"/>
  <c r="M133" i="37"/>
  <c r="M134" i="37"/>
  <c r="M135" i="37"/>
  <c r="M136" i="37"/>
  <c r="M137" i="37"/>
  <c r="M138" i="37"/>
  <c r="M139" i="37"/>
  <c r="M140" i="37"/>
  <c r="M141" i="37"/>
  <c r="M142" i="37"/>
  <c r="M143" i="37"/>
  <c r="M144" i="37"/>
  <c r="M145" i="37"/>
  <c r="M146" i="37"/>
  <c r="M147" i="37"/>
  <c r="M148" i="37"/>
  <c r="M149" i="37"/>
  <c r="M150" i="37"/>
  <c r="M151" i="37"/>
  <c r="M152" i="37"/>
  <c r="M153" i="37"/>
  <c r="M154" i="37"/>
  <c r="M155" i="37"/>
  <c r="M156" i="37"/>
  <c r="M157" i="37"/>
  <c r="M158" i="37"/>
  <c r="M159" i="37"/>
  <c r="M160" i="37"/>
  <c r="M161" i="37"/>
  <c r="M162" i="37"/>
  <c r="M163" i="37"/>
  <c r="M164" i="37"/>
  <c r="M165" i="37"/>
  <c r="M166" i="37"/>
  <c r="M167" i="37"/>
  <c r="M168" i="37"/>
  <c r="M169" i="37"/>
  <c r="M170" i="37"/>
  <c r="M171" i="37"/>
  <c r="M172" i="37"/>
  <c r="M173" i="37"/>
  <c r="M174" i="37"/>
  <c r="M175" i="37"/>
  <c r="M176" i="37"/>
  <c r="M177" i="37"/>
  <c r="M178" i="37"/>
  <c r="M179" i="37"/>
  <c r="M180" i="37"/>
  <c r="M181" i="37"/>
  <c r="M182" i="37"/>
  <c r="M183" i="37"/>
  <c r="M184" i="37"/>
  <c r="M185" i="37"/>
  <c r="M186" i="37"/>
  <c r="M187" i="37"/>
  <c r="M188" i="37"/>
  <c r="M189" i="37"/>
  <c r="M190" i="37"/>
  <c r="M191" i="37"/>
  <c r="M192" i="37"/>
  <c r="M193" i="37"/>
  <c r="M194" i="37"/>
  <c r="M195" i="37"/>
  <c r="M196" i="37"/>
  <c r="M197" i="37"/>
  <c r="M198" i="37"/>
  <c r="M199" i="37"/>
  <c r="M200" i="37"/>
  <c r="M201" i="37"/>
  <c r="M202" i="37"/>
  <c r="M203" i="37"/>
  <c r="M204" i="37"/>
  <c r="M205" i="37"/>
  <c r="M206" i="37"/>
  <c r="M207" i="37"/>
  <c r="M208" i="37"/>
  <c r="M209" i="37"/>
  <c r="M210" i="37"/>
  <c r="M211" i="37"/>
  <c r="M212" i="37"/>
  <c r="M213" i="37"/>
  <c r="M214" i="37"/>
  <c r="M215" i="37"/>
  <c r="M216" i="37"/>
  <c r="M217" i="37"/>
  <c r="M218" i="37"/>
  <c r="M219" i="37"/>
  <c r="M220" i="37"/>
  <c r="M221" i="37"/>
  <c r="M222" i="37"/>
  <c r="M223" i="37"/>
  <c r="M224" i="37"/>
  <c r="M225" i="37"/>
  <c r="M226" i="37"/>
  <c r="M227" i="37"/>
  <c r="M228" i="37"/>
  <c r="M229" i="37"/>
  <c r="M230" i="37"/>
  <c r="M231" i="37"/>
  <c r="M232" i="37"/>
  <c r="M233" i="37"/>
  <c r="M234" i="37"/>
  <c r="M235" i="37"/>
  <c r="M236" i="37"/>
  <c r="M237" i="37"/>
  <c r="M238" i="37"/>
  <c r="M239" i="37"/>
  <c r="M240" i="37"/>
  <c r="M241" i="37"/>
  <c r="M242" i="37"/>
  <c r="M243" i="37"/>
  <c r="M244" i="37"/>
  <c r="M245" i="37"/>
  <c r="M246" i="37"/>
  <c r="M247" i="37"/>
  <c r="M248" i="37"/>
  <c r="M249" i="37"/>
  <c r="M250" i="37"/>
  <c r="M251" i="37"/>
  <c r="M252" i="37"/>
  <c r="M253" i="37"/>
  <c r="M254" i="37"/>
  <c r="M255" i="37"/>
  <c r="M256" i="37"/>
  <c r="M257" i="37"/>
  <c r="M258" i="37"/>
  <c r="M259" i="37"/>
  <c r="M260" i="37"/>
  <c r="M261" i="37"/>
  <c r="M262" i="37"/>
  <c r="M263" i="37"/>
  <c r="M264" i="37"/>
  <c r="M265" i="37"/>
  <c r="M266" i="37"/>
  <c r="M267" i="37"/>
  <c r="M268" i="37"/>
  <c r="M269" i="37"/>
  <c r="M270" i="37"/>
  <c r="M271" i="37"/>
  <c r="M272" i="37"/>
  <c r="M273" i="37"/>
  <c r="M274" i="37"/>
  <c r="M275" i="37"/>
  <c r="M276" i="37"/>
  <c r="M277" i="37"/>
  <c r="M278" i="37"/>
  <c r="M279" i="37"/>
  <c r="M280" i="37"/>
  <c r="M281" i="37"/>
  <c r="M282" i="37"/>
  <c r="M283" i="37"/>
  <c r="M284" i="37"/>
  <c r="M285" i="37"/>
  <c r="M286" i="37"/>
  <c r="M287" i="37"/>
  <c r="M288" i="37"/>
  <c r="M289" i="37"/>
  <c r="M290" i="37"/>
  <c r="M291" i="37"/>
  <c r="M292" i="37"/>
  <c r="M293" i="37"/>
  <c r="M294" i="37"/>
  <c r="M295" i="37"/>
  <c r="M296" i="37"/>
  <c r="M297" i="37"/>
  <c r="M298" i="37"/>
  <c r="M299" i="37"/>
  <c r="M300" i="37"/>
  <c r="M301" i="37"/>
  <c r="M302" i="37"/>
  <c r="M303" i="37"/>
  <c r="M304" i="37"/>
  <c r="M305" i="37"/>
  <c r="M306" i="37"/>
  <c r="M307" i="37"/>
  <c r="M308" i="37"/>
  <c r="M309" i="37"/>
  <c r="M310" i="37"/>
  <c r="M311" i="37"/>
  <c r="M312" i="37"/>
  <c r="M313" i="37"/>
  <c r="M314" i="37"/>
  <c r="M315" i="37"/>
  <c r="M316" i="37"/>
  <c r="M317" i="37"/>
  <c r="M318" i="37"/>
  <c r="M319" i="37"/>
  <c r="M320" i="37"/>
  <c r="M321" i="37"/>
  <c r="M322" i="37"/>
  <c r="M323" i="37"/>
  <c r="M324" i="37"/>
  <c r="M325" i="37"/>
  <c r="M326" i="37"/>
  <c r="M327" i="37"/>
  <c r="M328" i="37"/>
  <c r="M329" i="37"/>
  <c r="M330" i="37"/>
  <c r="M331" i="37"/>
  <c r="M332" i="37"/>
  <c r="M333" i="37"/>
  <c r="M334" i="37"/>
  <c r="M335" i="37"/>
  <c r="M336" i="37"/>
  <c r="M337" i="37"/>
  <c r="M338" i="37"/>
  <c r="M339" i="37"/>
  <c r="M340" i="37"/>
  <c r="M341" i="37"/>
  <c r="M342" i="37"/>
  <c r="M343" i="37"/>
  <c r="M344" i="37"/>
  <c r="M345" i="37"/>
  <c r="M346" i="37"/>
  <c r="M347" i="37"/>
  <c r="M348" i="37"/>
  <c r="M349" i="37"/>
  <c r="M350" i="37"/>
  <c r="M351" i="37"/>
  <c r="M352" i="37"/>
  <c r="M353" i="37"/>
  <c r="M354" i="37"/>
  <c r="M355" i="37"/>
  <c r="M356" i="37"/>
  <c r="M357" i="37"/>
  <c r="M358" i="37"/>
  <c r="M359" i="37"/>
  <c r="M360" i="37"/>
  <c r="M361" i="37"/>
  <c r="M362" i="37"/>
  <c r="M363" i="37"/>
  <c r="M364" i="37"/>
  <c r="M365" i="37"/>
  <c r="M366" i="37"/>
  <c r="M367" i="37"/>
  <c r="M368" i="37"/>
  <c r="M369" i="37"/>
  <c r="M370" i="37"/>
  <c r="M371" i="37"/>
  <c r="M372" i="37"/>
  <c r="M373" i="37"/>
  <c r="M374" i="37"/>
  <c r="M375" i="37"/>
  <c r="M376" i="37"/>
  <c r="M377" i="37"/>
  <c r="M378" i="37"/>
  <c r="M379" i="37"/>
  <c r="M380" i="37"/>
  <c r="M381" i="37"/>
  <c r="M382" i="37"/>
  <c r="M383" i="37"/>
  <c r="M384" i="37"/>
  <c r="M385" i="37"/>
  <c r="M386" i="37"/>
  <c r="M387" i="37"/>
  <c r="M388" i="37"/>
  <c r="M389" i="37"/>
  <c r="M390" i="37"/>
  <c r="M391" i="37"/>
  <c r="M392" i="37"/>
  <c r="M393" i="37"/>
  <c r="M394" i="37"/>
  <c r="M395" i="37"/>
  <c r="M396" i="37"/>
  <c r="M397" i="37"/>
  <c r="M398" i="37"/>
  <c r="M399" i="37"/>
  <c r="M400" i="37"/>
  <c r="M401" i="37"/>
  <c r="M402" i="37"/>
  <c r="M403" i="37"/>
  <c r="M404" i="37"/>
  <c r="M405" i="37"/>
  <c r="M406" i="37"/>
  <c r="M407" i="37"/>
  <c r="M408" i="37"/>
  <c r="M409" i="37"/>
  <c r="M410" i="37"/>
  <c r="M411" i="37"/>
  <c r="M412" i="37"/>
  <c r="M413" i="37"/>
  <c r="M414" i="37"/>
  <c r="M415" i="37"/>
  <c r="M416" i="37"/>
  <c r="M417" i="37"/>
  <c r="M418" i="37"/>
  <c r="M419" i="37"/>
  <c r="M420" i="37"/>
  <c r="M421" i="37"/>
  <c r="M422" i="37"/>
  <c r="M423" i="37"/>
  <c r="M424" i="37"/>
  <c r="M425" i="37"/>
  <c r="M426" i="37"/>
  <c r="M427" i="37"/>
  <c r="M428" i="37"/>
  <c r="M429" i="37"/>
  <c r="M430" i="37"/>
  <c r="M431" i="37"/>
  <c r="M432" i="37"/>
  <c r="M433" i="37"/>
  <c r="M434" i="37"/>
  <c r="M435" i="37"/>
  <c r="M436" i="37"/>
  <c r="M437" i="37"/>
  <c r="M438" i="37"/>
  <c r="M439" i="37"/>
  <c r="M440" i="37"/>
  <c r="M441" i="37"/>
  <c r="M442" i="37"/>
  <c r="M443" i="37"/>
  <c r="M444" i="37"/>
  <c r="M445" i="37"/>
  <c r="M446" i="37"/>
  <c r="M447" i="37"/>
  <c r="M448" i="37"/>
  <c r="M449" i="37"/>
  <c r="M450" i="37"/>
  <c r="M451" i="37"/>
  <c r="M452" i="37"/>
  <c r="M453" i="37"/>
  <c r="M454" i="37"/>
  <c r="M455" i="37"/>
  <c r="K14" i="37"/>
  <c r="K15" i="37"/>
  <c r="K16" i="37"/>
  <c r="K17" i="37"/>
  <c r="K18" i="37"/>
  <c r="K19" i="37"/>
  <c r="K20" i="37"/>
  <c r="K21" i="37"/>
  <c r="K22" i="37"/>
  <c r="K23" i="37"/>
  <c r="K24" i="37"/>
  <c r="K25" i="37"/>
  <c r="K26" i="37"/>
  <c r="K27" i="37"/>
  <c r="K28" i="37"/>
  <c r="K29" i="37"/>
  <c r="K30" i="37"/>
  <c r="K31" i="37"/>
  <c r="K32" i="37"/>
  <c r="K33" i="37"/>
  <c r="K34" i="37"/>
  <c r="K35" i="37"/>
  <c r="K36" i="37"/>
  <c r="K37" i="37"/>
  <c r="K38" i="37"/>
  <c r="K39" i="37"/>
  <c r="K40" i="37"/>
  <c r="K41" i="37"/>
  <c r="K42" i="37"/>
  <c r="K43" i="37"/>
  <c r="K44" i="37"/>
  <c r="K45" i="37"/>
  <c r="K46" i="37"/>
  <c r="K47" i="37"/>
  <c r="K48" i="37"/>
  <c r="K49" i="37"/>
  <c r="K50" i="37"/>
  <c r="K51" i="37"/>
  <c r="K52" i="37"/>
  <c r="K53" i="37"/>
  <c r="K54" i="37"/>
  <c r="K55" i="37"/>
  <c r="K56" i="37"/>
  <c r="K57" i="37"/>
  <c r="K58" i="37"/>
  <c r="K59" i="37"/>
  <c r="K60" i="37"/>
  <c r="K61" i="37"/>
  <c r="K62" i="37"/>
  <c r="K63" i="37"/>
  <c r="K64" i="37"/>
  <c r="K65" i="37"/>
  <c r="K66" i="37"/>
  <c r="K67" i="37"/>
  <c r="K68" i="37"/>
  <c r="K69" i="37"/>
  <c r="K70" i="37"/>
  <c r="K71" i="37"/>
  <c r="K72" i="37"/>
  <c r="K73" i="37"/>
  <c r="K74" i="37"/>
  <c r="K75" i="37"/>
  <c r="K76" i="37"/>
  <c r="K77" i="37"/>
  <c r="K78" i="37"/>
  <c r="K79" i="37"/>
  <c r="K80" i="37"/>
  <c r="K81" i="37"/>
  <c r="K82" i="37"/>
  <c r="K83" i="37"/>
  <c r="K84" i="37"/>
  <c r="K85" i="37"/>
  <c r="K86" i="37"/>
  <c r="K87" i="37"/>
  <c r="K88" i="37"/>
  <c r="K89" i="37"/>
  <c r="K90" i="37"/>
  <c r="K91" i="37"/>
  <c r="K92" i="37"/>
  <c r="K93" i="37"/>
  <c r="K94" i="37"/>
  <c r="K95" i="37"/>
  <c r="K96" i="37"/>
  <c r="K97" i="37"/>
  <c r="K98" i="37"/>
  <c r="K99" i="37"/>
  <c r="K100" i="37"/>
  <c r="K101" i="37"/>
  <c r="K102" i="37"/>
  <c r="K103" i="37"/>
  <c r="K104" i="37"/>
  <c r="K105" i="37"/>
  <c r="K106" i="37"/>
  <c r="K107" i="37"/>
  <c r="K108" i="37"/>
  <c r="K109" i="37"/>
  <c r="K110" i="37"/>
  <c r="K111" i="37"/>
  <c r="K112" i="37"/>
  <c r="K113" i="37"/>
  <c r="K114" i="37"/>
  <c r="K115" i="37"/>
  <c r="K116" i="37"/>
  <c r="K117" i="37"/>
  <c r="K118" i="37"/>
  <c r="K119" i="37"/>
  <c r="K120" i="37"/>
  <c r="K121" i="37"/>
  <c r="K122" i="37"/>
  <c r="K123" i="37"/>
  <c r="K124" i="37"/>
  <c r="K125" i="37"/>
  <c r="K126" i="37"/>
  <c r="K127" i="37"/>
  <c r="K128" i="37"/>
  <c r="K129" i="37"/>
  <c r="K130" i="37"/>
  <c r="K131" i="37"/>
  <c r="K132" i="37"/>
  <c r="K133" i="37"/>
  <c r="K134" i="37"/>
  <c r="K135" i="37"/>
  <c r="K136" i="37"/>
  <c r="K137" i="37"/>
  <c r="K138" i="37"/>
  <c r="K139" i="37"/>
  <c r="K140" i="37"/>
  <c r="K141" i="37"/>
  <c r="K142" i="37"/>
  <c r="K143" i="37"/>
  <c r="K144" i="37"/>
  <c r="K145" i="37"/>
  <c r="K146" i="37"/>
  <c r="K147" i="37"/>
  <c r="K148" i="37"/>
  <c r="K149" i="37"/>
  <c r="K150" i="37"/>
  <c r="K151" i="37"/>
  <c r="K152" i="37"/>
  <c r="K153" i="37"/>
  <c r="K154" i="37"/>
  <c r="K155" i="37"/>
  <c r="K156" i="37"/>
  <c r="K157" i="37"/>
  <c r="K158" i="37"/>
  <c r="K159" i="37"/>
  <c r="K160" i="37"/>
  <c r="K161" i="37"/>
  <c r="K162" i="37"/>
  <c r="K163" i="37"/>
  <c r="K164" i="37"/>
  <c r="K165" i="37"/>
  <c r="K166" i="37"/>
  <c r="K167" i="37"/>
  <c r="K168" i="37"/>
  <c r="K169" i="37"/>
  <c r="K170" i="37"/>
  <c r="K171" i="37"/>
  <c r="K172" i="37"/>
  <c r="K173" i="37"/>
  <c r="K174" i="37"/>
  <c r="K175" i="37"/>
  <c r="K176" i="37"/>
  <c r="K177" i="37"/>
  <c r="K178" i="37"/>
  <c r="K179" i="37"/>
  <c r="K180" i="37"/>
  <c r="K181" i="37"/>
  <c r="K182" i="37"/>
  <c r="K183" i="37"/>
  <c r="K184" i="37"/>
  <c r="K185" i="37"/>
  <c r="K186" i="37"/>
  <c r="K187" i="37"/>
  <c r="K188" i="37"/>
  <c r="K189" i="37"/>
  <c r="K190" i="37"/>
  <c r="K191" i="37"/>
  <c r="K192" i="37"/>
  <c r="K193" i="37"/>
  <c r="K194" i="37"/>
  <c r="K195" i="37"/>
  <c r="K196" i="37"/>
  <c r="K197" i="37"/>
  <c r="K198" i="37"/>
  <c r="K199" i="37"/>
  <c r="K200" i="37"/>
  <c r="K201" i="37"/>
  <c r="K202" i="37"/>
  <c r="K203" i="37"/>
  <c r="K204" i="37"/>
  <c r="K205" i="37"/>
  <c r="K206" i="37"/>
  <c r="K207" i="37"/>
  <c r="K208" i="37"/>
  <c r="K209" i="37"/>
  <c r="K210" i="37"/>
  <c r="K211" i="37"/>
  <c r="K212" i="37"/>
  <c r="K213" i="37"/>
  <c r="K214" i="37"/>
  <c r="K215" i="37"/>
  <c r="K216" i="37"/>
  <c r="K217" i="37"/>
  <c r="K218" i="37"/>
  <c r="K219" i="37"/>
  <c r="K220" i="37"/>
  <c r="K221" i="37"/>
  <c r="K222" i="37"/>
  <c r="K223" i="37"/>
  <c r="K224" i="37"/>
  <c r="K225" i="37"/>
  <c r="K226" i="37"/>
  <c r="K227" i="37"/>
  <c r="K228" i="37"/>
  <c r="K229" i="37"/>
  <c r="K230" i="37"/>
  <c r="K231" i="37"/>
  <c r="K232" i="37"/>
  <c r="K233" i="37"/>
  <c r="K234" i="37"/>
  <c r="K235" i="37"/>
  <c r="K236" i="37"/>
  <c r="K237" i="37"/>
  <c r="K238" i="37"/>
  <c r="K239" i="37"/>
  <c r="K240" i="37"/>
  <c r="K241" i="37"/>
  <c r="K242" i="37"/>
  <c r="K243" i="37"/>
  <c r="K244" i="37"/>
  <c r="K245" i="37"/>
  <c r="K246" i="37"/>
  <c r="K247" i="37"/>
  <c r="K248" i="37"/>
  <c r="K249" i="37"/>
  <c r="K250" i="37"/>
  <c r="K251" i="37"/>
  <c r="K252" i="37"/>
  <c r="K253" i="37"/>
  <c r="K254" i="37"/>
  <c r="K255" i="37"/>
  <c r="K256" i="37"/>
  <c r="K257" i="37"/>
  <c r="K258" i="37"/>
  <c r="K259" i="37"/>
  <c r="K260" i="37"/>
  <c r="K261" i="37"/>
  <c r="K262" i="37"/>
  <c r="K263" i="37"/>
  <c r="K264" i="37"/>
  <c r="K265" i="37"/>
  <c r="K266" i="37"/>
  <c r="K267" i="37"/>
  <c r="K268" i="37"/>
  <c r="K269" i="37"/>
  <c r="K270" i="37"/>
  <c r="K271" i="37"/>
  <c r="K272" i="37"/>
  <c r="K273" i="37"/>
  <c r="K274" i="37"/>
  <c r="K275" i="37"/>
  <c r="K276" i="37"/>
  <c r="K277" i="37"/>
  <c r="K278" i="37"/>
  <c r="K279" i="37"/>
  <c r="K280" i="37"/>
  <c r="K281" i="37"/>
  <c r="K282" i="37"/>
  <c r="K283" i="37"/>
  <c r="K284" i="37"/>
  <c r="K285" i="37"/>
  <c r="K286" i="37"/>
  <c r="K287" i="37"/>
  <c r="K288" i="37"/>
  <c r="K289" i="37"/>
  <c r="K290" i="37"/>
  <c r="K291" i="37"/>
  <c r="K292" i="37"/>
  <c r="K293" i="37"/>
  <c r="K294" i="37"/>
  <c r="K295" i="37"/>
  <c r="K296" i="37"/>
  <c r="K297" i="37"/>
  <c r="K298" i="37"/>
  <c r="K299" i="37"/>
  <c r="K300" i="37"/>
  <c r="K301" i="37"/>
  <c r="K302" i="37"/>
  <c r="K303" i="37"/>
  <c r="K304" i="37"/>
  <c r="K305" i="37"/>
  <c r="K306" i="37"/>
  <c r="K307" i="37"/>
  <c r="K308" i="37"/>
  <c r="K309" i="37"/>
  <c r="K310" i="37"/>
  <c r="K311" i="37"/>
  <c r="K312" i="37"/>
  <c r="K313" i="37"/>
  <c r="K314" i="37"/>
  <c r="K315" i="37"/>
  <c r="K316" i="37"/>
  <c r="K317" i="37"/>
  <c r="K318" i="37"/>
  <c r="K319" i="37"/>
  <c r="K320" i="37"/>
  <c r="K321" i="37"/>
  <c r="K322" i="37"/>
  <c r="K323" i="37"/>
  <c r="K324" i="37"/>
  <c r="K325" i="37"/>
  <c r="K326" i="37"/>
  <c r="K327" i="37"/>
  <c r="K328" i="37"/>
  <c r="K329" i="37"/>
  <c r="K330" i="37"/>
  <c r="K331" i="37"/>
  <c r="K332" i="37"/>
  <c r="K333" i="37"/>
  <c r="K334" i="37"/>
  <c r="K335" i="37"/>
  <c r="K336" i="37"/>
  <c r="K337" i="37"/>
  <c r="K338" i="37"/>
  <c r="K339" i="37"/>
  <c r="K340" i="37"/>
  <c r="K341" i="37"/>
  <c r="K342" i="37"/>
  <c r="K343" i="37"/>
  <c r="K344" i="37"/>
  <c r="K345" i="37"/>
  <c r="K346" i="37"/>
  <c r="K347" i="37"/>
  <c r="K348" i="37"/>
  <c r="K349" i="37"/>
  <c r="K350" i="37"/>
  <c r="K351" i="37"/>
  <c r="K352" i="37"/>
  <c r="K353" i="37"/>
  <c r="K354" i="37"/>
  <c r="K355" i="37"/>
  <c r="K356" i="37"/>
  <c r="K357" i="37"/>
  <c r="K358" i="37"/>
  <c r="K359" i="37"/>
  <c r="K360" i="37"/>
  <c r="K361" i="37"/>
  <c r="K362" i="37"/>
  <c r="K363" i="37"/>
  <c r="K364" i="37"/>
  <c r="K365" i="37"/>
  <c r="K366" i="37"/>
  <c r="K367" i="37"/>
  <c r="K368" i="37"/>
  <c r="K369" i="37"/>
  <c r="K370" i="37"/>
  <c r="K371" i="37"/>
  <c r="K372" i="37"/>
  <c r="K373" i="37"/>
  <c r="K374" i="37"/>
  <c r="K375" i="37"/>
  <c r="K376" i="37"/>
  <c r="K377" i="37"/>
  <c r="K378" i="37"/>
  <c r="K379" i="37"/>
  <c r="K380" i="37"/>
  <c r="K381" i="37"/>
  <c r="K382" i="37"/>
  <c r="K383" i="37"/>
  <c r="K384" i="37"/>
  <c r="K385" i="37"/>
  <c r="K386" i="37"/>
  <c r="K387" i="37"/>
  <c r="K388" i="37"/>
  <c r="K389" i="37"/>
  <c r="K390" i="37"/>
  <c r="K391" i="37"/>
  <c r="K392" i="37"/>
  <c r="K393" i="37"/>
  <c r="K394" i="37"/>
  <c r="K395" i="37"/>
  <c r="K396" i="37"/>
  <c r="K397" i="37"/>
  <c r="K398" i="37"/>
  <c r="K399" i="37"/>
  <c r="K400" i="37"/>
  <c r="K401" i="37"/>
  <c r="K402" i="37"/>
  <c r="K403" i="37"/>
  <c r="K404" i="37"/>
  <c r="K405" i="37"/>
  <c r="K406" i="37"/>
  <c r="K407" i="37"/>
  <c r="K408" i="37"/>
  <c r="K409" i="37"/>
  <c r="K410" i="37"/>
  <c r="K411" i="37"/>
  <c r="K412" i="37"/>
  <c r="K413" i="37"/>
  <c r="K414" i="37"/>
  <c r="K415" i="37"/>
  <c r="K416" i="37"/>
  <c r="K417" i="37"/>
  <c r="K418" i="37"/>
  <c r="K419" i="37"/>
  <c r="K420" i="37"/>
  <c r="K421" i="37"/>
  <c r="K422" i="37"/>
  <c r="K423" i="37"/>
  <c r="K424" i="37"/>
  <c r="K425" i="37"/>
  <c r="K426" i="37"/>
  <c r="K427" i="37"/>
  <c r="K428" i="37"/>
  <c r="K429" i="37"/>
  <c r="K430" i="37"/>
  <c r="K431" i="37"/>
  <c r="K432" i="37"/>
  <c r="K433" i="37"/>
  <c r="K434" i="37"/>
  <c r="K435" i="37"/>
  <c r="K436" i="37"/>
  <c r="K437" i="37"/>
  <c r="K438" i="37"/>
  <c r="K439" i="37"/>
  <c r="K440" i="37"/>
  <c r="K441" i="37"/>
  <c r="K442" i="37"/>
  <c r="K443" i="37"/>
  <c r="K444" i="37"/>
  <c r="K445" i="37"/>
  <c r="K446" i="37"/>
  <c r="K447" i="37"/>
  <c r="K448" i="37"/>
  <c r="K449" i="37"/>
  <c r="K450" i="37"/>
  <c r="K451" i="37"/>
  <c r="K452" i="37"/>
  <c r="K453" i="37"/>
  <c r="K454" i="37"/>
  <c r="K455" i="37"/>
  <c r="O13" i="37"/>
  <c r="M13" i="37"/>
  <c r="K13" i="37"/>
  <c r="I14" i="37"/>
  <c r="I15" i="37"/>
  <c r="I16" i="37"/>
  <c r="I17" i="37"/>
  <c r="I18" i="37"/>
  <c r="I19" i="37"/>
  <c r="I20" i="37"/>
  <c r="I21" i="37"/>
  <c r="I22" i="37"/>
  <c r="I23" i="37"/>
  <c r="I24" i="37"/>
  <c r="I25" i="37"/>
  <c r="I26" i="37"/>
  <c r="I27" i="37"/>
  <c r="I28" i="37"/>
  <c r="I29" i="37"/>
  <c r="I30" i="37"/>
  <c r="I31" i="37"/>
  <c r="I32" i="37"/>
  <c r="I33" i="37"/>
  <c r="I34" i="37"/>
  <c r="I35" i="37"/>
  <c r="I36" i="37"/>
  <c r="I37" i="37"/>
  <c r="I38" i="37"/>
  <c r="I39" i="37"/>
  <c r="I40" i="37"/>
  <c r="I41" i="37"/>
  <c r="I42" i="37"/>
  <c r="I43" i="37"/>
  <c r="I44" i="37"/>
  <c r="I45" i="37"/>
  <c r="I46" i="37"/>
  <c r="I47" i="37"/>
  <c r="I48" i="37"/>
  <c r="I49" i="37"/>
  <c r="I50" i="37"/>
  <c r="I51" i="37"/>
  <c r="I52" i="37"/>
  <c r="I53" i="37"/>
  <c r="I54" i="37"/>
  <c r="I55" i="37"/>
  <c r="I56" i="37"/>
  <c r="I57" i="37"/>
  <c r="I58" i="37"/>
  <c r="I59" i="37"/>
  <c r="I60" i="37"/>
  <c r="I61" i="37"/>
  <c r="I62" i="37"/>
  <c r="I63" i="37"/>
  <c r="I64" i="37"/>
  <c r="I65" i="37"/>
  <c r="I66" i="37"/>
  <c r="I67" i="37"/>
  <c r="I68" i="37"/>
  <c r="I69" i="37"/>
  <c r="I70" i="37"/>
  <c r="I71" i="37"/>
  <c r="I72" i="37"/>
  <c r="I73" i="37"/>
  <c r="I74" i="37"/>
  <c r="I75" i="37"/>
  <c r="I76" i="37"/>
  <c r="I77" i="37"/>
  <c r="I78" i="37"/>
  <c r="I79" i="37"/>
  <c r="I80" i="37"/>
  <c r="I81" i="37"/>
  <c r="I82" i="37"/>
  <c r="I83" i="37"/>
  <c r="I84" i="37"/>
  <c r="I85" i="37"/>
  <c r="I86" i="37"/>
  <c r="I87" i="37"/>
  <c r="I88" i="37"/>
  <c r="I89" i="37"/>
  <c r="I90" i="37"/>
  <c r="I91" i="37"/>
  <c r="I92" i="37"/>
  <c r="I93" i="37"/>
  <c r="I94" i="37"/>
  <c r="I95" i="37"/>
  <c r="I96" i="37"/>
  <c r="I97" i="37"/>
  <c r="I98" i="37"/>
  <c r="I99" i="37"/>
  <c r="I100" i="37"/>
  <c r="I101" i="37"/>
  <c r="I102" i="37"/>
  <c r="I103" i="37"/>
  <c r="I104" i="37"/>
  <c r="I105" i="37"/>
  <c r="I106" i="37"/>
  <c r="I107" i="37"/>
  <c r="I108" i="37"/>
  <c r="I109" i="37"/>
  <c r="I110" i="37"/>
  <c r="I111" i="37"/>
  <c r="I112" i="37"/>
  <c r="I113" i="37"/>
  <c r="I114" i="37"/>
  <c r="I115" i="37"/>
  <c r="I116" i="37"/>
  <c r="I117" i="37"/>
  <c r="I118" i="37"/>
  <c r="I119" i="37"/>
  <c r="I120" i="37"/>
  <c r="I121" i="37"/>
  <c r="I122" i="37"/>
  <c r="I123" i="37"/>
  <c r="I124" i="37"/>
  <c r="I125" i="37"/>
  <c r="I126" i="37"/>
  <c r="I127" i="37"/>
  <c r="I128" i="37"/>
  <c r="I129" i="37"/>
  <c r="I130" i="37"/>
  <c r="I131" i="37"/>
  <c r="I132" i="37"/>
  <c r="I133" i="37"/>
  <c r="I134" i="37"/>
  <c r="I135" i="37"/>
  <c r="I136" i="37"/>
  <c r="I137" i="37"/>
  <c r="I138" i="37"/>
  <c r="I139" i="37"/>
  <c r="I140" i="37"/>
  <c r="I141" i="37"/>
  <c r="I142" i="37"/>
  <c r="I143" i="37"/>
  <c r="I144" i="37"/>
  <c r="I145" i="37"/>
  <c r="I146" i="37"/>
  <c r="I147" i="37"/>
  <c r="I148" i="37"/>
  <c r="I149" i="37"/>
  <c r="I150" i="37"/>
  <c r="I151" i="37"/>
  <c r="I152" i="37"/>
  <c r="I153" i="37"/>
  <c r="I154" i="37"/>
  <c r="I155" i="37"/>
  <c r="I156" i="37"/>
  <c r="I157" i="37"/>
  <c r="I158" i="37"/>
  <c r="I159" i="37"/>
  <c r="I160" i="37"/>
  <c r="I161" i="37"/>
  <c r="I162" i="37"/>
  <c r="I163" i="37"/>
  <c r="I164" i="37"/>
  <c r="I165" i="37"/>
  <c r="I166" i="37"/>
  <c r="I167" i="37"/>
  <c r="I168" i="37"/>
  <c r="I169" i="37"/>
  <c r="I170" i="37"/>
  <c r="I171" i="37"/>
  <c r="I172" i="37"/>
  <c r="I173" i="37"/>
  <c r="I174" i="37"/>
  <c r="I175" i="37"/>
  <c r="I176" i="37"/>
  <c r="I177" i="37"/>
  <c r="I178" i="37"/>
  <c r="I179" i="37"/>
  <c r="I180" i="37"/>
  <c r="I181" i="37"/>
  <c r="I182" i="37"/>
  <c r="I183" i="37"/>
  <c r="I184" i="37"/>
  <c r="I185" i="37"/>
  <c r="I186" i="37"/>
  <c r="I187" i="37"/>
  <c r="I188" i="37"/>
  <c r="I189" i="37"/>
  <c r="I190" i="37"/>
  <c r="I191" i="37"/>
  <c r="I192" i="37"/>
  <c r="I193" i="37"/>
  <c r="I194" i="37"/>
  <c r="I195" i="37"/>
  <c r="I196" i="37"/>
  <c r="I197" i="37"/>
  <c r="I198" i="37"/>
  <c r="I199" i="37"/>
  <c r="I200" i="37"/>
  <c r="I201" i="37"/>
  <c r="I202" i="37"/>
  <c r="I203" i="37"/>
  <c r="I204" i="37"/>
  <c r="I205" i="37"/>
  <c r="I206" i="37"/>
  <c r="I207" i="37"/>
  <c r="I208" i="37"/>
  <c r="I209" i="37"/>
  <c r="I210" i="37"/>
  <c r="I211" i="37"/>
  <c r="I212" i="37"/>
  <c r="I213" i="37"/>
  <c r="I214" i="37"/>
  <c r="I215" i="37"/>
  <c r="I216" i="37"/>
  <c r="I217" i="37"/>
  <c r="I218" i="37"/>
  <c r="I219" i="37"/>
  <c r="I220" i="37"/>
  <c r="I221" i="37"/>
  <c r="I222" i="37"/>
  <c r="I223" i="37"/>
  <c r="I224" i="37"/>
  <c r="I225" i="37"/>
  <c r="I226" i="37"/>
  <c r="I227" i="37"/>
  <c r="I228" i="37"/>
  <c r="I229" i="37"/>
  <c r="I230" i="37"/>
  <c r="I231" i="37"/>
  <c r="I232" i="37"/>
  <c r="I233" i="37"/>
  <c r="I234" i="37"/>
  <c r="I235" i="37"/>
  <c r="I236" i="37"/>
  <c r="I237" i="37"/>
  <c r="I238" i="37"/>
  <c r="I239" i="37"/>
  <c r="I240" i="37"/>
  <c r="I241" i="37"/>
  <c r="I242" i="37"/>
  <c r="I243" i="37"/>
  <c r="I244" i="37"/>
  <c r="I245" i="37"/>
  <c r="I246" i="37"/>
  <c r="I247" i="37"/>
  <c r="I248" i="37"/>
  <c r="I249" i="37"/>
  <c r="I250" i="37"/>
  <c r="I251" i="37"/>
  <c r="I252" i="37"/>
  <c r="I253" i="37"/>
  <c r="I254" i="37"/>
  <c r="I255" i="37"/>
  <c r="I256" i="37"/>
  <c r="I257" i="37"/>
  <c r="I258" i="37"/>
  <c r="I259" i="37"/>
  <c r="I260" i="37"/>
  <c r="I261" i="37"/>
  <c r="I262" i="37"/>
  <c r="I263" i="37"/>
  <c r="I264" i="37"/>
  <c r="I265" i="37"/>
  <c r="I266" i="37"/>
  <c r="I267" i="37"/>
  <c r="I268" i="37"/>
  <c r="I269" i="37"/>
  <c r="I270" i="37"/>
  <c r="I271" i="37"/>
  <c r="I272" i="37"/>
  <c r="I273" i="37"/>
  <c r="I274" i="37"/>
  <c r="I275" i="37"/>
  <c r="I276" i="37"/>
  <c r="I277" i="37"/>
  <c r="I278" i="37"/>
  <c r="I279" i="37"/>
  <c r="I280" i="37"/>
  <c r="I281" i="37"/>
  <c r="I282" i="37"/>
  <c r="I283" i="37"/>
  <c r="I284" i="37"/>
  <c r="I285" i="37"/>
  <c r="I286" i="37"/>
  <c r="I287" i="37"/>
  <c r="I288" i="37"/>
  <c r="I289" i="37"/>
  <c r="I290" i="37"/>
  <c r="I291" i="37"/>
  <c r="I292" i="37"/>
  <c r="I293" i="37"/>
  <c r="I294" i="37"/>
  <c r="I295" i="37"/>
  <c r="I296" i="37"/>
  <c r="I297" i="37"/>
  <c r="I298" i="37"/>
  <c r="I299" i="37"/>
  <c r="I300" i="37"/>
  <c r="I301" i="37"/>
  <c r="I302" i="37"/>
  <c r="I303" i="37"/>
  <c r="I304" i="37"/>
  <c r="I305" i="37"/>
  <c r="I306" i="37"/>
  <c r="I307" i="37"/>
  <c r="I308" i="37"/>
  <c r="I309" i="37"/>
  <c r="I310" i="37"/>
  <c r="I311" i="37"/>
  <c r="I312" i="37"/>
  <c r="I313" i="37"/>
  <c r="I314" i="37"/>
  <c r="I315" i="37"/>
  <c r="I316" i="37"/>
  <c r="I317" i="37"/>
  <c r="I318" i="37"/>
  <c r="I319" i="37"/>
  <c r="I320" i="37"/>
  <c r="I321" i="37"/>
  <c r="I322" i="37"/>
  <c r="I323" i="37"/>
  <c r="I324" i="37"/>
  <c r="I325" i="37"/>
  <c r="I326" i="37"/>
  <c r="I327" i="37"/>
  <c r="I328" i="37"/>
  <c r="I329" i="37"/>
  <c r="I330" i="37"/>
  <c r="I331" i="37"/>
  <c r="I332" i="37"/>
  <c r="I333" i="37"/>
  <c r="I334" i="37"/>
  <c r="I335" i="37"/>
  <c r="I336" i="37"/>
  <c r="I337" i="37"/>
  <c r="I338" i="37"/>
  <c r="I339" i="37"/>
  <c r="I340" i="37"/>
  <c r="I341" i="37"/>
  <c r="I342" i="37"/>
  <c r="I343" i="37"/>
  <c r="I344" i="37"/>
  <c r="I345" i="37"/>
  <c r="I346" i="37"/>
  <c r="I347" i="37"/>
  <c r="I348" i="37"/>
  <c r="I349" i="37"/>
  <c r="I350" i="37"/>
  <c r="I351" i="37"/>
  <c r="I352" i="37"/>
  <c r="I353" i="37"/>
  <c r="I354" i="37"/>
  <c r="I355" i="37"/>
  <c r="I356" i="37"/>
  <c r="I357" i="37"/>
  <c r="I358" i="37"/>
  <c r="I359" i="37"/>
  <c r="I360" i="37"/>
  <c r="I361" i="37"/>
  <c r="I362" i="37"/>
  <c r="I363" i="37"/>
  <c r="I364" i="37"/>
  <c r="I365" i="37"/>
  <c r="I366" i="37"/>
  <c r="I367" i="37"/>
  <c r="I368" i="37"/>
  <c r="I369" i="37"/>
  <c r="I370" i="37"/>
  <c r="I371" i="37"/>
  <c r="I372" i="37"/>
  <c r="I373" i="37"/>
  <c r="I374" i="37"/>
  <c r="I375" i="37"/>
  <c r="I376" i="37"/>
  <c r="I377" i="37"/>
  <c r="I378" i="37"/>
  <c r="I379" i="37"/>
  <c r="I380" i="37"/>
  <c r="I381" i="37"/>
  <c r="I382" i="37"/>
  <c r="I383" i="37"/>
  <c r="I384" i="37"/>
  <c r="I385" i="37"/>
  <c r="I386" i="37"/>
  <c r="I387" i="37"/>
  <c r="I388" i="37"/>
  <c r="I389" i="37"/>
  <c r="I390" i="37"/>
  <c r="I391" i="37"/>
  <c r="I392" i="37"/>
  <c r="I393" i="37"/>
  <c r="I394" i="37"/>
  <c r="I395" i="37"/>
  <c r="I396" i="37"/>
  <c r="I397" i="37"/>
  <c r="I398" i="37"/>
  <c r="I399" i="37"/>
  <c r="I400" i="37"/>
  <c r="I401" i="37"/>
  <c r="I402" i="37"/>
  <c r="I403" i="37"/>
  <c r="I404" i="37"/>
  <c r="I405" i="37"/>
  <c r="I406" i="37"/>
  <c r="I407" i="37"/>
  <c r="I408" i="37"/>
  <c r="I409" i="37"/>
  <c r="I410" i="37"/>
  <c r="I411" i="37"/>
  <c r="I412" i="37"/>
  <c r="I413" i="37"/>
  <c r="I414" i="37"/>
  <c r="I415" i="37"/>
  <c r="I416" i="37"/>
  <c r="I417" i="37"/>
  <c r="I418" i="37"/>
  <c r="I419" i="37"/>
  <c r="I420" i="37"/>
  <c r="I421" i="37"/>
  <c r="I422" i="37"/>
  <c r="I423" i="37"/>
  <c r="I424" i="37"/>
  <c r="I425" i="37"/>
  <c r="I426" i="37"/>
  <c r="I427" i="37"/>
  <c r="I428" i="37"/>
  <c r="I429" i="37"/>
  <c r="I430" i="37"/>
  <c r="I431" i="37"/>
  <c r="I432" i="37"/>
  <c r="I433" i="37"/>
  <c r="I434" i="37"/>
  <c r="I435" i="37"/>
  <c r="I436" i="37"/>
  <c r="I437" i="37"/>
  <c r="I438" i="37"/>
  <c r="I439" i="37"/>
  <c r="I440" i="37"/>
  <c r="I441" i="37"/>
  <c r="I442" i="37"/>
  <c r="I443" i="37"/>
  <c r="I444" i="37"/>
  <c r="I445" i="37"/>
  <c r="I446" i="37"/>
  <c r="I447" i="37"/>
  <c r="I448" i="37"/>
  <c r="I449" i="37"/>
  <c r="I450" i="37"/>
  <c r="I451" i="37"/>
  <c r="I452" i="37"/>
  <c r="I453" i="37"/>
  <c r="I454" i="37"/>
  <c r="I455" i="37"/>
  <c r="I13" i="37"/>
  <c r="D25" i="37"/>
  <c r="G25" i="37" s="1"/>
  <c r="D21" i="37"/>
  <c r="G21" i="37" s="1"/>
  <c r="D22" i="37"/>
  <c r="G22" i="37" s="1"/>
  <c r="D26" i="37"/>
  <c r="G26" i="37" s="1"/>
  <c r="D30" i="37"/>
  <c r="G30" i="37" s="1"/>
  <c r="D31" i="37"/>
  <c r="G31" i="37" s="1"/>
  <c r="D32" i="37"/>
  <c r="G32" i="37" s="1"/>
  <c r="D33" i="37"/>
  <c r="G33" i="37" s="1"/>
  <c r="D34" i="37"/>
  <c r="G34" i="37" s="1"/>
  <c r="D35" i="37"/>
  <c r="G35" i="37" s="1"/>
  <c r="D36" i="37"/>
  <c r="G36" i="37" s="1"/>
  <c r="D39" i="37"/>
  <c r="G39" i="37" s="1"/>
  <c r="D40" i="37"/>
  <c r="G40" i="37" s="1"/>
  <c r="D41" i="37"/>
  <c r="G41" i="37" s="1"/>
  <c r="D44" i="37"/>
  <c r="G44" i="37" s="1"/>
  <c r="D45" i="37"/>
  <c r="G45" i="37" s="1"/>
  <c r="D46" i="37"/>
  <c r="G46" i="37" s="1"/>
  <c r="D47" i="37"/>
  <c r="G47" i="37" s="1"/>
  <c r="D48" i="37"/>
  <c r="G48" i="37" s="1"/>
  <c r="D49" i="37"/>
  <c r="G49" i="37" s="1"/>
  <c r="D50" i="37"/>
  <c r="G50" i="37" s="1"/>
  <c r="D51" i="37"/>
  <c r="G51" i="37" s="1"/>
  <c r="D52" i="37"/>
  <c r="G52" i="37" s="1"/>
  <c r="D53" i="37"/>
  <c r="G53" i="37" s="1"/>
  <c r="D54" i="37"/>
  <c r="G54" i="37" s="1"/>
  <c r="D55" i="37"/>
  <c r="G55" i="37" s="1"/>
  <c r="D56" i="37"/>
  <c r="G56" i="37" s="1"/>
  <c r="D57" i="37"/>
  <c r="G57" i="37" s="1"/>
  <c r="D58" i="37"/>
  <c r="G58" i="37" s="1"/>
  <c r="D59" i="37"/>
  <c r="G59" i="37" s="1"/>
  <c r="D60" i="37"/>
  <c r="G60" i="37" s="1"/>
  <c r="D61" i="37"/>
  <c r="G61" i="37" s="1"/>
  <c r="D63" i="37"/>
  <c r="G63" i="37" s="1"/>
  <c r="D64" i="37"/>
  <c r="G64" i="37" s="1"/>
  <c r="D65" i="37"/>
  <c r="G65" i="37" s="1"/>
  <c r="D66" i="37"/>
  <c r="G66" i="37" s="1"/>
  <c r="D67" i="37"/>
  <c r="G67" i="37" s="1"/>
  <c r="D68" i="37"/>
  <c r="G68" i="37" s="1"/>
  <c r="D69" i="37"/>
  <c r="G69" i="37" s="1"/>
  <c r="D70" i="37"/>
  <c r="G70" i="37" s="1"/>
  <c r="D71" i="37"/>
  <c r="G71" i="37" s="1"/>
  <c r="D72" i="37"/>
  <c r="G72" i="37" s="1"/>
  <c r="D73" i="37"/>
  <c r="G73" i="37" s="1"/>
  <c r="D74" i="37"/>
  <c r="G74" i="37" s="1"/>
  <c r="D75" i="37"/>
  <c r="G75" i="37" s="1"/>
  <c r="D76" i="37"/>
  <c r="G76" i="37" s="1"/>
  <c r="D77" i="37"/>
  <c r="G77" i="37" s="1"/>
  <c r="D78" i="37"/>
  <c r="G78" i="37" s="1"/>
  <c r="D79" i="37"/>
  <c r="G79" i="37" s="1"/>
  <c r="D80" i="37"/>
  <c r="G80" i="37" s="1"/>
  <c r="D82" i="37"/>
  <c r="G82" i="37" s="1"/>
  <c r="D83" i="37"/>
  <c r="G83" i="37" s="1"/>
  <c r="D84" i="37"/>
  <c r="G84" i="37" s="1"/>
  <c r="D85" i="37"/>
  <c r="G85" i="37" s="1"/>
  <c r="D86" i="37"/>
  <c r="G86" i="37" s="1"/>
  <c r="D87" i="37"/>
  <c r="G87" i="37" s="1"/>
  <c r="D88" i="37"/>
  <c r="G88" i="37" s="1"/>
  <c r="D89" i="37"/>
  <c r="G89" i="37" s="1"/>
  <c r="D90" i="37"/>
  <c r="G90" i="37" s="1"/>
  <c r="D91" i="37"/>
  <c r="G91" i="37" s="1"/>
  <c r="D92" i="37"/>
  <c r="G92" i="37" s="1"/>
  <c r="D93" i="37"/>
  <c r="G93" i="37" s="1"/>
  <c r="D94" i="37"/>
  <c r="G94" i="37" s="1"/>
  <c r="D95" i="37"/>
  <c r="G95" i="37" s="1"/>
  <c r="D96" i="37"/>
  <c r="G96" i="37" s="1"/>
  <c r="D97" i="37"/>
  <c r="G97" i="37" s="1"/>
  <c r="D98" i="37"/>
  <c r="G98" i="37" s="1"/>
  <c r="D99" i="37"/>
  <c r="G99" i="37" s="1"/>
  <c r="D100" i="37"/>
  <c r="G100" i="37" s="1"/>
  <c r="D101" i="37"/>
  <c r="G101" i="37" s="1"/>
  <c r="D102" i="37"/>
  <c r="G102" i="37" s="1"/>
  <c r="D103" i="37"/>
  <c r="G103" i="37" s="1"/>
  <c r="D104" i="37"/>
  <c r="G104" i="37" s="1"/>
  <c r="D105" i="37"/>
  <c r="G105" i="37" s="1"/>
  <c r="D106" i="37"/>
  <c r="G106" i="37" s="1"/>
  <c r="D107" i="37"/>
  <c r="G107" i="37" s="1"/>
  <c r="D108" i="37"/>
  <c r="G108" i="37" s="1"/>
  <c r="D109" i="37"/>
  <c r="G109" i="37" s="1"/>
  <c r="D110" i="37"/>
  <c r="G110" i="37" s="1"/>
  <c r="D111" i="37"/>
  <c r="G111" i="37" s="1"/>
  <c r="D112" i="37"/>
  <c r="G112" i="37" s="1"/>
  <c r="D113" i="37"/>
  <c r="G113" i="37" s="1"/>
  <c r="D114" i="37"/>
  <c r="G114" i="37" s="1"/>
  <c r="D115" i="37"/>
  <c r="G115" i="37" s="1"/>
  <c r="D116" i="37"/>
  <c r="G116" i="37" s="1"/>
  <c r="D117" i="37"/>
  <c r="G117" i="37" s="1"/>
  <c r="D118" i="37"/>
  <c r="G118" i="37" s="1"/>
  <c r="D119" i="37"/>
  <c r="G119" i="37" s="1"/>
  <c r="D120" i="37"/>
  <c r="G120" i="37" s="1"/>
  <c r="D121" i="37"/>
  <c r="G121" i="37" s="1"/>
  <c r="D122" i="37"/>
  <c r="G122" i="37" s="1"/>
  <c r="D123" i="37"/>
  <c r="G123" i="37" s="1"/>
  <c r="D124" i="37"/>
  <c r="G124" i="37" s="1"/>
  <c r="D125" i="37"/>
  <c r="G125" i="37" s="1"/>
  <c r="D126" i="37"/>
  <c r="G126" i="37" s="1"/>
  <c r="D127" i="37"/>
  <c r="G127" i="37" s="1"/>
  <c r="D128" i="37"/>
  <c r="G128" i="37" s="1"/>
  <c r="D129" i="37"/>
  <c r="G129" i="37" s="1"/>
  <c r="D130" i="37"/>
  <c r="G130" i="37" s="1"/>
  <c r="D131" i="37"/>
  <c r="G131" i="37" s="1"/>
  <c r="D132" i="37"/>
  <c r="G132" i="37" s="1"/>
  <c r="D296" i="37"/>
  <c r="G296" i="37" s="1"/>
  <c r="D297" i="37"/>
  <c r="G297" i="37" s="1"/>
  <c r="D298" i="37"/>
  <c r="G298" i="37" s="1"/>
  <c r="D299" i="37"/>
  <c r="G299" i="37" s="1"/>
  <c r="D300" i="37"/>
  <c r="G300" i="37" s="1"/>
  <c r="D301" i="37"/>
  <c r="G301" i="37" s="1"/>
  <c r="D302" i="37"/>
  <c r="G302" i="37" s="1"/>
  <c r="D303" i="37"/>
  <c r="G303" i="37" s="1"/>
  <c r="D304" i="37"/>
  <c r="G304" i="37" s="1"/>
  <c r="D305" i="37"/>
  <c r="G305" i="37" s="1"/>
  <c r="D306" i="37"/>
  <c r="G306" i="37" s="1"/>
  <c r="D307" i="37"/>
  <c r="G307" i="37" s="1"/>
  <c r="D308" i="37"/>
  <c r="G308" i="37" s="1"/>
  <c r="D309" i="37"/>
  <c r="G309" i="37" s="1"/>
  <c r="D310" i="37"/>
  <c r="G310" i="37" s="1"/>
  <c r="D311" i="37"/>
  <c r="G311" i="37" s="1"/>
  <c r="D312" i="37"/>
  <c r="G312" i="37" s="1"/>
  <c r="D313" i="37"/>
  <c r="G313" i="37" s="1"/>
  <c r="D314" i="37"/>
  <c r="G314" i="37" s="1"/>
  <c r="D315" i="37"/>
  <c r="G315" i="37" s="1"/>
  <c r="D316" i="37"/>
  <c r="G316" i="37" s="1"/>
  <c r="D317" i="37"/>
  <c r="G317" i="37" s="1"/>
  <c r="D318" i="37"/>
  <c r="G318" i="37" s="1"/>
  <c r="D319" i="37"/>
  <c r="G319" i="37" s="1"/>
  <c r="D320" i="37"/>
  <c r="G320" i="37" s="1"/>
  <c r="D321" i="37"/>
  <c r="G321" i="37" s="1"/>
  <c r="D322" i="37"/>
  <c r="G322" i="37" s="1"/>
  <c r="D323" i="37"/>
  <c r="G323" i="37" s="1"/>
  <c r="D324" i="37"/>
  <c r="G324" i="37" s="1"/>
  <c r="D325" i="37"/>
  <c r="G325" i="37" s="1"/>
  <c r="D326" i="37"/>
  <c r="G326" i="37" s="1"/>
  <c r="D327" i="37"/>
  <c r="G327" i="37" s="1"/>
  <c r="D328" i="37"/>
  <c r="G328" i="37" s="1"/>
  <c r="D329" i="37"/>
  <c r="G329" i="37" s="1"/>
  <c r="D330" i="37"/>
  <c r="G330" i="37" s="1"/>
  <c r="D331" i="37"/>
  <c r="G331" i="37" s="1"/>
  <c r="D332" i="37"/>
  <c r="G332" i="37" s="1"/>
  <c r="D333" i="37"/>
  <c r="G333" i="37" s="1"/>
  <c r="D334" i="37"/>
  <c r="G334" i="37" s="1"/>
  <c r="D335" i="37"/>
  <c r="G335" i="37" s="1"/>
  <c r="D336" i="37"/>
  <c r="G336" i="37" s="1"/>
  <c r="D337" i="37"/>
  <c r="G337" i="37" s="1"/>
  <c r="D338" i="37"/>
  <c r="G338" i="37" s="1"/>
  <c r="D339" i="37"/>
  <c r="G339" i="37" s="1"/>
  <c r="D340" i="37"/>
  <c r="G340" i="37" s="1"/>
  <c r="D341" i="37"/>
  <c r="G341" i="37" s="1"/>
  <c r="D342" i="37"/>
  <c r="G342" i="37" s="1"/>
  <c r="D343" i="37"/>
  <c r="G343" i="37" s="1"/>
  <c r="D344" i="37"/>
  <c r="G344" i="37" s="1"/>
  <c r="D345" i="37"/>
  <c r="G345" i="37" s="1"/>
  <c r="D346" i="37"/>
  <c r="G346" i="37" s="1"/>
  <c r="D347" i="37"/>
  <c r="G347" i="37" s="1"/>
  <c r="D348" i="37"/>
  <c r="G348" i="37" s="1"/>
  <c r="D349" i="37"/>
  <c r="G349" i="37" s="1"/>
  <c r="D350" i="37"/>
  <c r="G350" i="37" s="1"/>
  <c r="D351" i="37"/>
  <c r="G351" i="37" s="1"/>
  <c r="D352" i="37"/>
  <c r="G352" i="37" s="1"/>
  <c r="D353" i="37"/>
  <c r="G353" i="37" s="1"/>
  <c r="D354" i="37"/>
  <c r="G354" i="37" s="1"/>
  <c r="D355" i="37"/>
  <c r="G355" i="37" s="1"/>
  <c r="D356" i="37"/>
  <c r="G356" i="37" s="1"/>
  <c r="D357" i="37"/>
  <c r="G357" i="37" s="1"/>
  <c r="D358" i="37"/>
  <c r="G358" i="37" s="1"/>
  <c r="D359" i="37"/>
  <c r="G359" i="37" s="1"/>
  <c r="D360" i="37"/>
  <c r="G360" i="37" s="1"/>
  <c r="D361" i="37"/>
  <c r="G361" i="37" s="1"/>
  <c r="D362" i="37"/>
  <c r="G362" i="37" s="1"/>
  <c r="D363" i="37"/>
  <c r="G363" i="37" s="1"/>
  <c r="D364" i="37"/>
  <c r="G364" i="37" s="1"/>
  <c r="D365" i="37"/>
  <c r="G365" i="37" s="1"/>
  <c r="D366" i="37"/>
  <c r="G366" i="37" s="1"/>
  <c r="D367" i="37"/>
  <c r="G367" i="37" s="1"/>
  <c r="D368" i="37"/>
  <c r="G368" i="37" s="1"/>
  <c r="D369" i="37"/>
  <c r="G369" i="37" s="1"/>
  <c r="D370" i="37"/>
  <c r="G370" i="37" s="1"/>
  <c r="D371" i="37"/>
  <c r="G371" i="37" s="1"/>
  <c r="D372" i="37"/>
  <c r="G372" i="37" s="1"/>
  <c r="D373" i="37"/>
  <c r="G373" i="37" s="1"/>
  <c r="D374" i="37"/>
  <c r="G374" i="37" s="1"/>
  <c r="D375" i="37"/>
  <c r="G375" i="37" s="1"/>
  <c r="D376" i="37"/>
  <c r="G376" i="37" s="1"/>
  <c r="D377" i="37"/>
  <c r="G377" i="37" s="1"/>
  <c r="D378" i="37"/>
  <c r="G378" i="37" s="1"/>
  <c r="D381" i="37"/>
  <c r="G381" i="37" s="1"/>
  <c r="D382" i="37"/>
  <c r="G382" i="37" s="1"/>
  <c r="D383" i="37"/>
  <c r="G383" i="37" s="1"/>
  <c r="D384" i="37"/>
  <c r="G384" i="37" s="1"/>
  <c r="D385" i="37"/>
  <c r="G385" i="37" s="1"/>
  <c r="D386" i="37"/>
  <c r="G386" i="37" s="1"/>
  <c r="D387" i="37"/>
  <c r="G387" i="37" s="1"/>
  <c r="D388" i="37"/>
  <c r="G388" i="37" s="1"/>
  <c r="D389" i="37"/>
  <c r="G389" i="37" s="1"/>
  <c r="D390" i="37"/>
  <c r="G390" i="37" s="1"/>
  <c r="D391" i="37"/>
  <c r="G391" i="37" s="1"/>
  <c r="D392" i="37"/>
  <c r="G392" i="37" s="1"/>
  <c r="D393" i="37"/>
  <c r="G393" i="37" s="1"/>
  <c r="D394" i="37"/>
  <c r="G394" i="37" s="1"/>
  <c r="D395" i="37"/>
  <c r="G395" i="37" s="1"/>
  <c r="D399" i="37"/>
  <c r="G399" i="37" s="1"/>
  <c r="D400" i="37"/>
  <c r="G400" i="37" s="1"/>
  <c r="D401" i="37"/>
  <c r="G401" i="37" s="1"/>
  <c r="D402" i="37"/>
  <c r="G402" i="37" s="1"/>
  <c r="D403" i="37"/>
  <c r="G403" i="37" s="1"/>
  <c r="D404" i="37"/>
  <c r="G404" i="37" s="1"/>
  <c r="D405" i="37"/>
  <c r="G405" i="37" s="1"/>
  <c r="D406" i="37"/>
  <c r="G406" i="37" s="1"/>
  <c r="D407" i="37"/>
  <c r="G407" i="37" s="1"/>
  <c r="D408" i="37"/>
  <c r="G408" i="37" s="1"/>
  <c r="D409" i="37"/>
  <c r="G409" i="37" s="1"/>
  <c r="D410" i="37"/>
  <c r="G410" i="37" s="1"/>
  <c r="D411" i="37"/>
  <c r="G411" i="37" s="1"/>
  <c r="D412" i="37"/>
  <c r="G412" i="37" s="1"/>
  <c r="D413" i="37"/>
  <c r="G413" i="37" s="1"/>
  <c r="D414" i="37"/>
  <c r="G414" i="37" s="1"/>
  <c r="D415" i="37"/>
  <c r="G415" i="37" s="1"/>
  <c r="D416" i="37"/>
  <c r="G416" i="37" s="1"/>
  <c r="D417" i="37"/>
  <c r="G417" i="37" s="1"/>
  <c r="D418" i="37"/>
  <c r="G418" i="37" s="1"/>
  <c r="D419" i="37"/>
  <c r="G419" i="37" s="1"/>
  <c r="D420" i="37"/>
  <c r="G420" i="37" s="1"/>
  <c r="D421" i="37"/>
  <c r="G421" i="37" s="1"/>
  <c r="D422" i="37"/>
  <c r="G422" i="37" s="1"/>
  <c r="D423" i="37"/>
  <c r="G423" i="37" s="1"/>
  <c r="D424" i="37"/>
  <c r="G424" i="37" s="1"/>
  <c r="D425" i="37"/>
  <c r="G425" i="37" s="1"/>
  <c r="D426" i="37"/>
  <c r="G426" i="37" s="1"/>
  <c r="D427" i="37"/>
  <c r="G427" i="37" s="1"/>
  <c r="D428" i="37"/>
  <c r="G428" i="37" s="1"/>
  <c r="D429" i="37"/>
  <c r="G429" i="37" s="1"/>
  <c r="D430" i="37"/>
  <c r="G430" i="37" s="1"/>
  <c r="D431" i="37"/>
  <c r="G431" i="37" s="1"/>
  <c r="D432" i="37"/>
  <c r="G432" i="37" s="1"/>
  <c r="D433" i="37"/>
  <c r="G433" i="37" s="1"/>
  <c r="D434" i="37"/>
  <c r="G434" i="37" s="1"/>
  <c r="D435" i="37"/>
  <c r="G435" i="37" s="1"/>
  <c r="D436" i="37"/>
  <c r="G436" i="37" s="1"/>
  <c r="D437" i="37"/>
  <c r="G437" i="37" s="1"/>
  <c r="D438" i="37"/>
  <c r="G438" i="37" s="1"/>
  <c r="G13" i="37" l="1"/>
  <c r="I20" i="29"/>
  <c r="I22" i="29"/>
  <c r="I23" i="29"/>
  <c r="I24" i="29"/>
  <c r="I25" i="29"/>
  <c r="I27" i="29"/>
  <c r="I28" i="29"/>
  <c r="I29" i="29"/>
  <c r="O15" i="29"/>
  <c r="O16" i="29"/>
  <c r="O17" i="29"/>
  <c r="O18" i="29"/>
  <c r="O20" i="29"/>
  <c r="O22" i="29"/>
  <c r="O23" i="29"/>
  <c r="O24" i="29"/>
  <c r="O25" i="29"/>
  <c r="O27" i="29"/>
  <c r="O28" i="29"/>
  <c r="O29" i="29"/>
  <c r="M15" i="29"/>
  <c r="M16" i="29"/>
  <c r="M17" i="29"/>
  <c r="M18" i="29"/>
  <c r="M20" i="29"/>
  <c r="M22" i="29"/>
  <c r="M23" i="29"/>
  <c r="M24" i="29"/>
  <c r="M25" i="29"/>
  <c r="M27" i="29"/>
  <c r="M28" i="29"/>
  <c r="M29" i="29"/>
  <c r="O14" i="29"/>
  <c r="M14" i="29"/>
  <c r="K14" i="29"/>
  <c r="K15" i="29"/>
  <c r="K16" i="29"/>
  <c r="K17" i="29"/>
  <c r="K18" i="29"/>
  <c r="O34" i="33" l="1"/>
  <c r="M34" i="33"/>
  <c r="K34" i="33"/>
  <c r="G31" i="33"/>
  <c r="O14" i="33"/>
  <c r="O15" i="33"/>
  <c r="O16" i="33"/>
  <c r="O18" i="33"/>
  <c r="O19" i="33"/>
  <c r="O20" i="33"/>
  <c r="O22" i="33"/>
  <c r="O23" i="33"/>
  <c r="O24" i="33"/>
  <c r="O25" i="33"/>
  <c r="O26" i="33"/>
  <c r="O27" i="33"/>
  <c r="O28" i="33"/>
  <c r="O29" i="33"/>
  <c r="O31" i="33"/>
  <c r="O32" i="33"/>
  <c r="O33" i="33"/>
  <c r="O13" i="33"/>
  <c r="M14" i="33"/>
  <c r="M15" i="33"/>
  <c r="M16" i="33"/>
  <c r="M18" i="33"/>
  <c r="M19" i="33"/>
  <c r="M20" i="33"/>
  <c r="M22" i="33"/>
  <c r="M23" i="33"/>
  <c r="M24" i="33"/>
  <c r="M25" i="33"/>
  <c r="M26" i="33"/>
  <c r="M27" i="33"/>
  <c r="M28" i="33"/>
  <c r="M29" i="33"/>
  <c r="M31" i="33"/>
  <c r="M32" i="33"/>
  <c r="M33" i="33"/>
  <c r="M13" i="33"/>
  <c r="M36" i="33" s="1"/>
  <c r="K14" i="33"/>
  <c r="K15" i="33"/>
  <c r="K16" i="33"/>
  <c r="K18" i="33"/>
  <c r="K19" i="33"/>
  <c r="K20" i="33"/>
  <c r="K22" i="33"/>
  <c r="K23" i="33"/>
  <c r="K24" i="33"/>
  <c r="K25" i="33"/>
  <c r="K26" i="33"/>
  <c r="K27" i="33"/>
  <c r="K28" i="33"/>
  <c r="K29" i="33"/>
  <c r="K31" i="33"/>
  <c r="K32" i="33"/>
  <c r="K33" i="33"/>
  <c r="K13" i="33"/>
  <c r="I14" i="33"/>
  <c r="I15" i="33"/>
  <c r="I16" i="33"/>
  <c r="I18" i="33"/>
  <c r="I19" i="33"/>
  <c r="I20" i="33"/>
  <c r="I22" i="33"/>
  <c r="I23" i="33"/>
  <c r="I24" i="33"/>
  <c r="I25" i="33"/>
  <c r="I26" i="33"/>
  <c r="I27" i="33"/>
  <c r="I28" i="33"/>
  <c r="I29" i="33"/>
  <c r="I31" i="33"/>
  <c r="I32" i="33"/>
  <c r="I33" i="33"/>
  <c r="I34" i="33"/>
  <c r="I13" i="33"/>
  <c r="G14" i="33"/>
  <c r="G15" i="33"/>
  <c r="G16" i="33"/>
  <c r="G18" i="33"/>
  <c r="G19" i="33"/>
  <c r="G20" i="33"/>
  <c r="G22" i="33"/>
  <c r="G23" i="33"/>
  <c r="G24" i="33"/>
  <c r="G25" i="33"/>
  <c r="G26" i="33"/>
  <c r="G27" i="33"/>
  <c r="G28" i="33"/>
  <c r="G29" i="33"/>
  <c r="G32" i="33"/>
  <c r="G33" i="33"/>
  <c r="G34" i="33"/>
  <c r="G13" i="33"/>
  <c r="P16" i="33"/>
  <c r="Q16" i="33" s="1"/>
  <c r="P15" i="33"/>
  <c r="Q15" i="33" s="1"/>
  <c r="P14" i="33"/>
  <c r="Q14" i="33" s="1"/>
  <c r="P13" i="33"/>
  <c r="Q13" i="33" s="1"/>
  <c r="G47" i="45"/>
  <c r="G56" i="45"/>
  <c r="G59" i="45"/>
  <c r="O14" i="45"/>
  <c r="O15" i="45"/>
  <c r="O16" i="45"/>
  <c r="O17" i="45"/>
  <c r="O18" i="45"/>
  <c r="O19" i="45"/>
  <c r="O20" i="45"/>
  <c r="O21" i="45"/>
  <c r="O22" i="45"/>
  <c r="O23" i="45"/>
  <c r="O24" i="45"/>
  <c r="O25" i="45"/>
  <c r="O26" i="45"/>
  <c r="O27" i="45"/>
  <c r="O28" i="45"/>
  <c r="O29" i="45"/>
  <c r="O30" i="45"/>
  <c r="O31" i="45"/>
  <c r="O32" i="45"/>
  <c r="O35" i="45"/>
  <c r="O37" i="45"/>
  <c r="O38" i="45"/>
  <c r="O39" i="45"/>
  <c r="O41" i="45"/>
  <c r="O42" i="45"/>
  <c r="O43" i="45"/>
  <c r="O45" i="45"/>
  <c r="O47" i="45"/>
  <c r="O48" i="45"/>
  <c r="O49" i="45"/>
  <c r="O50" i="45"/>
  <c r="O51" i="45"/>
  <c r="O52" i="45"/>
  <c r="O53" i="45"/>
  <c r="O55" i="45"/>
  <c r="O56" i="45"/>
  <c r="O57" i="45"/>
  <c r="O58" i="45"/>
  <c r="O59" i="45"/>
  <c r="O62" i="45"/>
  <c r="O64" i="45"/>
  <c r="M14" i="45"/>
  <c r="M15" i="45"/>
  <c r="M16" i="45"/>
  <c r="M17" i="45"/>
  <c r="M18" i="45"/>
  <c r="M19" i="45"/>
  <c r="M20" i="45"/>
  <c r="M21" i="45"/>
  <c r="M22" i="45"/>
  <c r="M23" i="45"/>
  <c r="M24" i="45"/>
  <c r="M25" i="45"/>
  <c r="M26" i="45"/>
  <c r="M27" i="45"/>
  <c r="M28" i="45"/>
  <c r="M29" i="45"/>
  <c r="M30" i="45"/>
  <c r="M31" i="45"/>
  <c r="M32" i="45"/>
  <c r="M35" i="45"/>
  <c r="M37" i="45"/>
  <c r="M38" i="45"/>
  <c r="M39" i="45"/>
  <c r="M41" i="45"/>
  <c r="M42" i="45"/>
  <c r="M43" i="45"/>
  <c r="M45" i="45"/>
  <c r="M47" i="45"/>
  <c r="M48" i="45"/>
  <c r="M49" i="45"/>
  <c r="M50" i="45"/>
  <c r="M51" i="45"/>
  <c r="M52" i="45"/>
  <c r="M53" i="45"/>
  <c r="M55" i="45"/>
  <c r="M56" i="45"/>
  <c r="M57" i="45"/>
  <c r="M58" i="45"/>
  <c r="M59" i="45"/>
  <c r="M62" i="45"/>
  <c r="M64" i="45"/>
  <c r="K14" i="45"/>
  <c r="K15" i="45"/>
  <c r="K16" i="45"/>
  <c r="K17" i="45"/>
  <c r="K18" i="45"/>
  <c r="K19" i="45"/>
  <c r="K20" i="45"/>
  <c r="K21" i="45"/>
  <c r="K22" i="45"/>
  <c r="K23" i="45"/>
  <c r="K24" i="45"/>
  <c r="K25" i="45"/>
  <c r="K26" i="45"/>
  <c r="K27" i="45"/>
  <c r="K28" i="45"/>
  <c r="K29" i="45"/>
  <c r="K30" i="45"/>
  <c r="K31" i="45"/>
  <c r="K32" i="45"/>
  <c r="K35" i="45"/>
  <c r="K37" i="45"/>
  <c r="K38" i="45"/>
  <c r="K39" i="45"/>
  <c r="K41" i="45"/>
  <c r="K42" i="45"/>
  <c r="K43" i="45"/>
  <c r="K45" i="45"/>
  <c r="K47" i="45"/>
  <c r="K48" i="45"/>
  <c r="K49" i="45"/>
  <c r="K50" i="45"/>
  <c r="K51" i="45"/>
  <c r="K52" i="45"/>
  <c r="K53" i="45"/>
  <c r="K55" i="45"/>
  <c r="K56" i="45"/>
  <c r="K57" i="45"/>
  <c r="K58" i="45"/>
  <c r="K59" i="45"/>
  <c r="K62" i="45"/>
  <c r="K64" i="45"/>
  <c r="I14" i="45"/>
  <c r="I15" i="45"/>
  <c r="I16" i="45"/>
  <c r="I17" i="45"/>
  <c r="I18" i="45"/>
  <c r="I19" i="45"/>
  <c r="I20" i="45"/>
  <c r="I21" i="45"/>
  <c r="I22" i="45"/>
  <c r="I23" i="45"/>
  <c r="I24" i="45"/>
  <c r="I25" i="45"/>
  <c r="I26" i="45"/>
  <c r="I27" i="45"/>
  <c r="I28" i="45"/>
  <c r="I29" i="45"/>
  <c r="I30" i="45"/>
  <c r="I31" i="45"/>
  <c r="I32" i="45"/>
  <c r="I35" i="45"/>
  <c r="I37" i="45"/>
  <c r="I38" i="45"/>
  <c r="I39" i="45"/>
  <c r="I41" i="45"/>
  <c r="I42" i="45"/>
  <c r="I43" i="45"/>
  <c r="I45" i="45"/>
  <c r="I47" i="45"/>
  <c r="I48" i="45"/>
  <c r="I49" i="45"/>
  <c r="I50" i="45"/>
  <c r="I51" i="45"/>
  <c r="I52" i="45"/>
  <c r="I53" i="45"/>
  <c r="I55" i="45"/>
  <c r="I56" i="45"/>
  <c r="I57" i="45"/>
  <c r="I58" i="45"/>
  <c r="I59" i="45"/>
  <c r="I62" i="45"/>
  <c r="I64" i="45"/>
  <c r="O13" i="45"/>
  <c r="D14" i="45"/>
  <c r="G14" i="45" s="1"/>
  <c r="D15" i="45"/>
  <c r="G15" i="45" s="1"/>
  <c r="D16" i="45"/>
  <c r="G16" i="45" s="1"/>
  <c r="D17" i="45"/>
  <c r="G17" i="45" s="1"/>
  <c r="D18" i="45"/>
  <c r="G18" i="45" s="1"/>
  <c r="D19" i="45"/>
  <c r="G19" i="45" s="1"/>
  <c r="D20" i="45"/>
  <c r="G20" i="45" s="1"/>
  <c r="D21" i="45"/>
  <c r="G21" i="45" s="1"/>
  <c r="D22" i="45"/>
  <c r="G22" i="45" s="1"/>
  <c r="D23" i="45"/>
  <c r="G23" i="45" s="1"/>
  <c r="D24" i="45"/>
  <c r="G24" i="45" s="1"/>
  <c r="D25" i="45"/>
  <c r="G25" i="45" s="1"/>
  <c r="D26" i="45"/>
  <c r="G26" i="45" s="1"/>
  <c r="D27" i="45"/>
  <c r="G27" i="45" s="1"/>
  <c r="D28" i="45"/>
  <c r="G28" i="45" s="1"/>
  <c r="D29" i="45"/>
  <c r="G29" i="45" s="1"/>
  <c r="D30" i="45"/>
  <c r="G30" i="45" s="1"/>
  <c r="D31" i="45"/>
  <c r="G31" i="45" s="1"/>
  <c r="D32" i="45"/>
  <c r="G32" i="45" s="1"/>
  <c r="D35" i="45"/>
  <c r="G35" i="45" s="1"/>
  <c r="D37" i="45"/>
  <c r="G37" i="45" s="1"/>
  <c r="D38" i="45"/>
  <c r="G38" i="45" s="1"/>
  <c r="D39" i="45"/>
  <c r="G39" i="45" s="1"/>
  <c r="D41" i="45"/>
  <c r="G41" i="45" s="1"/>
  <c r="D42" i="45"/>
  <c r="G42" i="45" s="1"/>
  <c r="D43" i="45"/>
  <c r="G43" i="45" s="1"/>
  <c r="D45" i="45"/>
  <c r="G45" i="45" s="1"/>
  <c r="D48" i="45"/>
  <c r="G48" i="45" s="1"/>
  <c r="D49" i="45"/>
  <c r="G49" i="45" s="1"/>
  <c r="D50" i="45"/>
  <c r="G50" i="45" s="1"/>
  <c r="D51" i="45"/>
  <c r="G51" i="45" s="1"/>
  <c r="D52" i="45"/>
  <c r="G52" i="45" s="1"/>
  <c r="D53" i="45"/>
  <c r="G53" i="45" s="1"/>
  <c r="D55" i="45"/>
  <c r="G55" i="45" s="1"/>
  <c r="D57" i="45"/>
  <c r="G57" i="45" s="1"/>
  <c r="D58" i="45"/>
  <c r="G58" i="45" s="1"/>
  <c r="D62" i="45"/>
  <c r="G62" i="45" s="1"/>
  <c r="D64" i="45"/>
  <c r="G64" i="45" s="1"/>
  <c r="K36" i="33" l="1"/>
  <c r="O36" i="33"/>
  <c r="I36" i="33"/>
  <c r="G36" i="33"/>
  <c r="G14" i="41"/>
  <c r="G15" i="41"/>
  <c r="G16" i="41"/>
  <c r="G17" i="41"/>
  <c r="G18" i="41"/>
  <c r="G19" i="41"/>
  <c r="G20" i="41"/>
  <c r="G21" i="41"/>
  <c r="G22" i="41"/>
  <c r="G23" i="41"/>
  <c r="G24" i="41"/>
  <c r="G25" i="41"/>
  <c r="G26" i="41"/>
  <c r="G27" i="41"/>
  <c r="G28" i="41"/>
  <c r="G29" i="41"/>
  <c r="G30" i="41"/>
  <c r="G31" i="41"/>
  <c r="G32" i="41"/>
  <c r="G33" i="41"/>
  <c r="G34" i="41"/>
  <c r="G35" i="41"/>
  <c r="G36" i="41"/>
  <c r="G37" i="41"/>
  <c r="G38" i="41"/>
  <c r="G39" i="41"/>
  <c r="G40" i="4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O14" i="18" l="1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O56" i="18"/>
  <c r="O57" i="18"/>
  <c r="O58" i="18"/>
  <c r="O59" i="18"/>
  <c r="O60" i="18"/>
  <c r="O61" i="18"/>
  <c r="O62" i="18"/>
  <c r="O63" i="18"/>
  <c r="O64" i="18"/>
  <c r="O65" i="18"/>
  <c r="O66" i="18"/>
  <c r="O67" i="18"/>
  <c r="O68" i="18"/>
  <c r="O69" i="18"/>
  <c r="O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40" i="18"/>
  <c r="M41" i="18"/>
  <c r="M42" i="18"/>
  <c r="M43" i="18"/>
  <c r="M44" i="18"/>
  <c r="M45" i="18"/>
  <c r="M46" i="18"/>
  <c r="M47" i="18"/>
  <c r="M48" i="18"/>
  <c r="M49" i="18"/>
  <c r="M50" i="18"/>
  <c r="M51" i="18"/>
  <c r="M52" i="18"/>
  <c r="M53" i="18"/>
  <c r="M54" i="18"/>
  <c r="M55" i="18"/>
  <c r="M56" i="18"/>
  <c r="M57" i="18"/>
  <c r="M58" i="18"/>
  <c r="M59" i="18"/>
  <c r="M60" i="18"/>
  <c r="M61" i="18"/>
  <c r="M62" i="18"/>
  <c r="M63" i="18"/>
  <c r="M64" i="18"/>
  <c r="M65" i="18"/>
  <c r="M66" i="18"/>
  <c r="M67" i="18"/>
  <c r="M68" i="18"/>
  <c r="M69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O14" i="24"/>
  <c r="O15" i="24"/>
  <c r="O16" i="24"/>
  <c r="O17" i="24"/>
  <c r="O18" i="24"/>
  <c r="O19" i="24"/>
  <c r="O20" i="24"/>
  <c r="O21" i="24"/>
  <c r="O22" i="24"/>
  <c r="O23" i="24"/>
  <c r="O24" i="24"/>
  <c r="O25" i="24"/>
  <c r="O26" i="24"/>
  <c r="O27" i="24"/>
  <c r="O28" i="24"/>
  <c r="O29" i="24"/>
  <c r="O30" i="24"/>
  <c r="O31" i="24"/>
  <c r="O32" i="24"/>
  <c r="O33" i="24"/>
  <c r="O34" i="24"/>
  <c r="O35" i="24"/>
  <c r="O36" i="24"/>
  <c r="O37" i="24"/>
  <c r="O38" i="24"/>
  <c r="O39" i="24"/>
  <c r="O40" i="24"/>
  <c r="O41" i="24"/>
  <c r="O42" i="24"/>
  <c r="O43" i="24"/>
  <c r="O44" i="24"/>
  <c r="O45" i="24"/>
  <c r="O46" i="24"/>
  <c r="O47" i="24"/>
  <c r="O48" i="24"/>
  <c r="O49" i="24"/>
  <c r="O50" i="24"/>
  <c r="O51" i="24"/>
  <c r="O52" i="24"/>
  <c r="O53" i="24"/>
  <c r="O54" i="24"/>
  <c r="O55" i="24"/>
  <c r="O56" i="24"/>
  <c r="O57" i="24"/>
  <c r="O58" i="24"/>
  <c r="O59" i="24"/>
  <c r="O60" i="24"/>
  <c r="O61" i="24"/>
  <c r="O62" i="24"/>
  <c r="O63" i="24"/>
  <c r="O64" i="24"/>
  <c r="O65" i="24"/>
  <c r="O66" i="24"/>
  <c r="O67" i="24"/>
  <c r="O68" i="24"/>
  <c r="O69" i="24"/>
  <c r="O70" i="24"/>
  <c r="O71" i="24"/>
  <c r="O72" i="24"/>
  <c r="O73" i="24"/>
  <c r="O74" i="24"/>
  <c r="O75" i="24"/>
  <c r="O76" i="24"/>
  <c r="O77" i="24"/>
  <c r="O78" i="24"/>
  <c r="O79" i="24"/>
  <c r="O80" i="24"/>
  <c r="O81" i="24"/>
  <c r="O82" i="24"/>
  <c r="O83" i="24"/>
  <c r="O84" i="24"/>
  <c r="O85" i="24"/>
  <c r="O86" i="24"/>
  <c r="O87" i="24"/>
  <c r="O88" i="24"/>
  <c r="O89" i="24"/>
  <c r="O90" i="24"/>
  <c r="O91" i="24"/>
  <c r="O92" i="24"/>
  <c r="O93" i="24"/>
  <c r="O94" i="24"/>
  <c r="O95" i="24"/>
  <c r="O96" i="24"/>
  <c r="O97" i="24"/>
  <c r="O98" i="24"/>
  <c r="O99" i="24"/>
  <c r="O100" i="24"/>
  <c r="O101" i="24"/>
  <c r="O102" i="24"/>
  <c r="O103" i="24"/>
  <c r="O104" i="24"/>
  <c r="O105" i="24"/>
  <c r="O106" i="24"/>
  <c r="O107" i="24"/>
  <c r="O108" i="24"/>
  <c r="O109" i="24"/>
  <c r="O110" i="24"/>
  <c r="O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3" i="24"/>
  <c r="K14" i="24"/>
  <c r="K15" i="24"/>
  <c r="K16" i="24"/>
  <c r="K17" i="24"/>
  <c r="K18" i="24"/>
  <c r="K19" i="24"/>
  <c r="K20" i="24"/>
  <c r="K21" i="24"/>
  <c r="K22" i="24"/>
  <c r="K23" i="24"/>
  <c r="K24" i="24"/>
  <c r="K25" i="24"/>
  <c r="K26" i="24"/>
  <c r="K27" i="24"/>
  <c r="K28" i="24"/>
  <c r="K29" i="24"/>
  <c r="K30" i="24"/>
  <c r="K31" i="24"/>
  <c r="K32" i="24"/>
  <c r="K33" i="24"/>
  <c r="K34" i="24"/>
  <c r="K35" i="24"/>
  <c r="K36" i="24"/>
  <c r="K37" i="24"/>
  <c r="K38" i="24"/>
  <c r="K39" i="24"/>
  <c r="K40" i="24"/>
  <c r="K41" i="24"/>
  <c r="K42" i="24"/>
  <c r="K43" i="24"/>
  <c r="K44" i="24"/>
  <c r="K45" i="24"/>
  <c r="K46" i="24"/>
  <c r="K47" i="24"/>
  <c r="K48" i="24"/>
  <c r="K49" i="24"/>
  <c r="K50" i="24"/>
  <c r="K51" i="24"/>
  <c r="K52" i="24"/>
  <c r="K53" i="24"/>
  <c r="K54" i="24"/>
  <c r="K55" i="24"/>
  <c r="K56" i="24"/>
  <c r="K57" i="24"/>
  <c r="K58" i="24"/>
  <c r="K59" i="24"/>
  <c r="K60" i="24"/>
  <c r="K61" i="24"/>
  <c r="K62" i="24"/>
  <c r="K63" i="24"/>
  <c r="K64" i="24"/>
  <c r="K65" i="24"/>
  <c r="K66" i="24"/>
  <c r="K67" i="24"/>
  <c r="K68" i="24"/>
  <c r="K69" i="24"/>
  <c r="K70" i="24"/>
  <c r="K71" i="24"/>
  <c r="K72" i="24"/>
  <c r="K73" i="24"/>
  <c r="K74" i="24"/>
  <c r="K75" i="24"/>
  <c r="K76" i="24"/>
  <c r="K77" i="24"/>
  <c r="K78" i="24"/>
  <c r="K79" i="24"/>
  <c r="K80" i="24"/>
  <c r="K81" i="24"/>
  <c r="K82" i="24"/>
  <c r="K83" i="24"/>
  <c r="K84" i="24"/>
  <c r="K85" i="24"/>
  <c r="K86" i="24"/>
  <c r="K87" i="24"/>
  <c r="K88" i="24"/>
  <c r="K89" i="24"/>
  <c r="K90" i="24"/>
  <c r="K91" i="24"/>
  <c r="K92" i="24"/>
  <c r="K93" i="24"/>
  <c r="K94" i="24"/>
  <c r="K95" i="24"/>
  <c r="K96" i="24"/>
  <c r="K97" i="24"/>
  <c r="K98" i="24"/>
  <c r="K99" i="24"/>
  <c r="K100" i="24"/>
  <c r="K101" i="24"/>
  <c r="K102" i="24"/>
  <c r="K103" i="24"/>
  <c r="K104" i="24"/>
  <c r="K105" i="24"/>
  <c r="K106" i="24"/>
  <c r="K107" i="24"/>
  <c r="K108" i="24"/>
  <c r="K109" i="24"/>
  <c r="K110" i="24"/>
  <c r="K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39" i="24"/>
  <c r="I40" i="24"/>
  <c r="I41" i="24"/>
  <c r="I42" i="24"/>
  <c r="I43" i="24"/>
  <c r="I44" i="24"/>
  <c r="I45" i="24"/>
  <c r="I46" i="24"/>
  <c r="I47" i="24"/>
  <c r="I48" i="24"/>
  <c r="I49" i="24"/>
  <c r="I50" i="24"/>
  <c r="I51" i="24"/>
  <c r="I52" i="24"/>
  <c r="I53" i="24"/>
  <c r="I54" i="24"/>
  <c r="I55" i="24"/>
  <c r="I56" i="24"/>
  <c r="I57" i="24"/>
  <c r="I58" i="24"/>
  <c r="I59" i="24"/>
  <c r="I60" i="24"/>
  <c r="I61" i="24"/>
  <c r="I62" i="24"/>
  <c r="I63" i="24"/>
  <c r="I64" i="24"/>
  <c r="I65" i="24"/>
  <c r="I66" i="24"/>
  <c r="I67" i="24"/>
  <c r="I68" i="24"/>
  <c r="I69" i="24"/>
  <c r="I70" i="24"/>
  <c r="I71" i="24"/>
  <c r="I72" i="24"/>
  <c r="I73" i="24"/>
  <c r="I74" i="24"/>
  <c r="I75" i="24"/>
  <c r="I76" i="24"/>
  <c r="I77" i="24"/>
  <c r="I78" i="24"/>
  <c r="I79" i="24"/>
  <c r="I80" i="24"/>
  <c r="I81" i="24"/>
  <c r="I82" i="24"/>
  <c r="I83" i="24"/>
  <c r="I84" i="24"/>
  <c r="I85" i="24"/>
  <c r="I86" i="24"/>
  <c r="I87" i="24"/>
  <c r="I88" i="24"/>
  <c r="I89" i="24"/>
  <c r="I90" i="24"/>
  <c r="I91" i="24"/>
  <c r="I92" i="24"/>
  <c r="I93" i="24"/>
  <c r="I94" i="24"/>
  <c r="I95" i="24"/>
  <c r="I96" i="24"/>
  <c r="I97" i="24"/>
  <c r="I98" i="24"/>
  <c r="I99" i="24"/>
  <c r="I100" i="24"/>
  <c r="I101" i="24"/>
  <c r="I102" i="24"/>
  <c r="I103" i="24"/>
  <c r="I104" i="24"/>
  <c r="I105" i="24"/>
  <c r="I106" i="24"/>
  <c r="I107" i="24"/>
  <c r="I108" i="24"/>
  <c r="I109" i="24"/>
  <c r="I110" i="24"/>
  <c r="I13" i="24"/>
  <c r="G87" i="24"/>
  <c r="G88" i="24"/>
  <c r="G89" i="24"/>
  <c r="G90" i="24"/>
  <c r="G91" i="24"/>
  <c r="G92" i="24"/>
  <c r="G93" i="24"/>
  <c r="G94" i="24"/>
  <c r="G95" i="24"/>
  <c r="G96" i="24"/>
  <c r="G97" i="24"/>
  <c r="G98" i="24"/>
  <c r="G102" i="24"/>
  <c r="G105" i="24"/>
  <c r="G106" i="24"/>
  <c r="G107" i="24"/>
  <c r="G108" i="24"/>
  <c r="G109" i="24"/>
  <c r="G110" i="24"/>
  <c r="D14" i="18"/>
  <c r="G14" i="18" s="1"/>
  <c r="D15" i="18"/>
  <c r="G15" i="18" s="1"/>
  <c r="D16" i="18"/>
  <c r="G16" i="18" s="1"/>
  <c r="D17" i="18"/>
  <c r="G17" i="18" s="1"/>
  <c r="D18" i="18"/>
  <c r="G18" i="18" s="1"/>
  <c r="D19" i="18"/>
  <c r="G19" i="18" s="1"/>
  <c r="D20" i="18"/>
  <c r="G20" i="18" s="1"/>
  <c r="D21" i="18"/>
  <c r="G21" i="18" s="1"/>
  <c r="D22" i="18"/>
  <c r="G22" i="18" s="1"/>
  <c r="D23" i="18"/>
  <c r="G23" i="18" s="1"/>
  <c r="D24" i="18"/>
  <c r="G24" i="18" s="1"/>
  <c r="D25" i="18"/>
  <c r="G25" i="18" s="1"/>
  <c r="D26" i="18"/>
  <c r="G26" i="18" s="1"/>
  <c r="D27" i="18"/>
  <c r="G27" i="18" s="1"/>
  <c r="D28" i="18"/>
  <c r="G28" i="18" s="1"/>
  <c r="D29" i="18"/>
  <c r="G29" i="18" s="1"/>
  <c r="D30" i="18"/>
  <c r="G30" i="18" s="1"/>
  <c r="D31" i="18"/>
  <c r="G31" i="18" s="1"/>
  <c r="D32" i="18"/>
  <c r="G32" i="18" s="1"/>
  <c r="D33" i="18"/>
  <c r="G33" i="18" s="1"/>
  <c r="D34" i="18"/>
  <c r="G34" i="18" s="1"/>
  <c r="D35" i="18"/>
  <c r="G35" i="18" s="1"/>
  <c r="D36" i="18"/>
  <c r="G36" i="18" s="1"/>
  <c r="D37" i="18"/>
  <c r="G37" i="18" s="1"/>
  <c r="D38" i="18"/>
  <c r="G38" i="18" s="1"/>
  <c r="D39" i="18"/>
  <c r="G39" i="18" s="1"/>
  <c r="D40" i="18"/>
  <c r="G40" i="18" s="1"/>
  <c r="D41" i="18"/>
  <c r="G41" i="18" s="1"/>
  <c r="D42" i="18"/>
  <c r="G42" i="18" s="1"/>
  <c r="D43" i="18"/>
  <c r="G43" i="18" s="1"/>
  <c r="D44" i="18"/>
  <c r="G44" i="18" s="1"/>
  <c r="D45" i="18"/>
  <c r="G45" i="18" s="1"/>
  <c r="D46" i="18"/>
  <c r="G46" i="18" s="1"/>
  <c r="D47" i="18"/>
  <c r="G47" i="18" s="1"/>
  <c r="D48" i="18"/>
  <c r="G48" i="18" s="1"/>
  <c r="D49" i="18"/>
  <c r="G49" i="18" s="1"/>
  <c r="D50" i="18"/>
  <c r="G50" i="18" s="1"/>
  <c r="D51" i="18"/>
  <c r="G51" i="18" s="1"/>
  <c r="D52" i="18"/>
  <c r="G52" i="18" s="1"/>
  <c r="D53" i="18"/>
  <c r="G53" i="18" s="1"/>
  <c r="D54" i="18"/>
  <c r="G54" i="18" s="1"/>
  <c r="D55" i="18"/>
  <c r="G55" i="18" s="1"/>
  <c r="D56" i="18"/>
  <c r="G56" i="18" s="1"/>
  <c r="D57" i="18"/>
  <c r="G57" i="18" s="1"/>
  <c r="D58" i="18"/>
  <c r="G58" i="18" s="1"/>
  <c r="D59" i="18"/>
  <c r="G59" i="18" s="1"/>
  <c r="D60" i="18"/>
  <c r="G60" i="18" s="1"/>
  <c r="D61" i="18"/>
  <c r="G61" i="18" s="1"/>
  <c r="D62" i="18"/>
  <c r="G62" i="18" s="1"/>
  <c r="D63" i="18"/>
  <c r="G63" i="18" s="1"/>
  <c r="D64" i="18"/>
  <c r="G64" i="18" s="1"/>
  <c r="D65" i="18"/>
  <c r="G65" i="18" s="1"/>
  <c r="D66" i="18"/>
  <c r="G66" i="18" s="1"/>
  <c r="D67" i="18"/>
  <c r="G67" i="18" s="1"/>
  <c r="D68" i="18"/>
  <c r="G68" i="18" s="1"/>
  <c r="D69" i="18"/>
  <c r="G69" i="18" s="1"/>
  <c r="D13" i="18"/>
  <c r="D100" i="24" l="1"/>
  <c r="G100" i="24" s="1"/>
  <c r="D101" i="24"/>
  <c r="G101" i="24" s="1"/>
  <c r="D103" i="24"/>
  <c r="G103" i="24" s="1"/>
  <c r="D104" i="24"/>
  <c r="G104" i="24" s="1"/>
  <c r="D99" i="24"/>
  <c r="G99" i="24" s="1"/>
  <c r="D14" i="24"/>
  <c r="G14" i="24" s="1"/>
  <c r="D15" i="24"/>
  <c r="G15" i="24" s="1"/>
  <c r="D16" i="24"/>
  <c r="G16" i="24" s="1"/>
  <c r="D17" i="24"/>
  <c r="G17" i="24" s="1"/>
  <c r="D18" i="24"/>
  <c r="G18" i="24" s="1"/>
  <c r="D19" i="24"/>
  <c r="G19" i="24" s="1"/>
  <c r="D20" i="24"/>
  <c r="G20" i="24" s="1"/>
  <c r="D21" i="24"/>
  <c r="G21" i="24" s="1"/>
  <c r="D22" i="24"/>
  <c r="G22" i="24" s="1"/>
  <c r="D23" i="24"/>
  <c r="G23" i="24" s="1"/>
  <c r="D24" i="24"/>
  <c r="G24" i="24" s="1"/>
  <c r="D25" i="24"/>
  <c r="G25" i="24" s="1"/>
  <c r="D26" i="24"/>
  <c r="G26" i="24" s="1"/>
  <c r="D27" i="24"/>
  <c r="G27" i="24" s="1"/>
  <c r="D28" i="24"/>
  <c r="G28" i="24" s="1"/>
  <c r="D29" i="24"/>
  <c r="G29" i="24" s="1"/>
  <c r="D30" i="24"/>
  <c r="G30" i="24" s="1"/>
  <c r="D31" i="24"/>
  <c r="G31" i="24" s="1"/>
  <c r="D32" i="24"/>
  <c r="G32" i="24" s="1"/>
  <c r="D33" i="24"/>
  <c r="G33" i="24" s="1"/>
  <c r="D34" i="24"/>
  <c r="G34" i="24" s="1"/>
  <c r="D35" i="24"/>
  <c r="G35" i="24" s="1"/>
  <c r="D36" i="24"/>
  <c r="G36" i="24" s="1"/>
  <c r="D37" i="24"/>
  <c r="G37" i="24" s="1"/>
  <c r="D38" i="24"/>
  <c r="G38" i="24" s="1"/>
  <c r="D39" i="24"/>
  <c r="G39" i="24" s="1"/>
  <c r="D40" i="24"/>
  <c r="G40" i="24" s="1"/>
  <c r="D41" i="24"/>
  <c r="G41" i="24" s="1"/>
  <c r="D42" i="24"/>
  <c r="G42" i="24" s="1"/>
  <c r="D43" i="24"/>
  <c r="G43" i="24" s="1"/>
  <c r="D44" i="24"/>
  <c r="G44" i="24" s="1"/>
  <c r="D45" i="24"/>
  <c r="G45" i="24" s="1"/>
  <c r="D46" i="24"/>
  <c r="G46" i="24" s="1"/>
  <c r="D47" i="24"/>
  <c r="G47" i="24" s="1"/>
  <c r="D48" i="24"/>
  <c r="G48" i="24" s="1"/>
  <c r="D49" i="24"/>
  <c r="G49" i="24" s="1"/>
  <c r="D50" i="24"/>
  <c r="G50" i="24" s="1"/>
  <c r="D51" i="24"/>
  <c r="G51" i="24" s="1"/>
  <c r="D52" i="24"/>
  <c r="G52" i="24" s="1"/>
  <c r="D53" i="24"/>
  <c r="G53" i="24" s="1"/>
  <c r="D54" i="24"/>
  <c r="G54" i="24" s="1"/>
  <c r="D55" i="24"/>
  <c r="G55" i="24" s="1"/>
  <c r="D56" i="24"/>
  <c r="G56" i="24" s="1"/>
  <c r="D57" i="24"/>
  <c r="G57" i="24" s="1"/>
  <c r="D58" i="24"/>
  <c r="G58" i="24" s="1"/>
  <c r="D59" i="24"/>
  <c r="G59" i="24" s="1"/>
  <c r="D60" i="24"/>
  <c r="G60" i="24" s="1"/>
  <c r="D61" i="24"/>
  <c r="G61" i="24" s="1"/>
  <c r="D62" i="24"/>
  <c r="G62" i="24" s="1"/>
  <c r="D63" i="24"/>
  <c r="G63" i="24" s="1"/>
  <c r="D64" i="24"/>
  <c r="G64" i="24" s="1"/>
  <c r="D65" i="24"/>
  <c r="G65" i="24" s="1"/>
  <c r="D66" i="24"/>
  <c r="G66" i="24" s="1"/>
  <c r="D67" i="24"/>
  <c r="G67" i="24" s="1"/>
  <c r="D68" i="24"/>
  <c r="G68" i="24" s="1"/>
  <c r="D69" i="24"/>
  <c r="G69" i="24" s="1"/>
  <c r="D70" i="24"/>
  <c r="G70" i="24" s="1"/>
  <c r="D71" i="24"/>
  <c r="G71" i="24" s="1"/>
  <c r="D72" i="24"/>
  <c r="G72" i="24" s="1"/>
  <c r="D73" i="24"/>
  <c r="G73" i="24" s="1"/>
  <c r="D74" i="24"/>
  <c r="G74" i="24" s="1"/>
  <c r="D75" i="24"/>
  <c r="G75" i="24" s="1"/>
  <c r="D76" i="24"/>
  <c r="G76" i="24" s="1"/>
  <c r="D77" i="24"/>
  <c r="G77" i="24" s="1"/>
  <c r="D78" i="24"/>
  <c r="G78" i="24" s="1"/>
  <c r="D79" i="24"/>
  <c r="G79" i="24" s="1"/>
  <c r="D80" i="24"/>
  <c r="G80" i="24" s="1"/>
  <c r="D81" i="24"/>
  <c r="G81" i="24" s="1"/>
  <c r="D82" i="24"/>
  <c r="G82" i="24" s="1"/>
  <c r="D83" i="24"/>
  <c r="G83" i="24" s="1"/>
  <c r="D84" i="24"/>
  <c r="G84" i="24" s="1"/>
  <c r="D85" i="24"/>
  <c r="G85" i="24" s="1"/>
  <c r="D86" i="24"/>
  <c r="G86" i="24" s="1"/>
  <c r="D14" i="27"/>
  <c r="G14" i="27" s="1"/>
  <c r="D15" i="27"/>
  <c r="G15" i="27" s="1"/>
  <c r="D16" i="27"/>
  <c r="G16" i="27" s="1"/>
  <c r="D17" i="27"/>
  <c r="G17" i="27" s="1"/>
  <c r="D18" i="27"/>
  <c r="G18" i="27" s="1"/>
  <c r="D19" i="27"/>
  <c r="G19" i="27" s="1"/>
  <c r="D20" i="27"/>
  <c r="G20" i="27" s="1"/>
  <c r="D21" i="27"/>
  <c r="G21" i="27" s="1"/>
  <c r="D22" i="27"/>
  <c r="G22" i="27" s="1"/>
  <c r="D23" i="27"/>
  <c r="G23" i="27" s="1"/>
  <c r="D24" i="27"/>
  <c r="G24" i="27" s="1"/>
  <c r="D25" i="27"/>
  <c r="G25" i="27" s="1"/>
  <c r="D26" i="27"/>
  <c r="G26" i="27" s="1"/>
  <c r="D27" i="27"/>
  <c r="G27" i="27" s="1"/>
  <c r="D28" i="27"/>
  <c r="G28" i="27" s="1"/>
  <c r="D29" i="27"/>
  <c r="G29" i="27" s="1"/>
  <c r="D30" i="27"/>
  <c r="G30" i="27" s="1"/>
  <c r="D31" i="27"/>
  <c r="G31" i="27" s="1"/>
  <c r="D32" i="27"/>
  <c r="G32" i="27" s="1"/>
  <c r="D33" i="27"/>
  <c r="G33" i="27" s="1"/>
  <c r="D34" i="27"/>
  <c r="G34" i="27" s="1"/>
  <c r="D35" i="27"/>
  <c r="G35" i="27" s="1"/>
  <c r="D36" i="27"/>
  <c r="G36" i="27" s="1"/>
  <c r="D37" i="27"/>
  <c r="G37" i="27" s="1"/>
  <c r="D38" i="27"/>
  <c r="G38" i="27" s="1"/>
  <c r="D39" i="27"/>
  <c r="G39" i="27" s="1"/>
  <c r="D40" i="27"/>
  <c r="G40" i="27" s="1"/>
  <c r="D41" i="27"/>
  <c r="G41" i="27" s="1"/>
  <c r="D42" i="27"/>
  <c r="G42" i="27" s="1"/>
  <c r="D43" i="27"/>
  <c r="G43" i="27" s="1"/>
  <c r="D44" i="27"/>
  <c r="G44" i="27" s="1"/>
  <c r="D45" i="27"/>
  <c r="G45" i="27" s="1"/>
  <c r="D46" i="27"/>
  <c r="G46" i="27" s="1"/>
  <c r="D47" i="27"/>
  <c r="G47" i="27" s="1"/>
  <c r="D48" i="27"/>
  <c r="G48" i="27" s="1"/>
  <c r="D49" i="27"/>
  <c r="G49" i="27" s="1"/>
  <c r="D50" i="27"/>
  <c r="G50" i="27" s="1"/>
  <c r="D51" i="27"/>
  <c r="G51" i="27" s="1"/>
  <c r="D52" i="27"/>
  <c r="G52" i="27" s="1"/>
  <c r="D53" i="27"/>
  <c r="G53" i="27" s="1"/>
  <c r="D54" i="27"/>
  <c r="G54" i="27" s="1"/>
  <c r="D55" i="27"/>
  <c r="G55" i="27" s="1"/>
  <c r="D56" i="27"/>
  <c r="G56" i="27" s="1"/>
  <c r="D57" i="27"/>
  <c r="G57" i="27" s="1"/>
  <c r="D58" i="27"/>
  <c r="G58" i="27" s="1"/>
  <c r="D59" i="27"/>
  <c r="G59" i="27" s="1"/>
  <c r="D60" i="27"/>
  <c r="G60" i="27" s="1"/>
  <c r="D61" i="27"/>
  <c r="G61" i="27" s="1"/>
  <c r="D62" i="27"/>
  <c r="G62" i="27" s="1"/>
  <c r="D63" i="27"/>
  <c r="G63" i="27" s="1"/>
  <c r="D64" i="27"/>
  <c r="G64" i="27" s="1"/>
  <c r="D65" i="27"/>
  <c r="G65" i="27" s="1"/>
  <c r="D66" i="27"/>
  <c r="G66" i="27" s="1"/>
  <c r="D67" i="27"/>
  <c r="G67" i="27" s="1"/>
  <c r="D68" i="27"/>
  <c r="G68" i="27" s="1"/>
  <c r="D69" i="27"/>
  <c r="G69" i="27" s="1"/>
  <c r="D70" i="27"/>
  <c r="G70" i="27" s="1"/>
  <c r="D71" i="27"/>
  <c r="G71" i="27" s="1"/>
  <c r="D72" i="27"/>
  <c r="G72" i="27" s="1"/>
  <c r="D73" i="27"/>
  <c r="G73" i="27" s="1"/>
  <c r="D74" i="27"/>
  <c r="G74" i="27" s="1"/>
  <c r="D13" i="27"/>
  <c r="O28" i="21"/>
  <c r="M28" i="21"/>
  <c r="K28" i="21"/>
  <c r="I28" i="21"/>
  <c r="D28" i="21"/>
  <c r="G28" i="21" s="1"/>
  <c r="O27" i="21"/>
  <c r="M27" i="21"/>
  <c r="K27" i="21"/>
  <c r="I27" i="21"/>
  <c r="D27" i="21"/>
  <c r="G27" i="21" s="1"/>
  <c r="O26" i="21"/>
  <c r="M26" i="21"/>
  <c r="K26" i="21"/>
  <c r="I26" i="21"/>
  <c r="D26" i="21"/>
  <c r="G26" i="21" s="1"/>
  <c r="O25" i="21"/>
  <c r="M25" i="21"/>
  <c r="K25" i="21"/>
  <c r="I25" i="21"/>
  <c r="D25" i="21"/>
  <c r="G25" i="21" s="1"/>
  <c r="O24" i="21"/>
  <c r="M24" i="21"/>
  <c r="K24" i="21"/>
  <c r="I24" i="21"/>
  <c r="D24" i="21"/>
  <c r="G24" i="21" s="1"/>
  <c r="I14" i="21"/>
  <c r="I15" i="21"/>
  <c r="I16" i="21"/>
  <c r="I17" i="21"/>
  <c r="I18" i="21"/>
  <c r="I19" i="21"/>
  <c r="I20" i="21"/>
  <c r="I21" i="21"/>
  <c r="I22" i="21"/>
  <c r="I23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13" i="21"/>
  <c r="G29" i="21"/>
  <c r="G30" i="21"/>
  <c r="G34" i="21"/>
  <c r="G35" i="21"/>
  <c r="G40" i="21"/>
  <c r="G45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O44" i="21"/>
  <c r="O45" i="21"/>
  <c r="O46" i="21"/>
  <c r="O47" i="21"/>
  <c r="O48" i="21"/>
  <c r="O49" i="21"/>
  <c r="O50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D36" i="21"/>
  <c r="G36" i="21" s="1"/>
  <c r="D37" i="21"/>
  <c r="G37" i="21" s="1"/>
  <c r="D38" i="21"/>
  <c r="G38" i="21" s="1"/>
  <c r="D39" i="21"/>
  <c r="G39" i="21" s="1"/>
  <c r="D41" i="21"/>
  <c r="G41" i="21" s="1"/>
  <c r="D14" i="21"/>
  <c r="G14" i="21" s="1"/>
  <c r="D15" i="21"/>
  <c r="G15" i="21" s="1"/>
  <c r="D16" i="21"/>
  <c r="G16" i="21" s="1"/>
  <c r="D17" i="21"/>
  <c r="G17" i="21" s="1"/>
  <c r="D18" i="21"/>
  <c r="G18" i="21" s="1"/>
  <c r="D19" i="21"/>
  <c r="G19" i="21" s="1"/>
  <c r="D20" i="21"/>
  <c r="G20" i="21" s="1"/>
  <c r="D21" i="21"/>
  <c r="G21" i="21" s="1"/>
  <c r="D22" i="21"/>
  <c r="G22" i="21" s="1"/>
  <c r="D23" i="21"/>
  <c r="G23" i="21" s="1"/>
  <c r="D31" i="21"/>
  <c r="G31" i="21" s="1"/>
  <c r="D32" i="21"/>
  <c r="G32" i="21" s="1"/>
  <c r="D33" i="21"/>
  <c r="G33" i="21" s="1"/>
  <c r="D42" i="21"/>
  <c r="G42" i="21" s="1"/>
  <c r="D43" i="21"/>
  <c r="G43" i="21" s="1"/>
  <c r="D44" i="21"/>
  <c r="G44" i="21" s="1"/>
  <c r="D46" i="21"/>
  <c r="G46" i="21" s="1"/>
  <c r="D47" i="21"/>
  <c r="G47" i="21" s="1"/>
  <c r="D48" i="21"/>
  <c r="G48" i="21" s="1"/>
  <c r="D49" i="21"/>
  <c r="G49" i="21" s="1"/>
  <c r="D50" i="21"/>
  <c r="G50" i="21" s="1"/>
  <c r="O14" i="9" l="1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D14" i="9"/>
  <c r="G14" i="9" s="1"/>
  <c r="D15" i="9"/>
  <c r="G15" i="9" s="1"/>
  <c r="D16" i="9"/>
  <c r="G16" i="9" s="1"/>
  <c r="D17" i="9"/>
  <c r="G17" i="9" s="1"/>
  <c r="D18" i="9"/>
  <c r="G18" i="9" s="1"/>
  <c r="D19" i="9"/>
  <c r="G19" i="9" s="1"/>
  <c r="D20" i="9"/>
  <c r="G20" i="9" s="1"/>
  <c r="D21" i="9"/>
  <c r="G21" i="9" s="1"/>
  <c r="D22" i="9"/>
  <c r="G22" i="9" s="1"/>
  <c r="D23" i="9"/>
  <c r="G23" i="9" s="1"/>
  <c r="D24" i="9"/>
  <c r="G24" i="9" s="1"/>
  <c r="D25" i="9"/>
  <c r="G25" i="9" s="1"/>
  <c r="D26" i="9"/>
  <c r="G26" i="9" s="1"/>
  <c r="D27" i="9"/>
  <c r="G27" i="9" s="1"/>
  <c r="D28" i="9"/>
  <c r="G28" i="9" s="1"/>
  <c r="D29" i="9"/>
  <c r="G29" i="9" s="1"/>
  <c r="D30" i="9"/>
  <c r="G30" i="9" s="1"/>
  <c r="D31" i="9"/>
  <c r="G31" i="9" s="1"/>
  <c r="D32" i="9"/>
  <c r="G32" i="9" s="1"/>
  <c r="D33" i="9"/>
  <c r="G33" i="9" s="1"/>
  <c r="D34" i="9"/>
  <c r="G34" i="9" s="1"/>
  <c r="D35" i="9"/>
  <c r="G35" i="9" s="1"/>
  <c r="D36" i="9"/>
  <c r="G36" i="9" s="1"/>
  <c r="D37" i="9"/>
  <c r="G37" i="9" s="1"/>
  <c r="D38" i="9"/>
  <c r="G38" i="9" s="1"/>
  <c r="D39" i="9"/>
  <c r="G39" i="9" s="1"/>
  <c r="D40" i="9"/>
  <c r="G40" i="9" s="1"/>
  <c r="D41" i="9"/>
  <c r="G41" i="9" s="1"/>
  <c r="D42" i="9"/>
  <c r="G42" i="9" s="1"/>
  <c r="D43" i="9"/>
  <c r="G43" i="9" s="1"/>
  <c r="D44" i="9"/>
  <c r="G44" i="9" s="1"/>
  <c r="D45" i="9"/>
  <c r="G45" i="9" s="1"/>
  <c r="D46" i="9"/>
  <c r="G46" i="9" s="1"/>
  <c r="D47" i="9"/>
  <c r="G47" i="9" s="1"/>
  <c r="D48" i="9"/>
  <c r="G48" i="9" s="1"/>
  <c r="D49" i="9"/>
  <c r="G49" i="9" s="1"/>
  <c r="D50" i="9"/>
  <c r="G50" i="9" s="1"/>
  <c r="D51" i="9"/>
  <c r="G51" i="9" s="1"/>
  <c r="D52" i="9"/>
  <c r="G52" i="9" s="1"/>
  <c r="D53" i="9"/>
  <c r="G53" i="9" s="1"/>
  <c r="D54" i="9"/>
  <c r="G54" i="9" s="1"/>
  <c r="D55" i="9"/>
  <c r="G55" i="9" s="1"/>
  <c r="D56" i="9"/>
  <c r="G56" i="9" s="1"/>
  <c r="D57" i="9"/>
  <c r="G57" i="9" s="1"/>
  <c r="D58" i="9"/>
  <c r="G58" i="9" s="1"/>
  <c r="D59" i="9"/>
  <c r="G59" i="9" s="1"/>
  <c r="D60" i="9"/>
  <c r="G60" i="9" s="1"/>
  <c r="D61" i="9"/>
  <c r="G61" i="9" s="1"/>
  <c r="D62" i="9"/>
  <c r="G62" i="9" s="1"/>
  <c r="D63" i="9"/>
  <c r="G63" i="9" s="1"/>
  <c r="D64" i="9"/>
  <c r="G64" i="9" s="1"/>
  <c r="D65" i="9"/>
  <c r="G65" i="9" s="1"/>
  <c r="D66" i="9"/>
  <c r="G66" i="9" s="1"/>
  <c r="D67" i="9"/>
  <c r="G67" i="9" s="1"/>
  <c r="D68" i="9"/>
  <c r="G68" i="9" s="1"/>
  <c r="D69" i="9"/>
  <c r="G69" i="9" s="1"/>
  <c r="D70" i="9"/>
  <c r="G70" i="9" s="1"/>
  <c r="D71" i="9"/>
  <c r="G71" i="9" s="1"/>
  <c r="D72" i="9"/>
  <c r="G72" i="9" s="1"/>
  <c r="D73" i="9"/>
  <c r="G73" i="9" s="1"/>
  <c r="D74" i="9"/>
  <c r="G74" i="9" s="1"/>
  <c r="D75" i="9"/>
  <c r="G75" i="9" s="1"/>
  <c r="D76" i="9"/>
  <c r="G76" i="9" s="1"/>
  <c r="D77" i="9"/>
  <c r="G77" i="9" s="1"/>
  <c r="D78" i="9"/>
  <c r="G78" i="9" s="1"/>
  <c r="D79" i="9"/>
  <c r="G79" i="9" s="1"/>
  <c r="D80" i="9"/>
  <c r="G80" i="9" s="1"/>
  <c r="D81" i="9"/>
  <c r="G81" i="9" s="1"/>
  <c r="D82" i="9"/>
  <c r="G82" i="9" s="1"/>
  <c r="D83" i="9"/>
  <c r="G83" i="9" s="1"/>
  <c r="D84" i="9"/>
  <c r="G84" i="9" s="1"/>
  <c r="D85" i="9"/>
  <c r="G85" i="9" s="1"/>
  <c r="D86" i="9"/>
  <c r="G86" i="9" s="1"/>
  <c r="D87" i="9"/>
  <c r="G87" i="9" s="1"/>
  <c r="D88" i="9"/>
  <c r="G88" i="9" s="1"/>
  <c r="D89" i="9"/>
  <c r="G89" i="9" s="1"/>
  <c r="D90" i="9"/>
  <c r="G90" i="9" s="1"/>
  <c r="D91" i="9"/>
  <c r="G91" i="9" s="1"/>
  <c r="D92" i="9"/>
  <c r="G92" i="9" s="1"/>
  <c r="D93" i="9"/>
  <c r="G93" i="9" s="1"/>
  <c r="D94" i="9"/>
  <c r="G94" i="9" s="1"/>
  <c r="D95" i="9"/>
  <c r="G95" i="9" s="1"/>
  <c r="D96" i="9"/>
  <c r="G96" i="9" s="1"/>
  <c r="D97" i="9"/>
  <c r="G97" i="9" s="1"/>
  <c r="D98" i="9"/>
  <c r="G98" i="9" s="1"/>
  <c r="D99" i="9"/>
  <c r="G99" i="9" s="1"/>
  <c r="D100" i="9"/>
  <c r="G100" i="9" s="1"/>
  <c r="D101" i="9"/>
  <c r="G101" i="9" s="1"/>
  <c r="D102" i="9"/>
  <c r="G102" i="9" s="1"/>
  <c r="D103" i="9"/>
  <c r="G103" i="9" s="1"/>
  <c r="D104" i="9"/>
  <c r="G104" i="9" s="1"/>
  <c r="D105" i="9"/>
  <c r="G105" i="9" s="1"/>
  <c r="D106" i="9"/>
  <c r="G106" i="9" s="1"/>
  <c r="D107" i="9"/>
  <c r="G107" i="9" s="1"/>
  <c r="D108" i="9"/>
  <c r="G108" i="9" s="1"/>
  <c r="D109" i="9"/>
  <c r="G109" i="9" s="1"/>
  <c r="D110" i="9"/>
  <c r="G110" i="9" s="1"/>
  <c r="D111" i="9"/>
  <c r="G111" i="9" s="1"/>
  <c r="G61" i="13" l="1"/>
  <c r="G85" i="13"/>
  <c r="D14" i="13"/>
  <c r="G14" i="13" s="1"/>
  <c r="D15" i="13"/>
  <c r="G15" i="13" s="1"/>
  <c r="D16" i="13"/>
  <c r="G16" i="13" s="1"/>
  <c r="D17" i="13"/>
  <c r="G17" i="13" s="1"/>
  <c r="D18" i="13"/>
  <c r="G18" i="13" s="1"/>
  <c r="D19" i="13"/>
  <c r="G19" i="13" s="1"/>
  <c r="D20" i="13"/>
  <c r="G20" i="13" s="1"/>
  <c r="D21" i="13"/>
  <c r="G21" i="13" s="1"/>
  <c r="D22" i="13"/>
  <c r="G22" i="13" s="1"/>
  <c r="D23" i="13"/>
  <c r="G23" i="13" s="1"/>
  <c r="D24" i="13"/>
  <c r="G24" i="13" s="1"/>
  <c r="D25" i="13"/>
  <c r="G25" i="13" s="1"/>
  <c r="D26" i="13"/>
  <c r="G26" i="13" s="1"/>
  <c r="D27" i="13"/>
  <c r="G27" i="13" s="1"/>
  <c r="D28" i="13"/>
  <c r="G28" i="13" s="1"/>
  <c r="D29" i="13"/>
  <c r="G29" i="13" s="1"/>
  <c r="D30" i="13"/>
  <c r="G30" i="13" s="1"/>
  <c r="D31" i="13"/>
  <c r="G31" i="13" s="1"/>
  <c r="D32" i="13"/>
  <c r="G32" i="13" s="1"/>
  <c r="D33" i="13"/>
  <c r="G33" i="13" s="1"/>
  <c r="D34" i="13"/>
  <c r="G34" i="13" s="1"/>
  <c r="D35" i="13"/>
  <c r="G35" i="13" s="1"/>
  <c r="D36" i="13"/>
  <c r="G36" i="13" s="1"/>
  <c r="D37" i="13"/>
  <c r="G37" i="13" s="1"/>
  <c r="D38" i="13"/>
  <c r="G38" i="13" s="1"/>
  <c r="D39" i="13"/>
  <c r="G39" i="13" s="1"/>
  <c r="D40" i="13"/>
  <c r="G40" i="13" s="1"/>
  <c r="D41" i="13"/>
  <c r="G41" i="13" s="1"/>
  <c r="D42" i="13"/>
  <c r="G42" i="13" s="1"/>
  <c r="D43" i="13"/>
  <c r="G43" i="13" s="1"/>
  <c r="D44" i="13"/>
  <c r="G44" i="13" s="1"/>
  <c r="D45" i="13"/>
  <c r="G45" i="13" s="1"/>
  <c r="D46" i="13"/>
  <c r="G46" i="13" s="1"/>
  <c r="D47" i="13"/>
  <c r="G47" i="13" s="1"/>
  <c r="D48" i="13"/>
  <c r="G48" i="13" s="1"/>
  <c r="D49" i="13"/>
  <c r="G49" i="13" s="1"/>
  <c r="D50" i="13"/>
  <c r="G50" i="13" s="1"/>
  <c r="D51" i="13"/>
  <c r="G51" i="13" s="1"/>
  <c r="D52" i="13"/>
  <c r="G52" i="13" s="1"/>
  <c r="D53" i="13"/>
  <c r="G53" i="13" s="1"/>
  <c r="D54" i="13"/>
  <c r="G54" i="13" s="1"/>
  <c r="D55" i="13"/>
  <c r="G55" i="13" s="1"/>
  <c r="D56" i="13"/>
  <c r="G56" i="13" s="1"/>
  <c r="D57" i="13"/>
  <c r="G57" i="13" s="1"/>
  <c r="D58" i="13"/>
  <c r="G58" i="13" s="1"/>
  <c r="D59" i="13"/>
  <c r="G59" i="13" s="1"/>
  <c r="D60" i="13"/>
  <c r="G60" i="13" s="1"/>
  <c r="D62" i="13"/>
  <c r="G62" i="13" s="1"/>
  <c r="D63" i="13"/>
  <c r="G63" i="13" s="1"/>
  <c r="D64" i="13"/>
  <c r="G64" i="13" s="1"/>
  <c r="D65" i="13"/>
  <c r="G65" i="13" s="1"/>
  <c r="D66" i="13"/>
  <c r="G66" i="13" s="1"/>
  <c r="D67" i="13"/>
  <c r="G67" i="13" s="1"/>
  <c r="D68" i="13"/>
  <c r="G68" i="13" s="1"/>
  <c r="D69" i="13"/>
  <c r="G69" i="13" s="1"/>
  <c r="D70" i="13"/>
  <c r="G70" i="13" s="1"/>
  <c r="D71" i="13"/>
  <c r="G71" i="13" s="1"/>
  <c r="D72" i="13"/>
  <c r="G72" i="13" s="1"/>
  <c r="D73" i="13"/>
  <c r="G73" i="13" s="1"/>
  <c r="D74" i="13"/>
  <c r="G74" i="13" s="1"/>
  <c r="D75" i="13"/>
  <c r="G75" i="13" s="1"/>
  <c r="D76" i="13"/>
  <c r="G76" i="13" s="1"/>
  <c r="D77" i="13"/>
  <c r="G77" i="13" s="1"/>
  <c r="D78" i="13"/>
  <c r="G78" i="13" s="1"/>
  <c r="D79" i="13"/>
  <c r="G79" i="13" s="1"/>
  <c r="D80" i="13"/>
  <c r="G80" i="13" s="1"/>
  <c r="D81" i="13"/>
  <c r="G81" i="13" s="1"/>
  <c r="D82" i="13"/>
  <c r="G82" i="13" s="1"/>
  <c r="D83" i="13"/>
  <c r="G83" i="13" s="1"/>
  <c r="D84" i="13"/>
  <c r="G84" i="13" s="1"/>
  <c r="D86" i="13"/>
  <c r="G86" i="13" s="1"/>
  <c r="D87" i="13"/>
  <c r="G87" i="13" s="1"/>
  <c r="D88" i="13"/>
  <c r="G88" i="13" s="1"/>
  <c r="D89" i="13"/>
  <c r="G89" i="13" s="1"/>
  <c r="D90" i="13"/>
  <c r="G90" i="13" s="1"/>
  <c r="D91" i="13"/>
  <c r="G91" i="13" s="1"/>
  <c r="D92" i="13"/>
  <c r="G92" i="13" s="1"/>
  <c r="D93" i="13"/>
  <c r="G93" i="13" s="1"/>
  <c r="D94" i="13"/>
  <c r="G94" i="13" s="1"/>
  <c r="D95" i="13"/>
  <c r="G95" i="13" s="1"/>
  <c r="D96" i="13"/>
  <c r="G96" i="13" s="1"/>
  <c r="D13" i="13"/>
  <c r="G13" i="13" s="1"/>
  <c r="D58" i="19" l="1"/>
  <c r="G58" i="19" s="1"/>
  <c r="D59" i="19"/>
  <c r="G59" i="19" s="1"/>
  <c r="D60" i="19"/>
  <c r="G60" i="19" s="1"/>
  <c r="D61" i="19"/>
  <c r="G61" i="19" s="1"/>
  <c r="D62" i="19"/>
  <c r="G62" i="19" s="1"/>
  <c r="D63" i="19"/>
  <c r="G63" i="19" s="1"/>
  <c r="D64" i="19"/>
  <c r="G64" i="19" s="1"/>
  <c r="D65" i="19"/>
  <c r="G65" i="19" s="1"/>
  <c r="D66" i="19"/>
  <c r="G66" i="19" s="1"/>
  <c r="D67" i="19"/>
  <c r="G67" i="19" s="1"/>
  <c r="D68" i="19"/>
  <c r="G68" i="19" s="1"/>
  <c r="D69" i="19"/>
  <c r="G69" i="19" s="1"/>
  <c r="D70" i="19"/>
  <c r="G70" i="19" s="1"/>
  <c r="D57" i="19"/>
  <c r="G57" i="19" s="1"/>
  <c r="D14" i="19"/>
  <c r="G14" i="19" s="1"/>
  <c r="D15" i="19"/>
  <c r="G15" i="19" s="1"/>
  <c r="D16" i="19"/>
  <c r="G16" i="19" s="1"/>
  <c r="D17" i="19"/>
  <c r="G17" i="19" s="1"/>
  <c r="D18" i="19"/>
  <c r="G18" i="19" s="1"/>
  <c r="D19" i="19"/>
  <c r="G19" i="19" s="1"/>
  <c r="D20" i="19"/>
  <c r="G20" i="19" s="1"/>
  <c r="D21" i="19"/>
  <c r="G21" i="19" s="1"/>
  <c r="D22" i="19"/>
  <c r="G22" i="19" s="1"/>
  <c r="D23" i="19"/>
  <c r="G23" i="19" s="1"/>
  <c r="D24" i="19"/>
  <c r="G24" i="19" s="1"/>
  <c r="D25" i="19"/>
  <c r="G25" i="19" s="1"/>
  <c r="D26" i="19"/>
  <c r="G26" i="19" s="1"/>
  <c r="D27" i="19"/>
  <c r="G27" i="19" s="1"/>
  <c r="D28" i="19"/>
  <c r="G28" i="19" s="1"/>
  <c r="D29" i="19"/>
  <c r="G29" i="19" s="1"/>
  <c r="D30" i="19"/>
  <c r="G30" i="19" s="1"/>
  <c r="D31" i="19"/>
  <c r="G31" i="19" s="1"/>
  <c r="D32" i="19"/>
  <c r="G32" i="19" s="1"/>
  <c r="D33" i="19"/>
  <c r="G33" i="19" s="1"/>
  <c r="D13" i="19"/>
  <c r="G13" i="19" s="1"/>
  <c r="G35" i="19" l="1"/>
  <c r="G55" i="19" s="1"/>
  <c r="G77" i="19" s="1"/>
  <c r="K63" i="46"/>
  <c r="I63" i="46"/>
  <c r="D63" i="46"/>
  <c r="G63" i="46" s="1"/>
  <c r="K62" i="46"/>
  <c r="I62" i="46"/>
  <c r="D62" i="46"/>
  <c r="G62" i="46" s="1"/>
  <c r="K61" i="46"/>
  <c r="I61" i="46"/>
  <c r="D61" i="46"/>
  <c r="G61" i="46" s="1"/>
  <c r="K60" i="46"/>
  <c r="I60" i="46"/>
  <c r="D60" i="46"/>
  <c r="G60" i="46" s="1"/>
  <c r="K59" i="46"/>
  <c r="D58" i="46"/>
  <c r="D59" i="46"/>
  <c r="D57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13" i="46"/>
  <c r="D46" i="49"/>
  <c r="G46" i="49" s="1"/>
  <c r="G37" i="49"/>
  <c r="O14" i="49"/>
  <c r="O15" i="49"/>
  <c r="O16" i="49"/>
  <c r="O17" i="49"/>
  <c r="O18" i="49"/>
  <c r="O19" i="49"/>
  <c r="O20" i="49"/>
  <c r="O21" i="49"/>
  <c r="O22" i="49"/>
  <c r="O23" i="49"/>
  <c r="O24" i="49"/>
  <c r="O25" i="49"/>
  <c r="O26" i="49"/>
  <c r="O27" i="49"/>
  <c r="O28" i="49"/>
  <c r="O29" i="49"/>
  <c r="O30" i="49"/>
  <c r="O31" i="49"/>
  <c r="O32" i="49"/>
  <c r="O33" i="49"/>
  <c r="O34" i="49"/>
  <c r="O35" i="49"/>
  <c r="O36" i="49"/>
  <c r="O37" i="49"/>
  <c r="O38" i="49"/>
  <c r="O39" i="49"/>
  <c r="O40" i="49"/>
  <c r="O41" i="49"/>
  <c r="O42" i="49"/>
  <c r="O43" i="49"/>
  <c r="O44" i="49"/>
  <c r="O45" i="49"/>
  <c r="O46" i="49"/>
  <c r="O47" i="49"/>
  <c r="O48" i="49"/>
  <c r="O49" i="49"/>
  <c r="O50" i="49"/>
  <c r="O51" i="49"/>
  <c r="O52" i="49"/>
  <c r="O53" i="49"/>
  <c r="O54" i="49"/>
  <c r="O55" i="49"/>
  <c r="O56" i="49"/>
  <c r="O57" i="49"/>
  <c r="O58" i="49"/>
  <c r="O59" i="49"/>
  <c r="O60" i="49"/>
  <c r="O61" i="49"/>
  <c r="O62" i="49"/>
  <c r="O63" i="49"/>
  <c r="O64" i="49"/>
  <c r="O65" i="49"/>
  <c r="O66" i="49"/>
  <c r="O67" i="49"/>
  <c r="O68" i="49"/>
  <c r="O69" i="49"/>
  <c r="O70" i="49"/>
  <c r="O71" i="49"/>
  <c r="O72" i="49"/>
  <c r="M14" i="49"/>
  <c r="M15" i="49"/>
  <c r="M16" i="49"/>
  <c r="M17" i="49"/>
  <c r="M18" i="49"/>
  <c r="M19" i="49"/>
  <c r="M20" i="49"/>
  <c r="M21" i="49"/>
  <c r="M22" i="49"/>
  <c r="M23" i="49"/>
  <c r="M24" i="49"/>
  <c r="M25" i="49"/>
  <c r="M26" i="49"/>
  <c r="M27" i="49"/>
  <c r="M28" i="49"/>
  <c r="M29" i="49"/>
  <c r="M30" i="49"/>
  <c r="M31" i="49"/>
  <c r="M32" i="49"/>
  <c r="M33" i="49"/>
  <c r="M34" i="49"/>
  <c r="M35" i="49"/>
  <c r="M36" i="49"/>
  <c r="M37" i="49"/>
  <c r="M38" i="49"/>
  <c r="M39" i="49"/>
  <c r="M40" i="49"/>
  <c r="M41" i="49"/>
  <c r="M42" i="49"/>
  <c r="M43" i="49"/>
  <c r="M44" i="49"/>
  <c r="M45" i="49"/>
  <c r="M46" i="49"/>
  <c r="M47" i="49"/>
  <c r="M48" i="49"/>
  <c r="M49" i="49"/>
  <c r="M50" i="49"/>
  <c r="M51" i="49"/>
  <c r="M52" i="49"/>
  <c r="M53" i="49"/>
  <c r="M54" i="49"/>
  <c r="M55" i="49"/>
  <c r="M56" i="49"/>
  <c r="M57" i="49"/>
  <c r="M58" i="49"/>
  <c r="M59" i="49"/>
  <c r="M60" i="49"/>
  <c r="M61" i="49"/>
  <c r="M62" i="49"/>
  <c r="M63" i="49"/>
  <c r="M64" i="49"/>
  <c r="M65" i="49"/>
  <c r="M66" i="49"/>
  <c r="M67" i="49"/>
  <c r="M68" i="49"/>
  <c r="M69" i="49"/>
  <c r="M70" i="49"/>
  <c r="M71" i="49"/>
  <c r="M72" i="49"/>
  <c r="K14" i="49"/>
  <c r="K15" i="49"/>
  <c r="K16" i="49"/>
  <c r="K17" i="49"/>
  <c r="K18" i="49"/>
  <c r="K19" i="49"/>
  <c r="K20" i="49"/>
  <c r="K21" i="49"/>
  <c r="K22" i="49"/>
  <c r="K23" i="49"/>
  <c r="K24" i="49"/>
  <c r="K25" i="49"/>
  <c r="K26" i="49"/>
  <c r="K27" i="49"/>
  <c r="K28" i="49"/>
  <c r="K29" i="49"/>
  <c r="K30" i="49"/>
  <c r="K31" i="49"/>
  <c r="K32" i="49"/>
  <c r="K33" i="49"/>
  <c r="K34" i="49"/>
  <c r="K35" i="49"/>
  <c r="K36" i="49"/>
  <c r="K37" i="49"/>
  <c r="K38" i="49"/>
  <c r="K39" i="49"/>
  <c r="K40" i="49"/>
  <c r="K41" i="49"/>
  <c r="K42" i="49"/>
  <c r="K43" i="49"/>
  <c r="K44" i="49"/>
  <c r="K45" i="49"/>
  <c r="K46" i="49"/>
  <c r="K47" i="49"/>
  <c r="K48" i="49"/>
  <c r="K49" i="49"/>
  <c r="K50" i="49"/>
  <c r="K51" i="49"/>
  <c r="K52" i="49"/>
  <c r="K53" i="49"/>
  <c r="K54" i="49"/>
  <c r="K55" i="49"/>
  <c r="K56" i="49"/>
  <c r="K57" i="49"/>
  <c r="K58" i="49"/>
  <c r="K59" i="49"/>
  <c r="K60" i="49"/>
  <c r="K61" i="49"/>
  <c r="K62" i="49"/>
  <c r="K63" i="49"/>
  <c r="K64" i="49"/>
  <c r="K65" i="49"/>
  <c r="K66" i="49"/>
  <c r="K67" i="49"/>
  <c r="K68" i="49"/>
  <c r="K69" i="49"/>
  <c r="K70" i="49"/>
  <c r="K71" i="49"/>
  <c r="K72" i="49"/>
  <c r="I14" i="49"/>
  <c r="I15" i="49"/>
  <c r="I16" i="49"/>
  <c r="I17" i="49"/>
  <c r="I18" i="49"/>
  <c r="I19" i="49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46" i="49"/>
  <c r="I47" i="49"/>
  <c r="I48" i="49"/>
  <c r="I49" i="49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D44" i="49"/>
  <c r="G44" i="49" s="1"/>
  <c r="D14" i="49"/>
  <c r="G14" i="49" s="1"/>
  <c r="D15" i="49"/>
  <c r="G15" i="49" s="1"/>
  <c r="D16" i="49"/>
  <c r="G16" i="49" s="1"/>
  <c r="D17" i="49"/>
  <c r="G17" i="49" s="1"/>
  <c r="D18" i="49"/>
  <c r="G18" i="49" s="1"/>
  <c r="D19" i="49"/>
  <c r="G19" i="49" s="1"/>
  <c r="D20" i="49"/>
  <c r="G20" i="49" s="1"/>
  <c r="D21" i="49"/>
  <c r="G21" i="49" s="1"/>
  <c r="D22" i="49"/>
  <c r="G22" i="49" s="1"/>
  <c r="D23" i="49"/>
  <c r="G23" i="49" s="1"/>
  <c r="D24" i="49"/>
  <c r="G24" i="49" s="1"/>
  <c r="D25" i="49"/>
  <c r="G25" i="49" s="1"/>
  <c r="D26" i="49"/>
  <c r="G26" i="49" s="1"/>
  <c r="D27" i="49"/>
  <c r="G27" i="49" s="1"/>
  <c r="D28" i="49"/>
  <c r="G28" i="49" s="1"/>
  <c r="D29" i="49"/>
  <c r="G29" i="49" s="1"/>
  <c r="D30" i="49"/>
  <c r="G30" i="49" s="1"/>
  <c r="D31" i="49"/>
  <c r="G31" i="49" s="1"/>
  <c r="D33" i="49"/>
  <c r="G33" i="49" s="1"/>
  <c r="D34" i="49"/>
  <c r="G34" i="49" s="1"/>
  <c r="D35" i="49"/>
  <c r="G35" i="49" s="1"/>
  <c r="D36" i="49"/>
  <c r="G36" i="49" s="1"/>
  <c r="D38" i="49"/>
  <c r="G38" i="49" s="1"/>
  <c r="D39" i="49"/>
  <c r="G39" i="49" s="1"/>
  <c r="D40" i="49"/>
  <c r="G40" i="49" s="1"/>
  <c r="D41" i="49"/>
  <c r="G41" i="49" s="1"/>
  <c r="D43" i="49"/>
  <c r="G43" i="49" s="1"/>
  <c r="D45" i="49"/>
  <c r="G45" i="49" s="1"/>
  <c r="D47" i="49"/>
  <c r="G47" i="49" s="1"/>
  <c r="D48" i="49"/>
  <c r="G48" i="49" s="1"/>
  <c r="D49" i="49"/>
  <c r="G49" i="49" s="1"/>
  <c r="D50" i="49"/>
  <c r="G50" i="49" s="1"/>
  <c r="D51" i="49"/>
  <c r="G51" i="49" s="1"/>
  <c r="D52" i="49"/>
  <c r="G52" i="49" s="1"/>
  <c r="D53" i="49"/>
  <c r="G53" i="49" s="1"/>
  <c r="D55" i="49"/>
  <c r="G55" i="49" s="1"/>
  <c r="D56" i="49"/>
  <c r="G56" i="49" s="1"/>
  <c r="D57" i="49"/>
  <c r="G57" i="49" s="1"/>
  <c r="D58" i="49"/>
  <c r="G58" i="49" s="1"/>
  <c r="D59" i="49"/>
  <c r="G59" i="49" s="1"/>
  <c r="D60" i="49"/>
  <c r="G60" i="49" s="1"/>
  <c r="D61" i="49"/>
  <c r="G61" i="49" s="1"/>
  <c r="D62" i="49"/>
  <c r="G62" i="49" s="1"/>
  <c r="D63" i="49"/>
  <c r="G63" i="49" s="1"/>
  <c r="D64" i="49"/>
  <c r="G64" i="49" s="1"/>
  <c r="D65" i="49"/>
  <c r="G65" i="49" s="1"/>
  <c r="D67" i="49"/>
  <c r="G67" i="49" s="1"/>
  <c r="D68" i="49"/>
  <c r="G68" i="49" s="1"/>
  <c r="D69" i="49"/>
  <c r="G69" i="49" s="1"/>
  <c r="D70" i="49"/>
  <c r="G70" i="49" s="1"/>
  <c r="D71" i="49"/>
  <c r="G71" i="49" s="1"/>
  <c r="D72" i="49"/>
  <c r="G72" i="49" s="1"/>
  <c r="D13" i="49"/>
  <c r="G13" i="49" s="1"/>
  <c r="G76" i="49" l="1"/>
  <c r="P72" i="49"/>
  <c r="Q72" i="49" s="1"/>
  <c r="P71" i="49"/>
  <c r="Q71" i="49" s="1"/>
  <c r="P70" i="49"/>
  <c r="Q70" i="49" s="1"/>
  <c r="P69" i="49"/>
  <c r="Q69" i="49" s="1"/>
  <c r="P68" i="49"/>
  <c r="Q68" i="49" s="1"/>
  <c r="P67" i="49"/>
  <c r="Q67" i="49" s="1"/>
  <c r="P66" i="49"/>
  <c r="Q66" i="49" s="1"/>
  <c r="P65" i="49"/>
  <c r="Q65" i="49" s="1"/>
  <c r="P64" i="49"/>
  <c r="Q64" i="49" s="1"/>
  <c r="P63" i="49"/>
  <c r="Q63" i="49" s="1"/>
  <c r="P62" i="49"/>
  <c r="Q62" i="49" s="1"/>
  <c r="P61" i="49"/>
  <c r="Q61" i="49" s="1"/>
  <c r="P60" i="49"/>
  <c r="Q60" i="49" s="1"/>
  <c r="P59" i="49"/>
  <c r="Q59" i="49" s="1"/>
  <c r="P58" i="49"/>
  <c r="Q58" i="49" s="1"/>
  <c r="P57" i="49"/>
  <c r="Q57" i="49" s="1"/>
  <c r="P56" i="49"/>
  <c r="Q56" i="49" s="1"/>
  <c r="P55" i="49"/>
  <c r="Q55" i="49" s="1"/>
  <c r="P54" i="49"/>
  <c r="Q54" i="49" s="1"/>
  <c r="P53" i="49"/>
  <c r="Q53" i="49" s="1"/>
  <c r="P52" i="49"/>
  <c r="Q52" i="49" s="1"/>
  <c r="P51" i="49"/>
  <c r="Q51" i="49" s="1"/>
  <c r="P50" i="49"/>
  <c r="Q50" i="49" s="1"/>
  <c r="P49" i="49"/>
  <c r="Q49" i="49" s="1"/>
  <c r="P48" i="49"/>
  <c r="Q48" i="49" s="1"/>
  <c r="P47" i="49"/>
  <c r="Q47" i="49" s="1"/>
  <c r="P46" i="49"/>
  <c r="Q46" i="49" s="1"/>
  <c r="P45" i="49"/>
  <c r="Q45" i="49" s="1"/>
  <c r="P44" i="49"/>
  <c r="Q44" i="49" s="1"/>
  <c r="P43" i="49"/>
  <c r="Q43" i="49" s="1"/>
  <c r="P42" i="49"/>
  <c r="Q42" i="49" s="1"/>
  <c r="P41" i="49"/>
  <c r="Q41" i="49" s="1"/>
  <c r="P40" i="49"/>
  <c r="Q40" i="49" s="1"/>
  <c r="P39" i="49"/>
  <c r="Q39" i="49" s="1"/>
  <c r="P38" i="49"/>
  <c r="Q38" i="49" s="1"/>
  <c r="P37" i="49"/>
  <c r="Q37" i="49" s="1"/>
  <c r="P36" i="49"/>
  <c r="Q36" i="49" s="1"/>
  <c r="P35" i="49"/>
  <c r="Q35" i="49" s="1"/>
  <c r="P34" i="49"/>
  <c r="Q34" i="49" s="1"/>
  <c r="P33" i="49"/>
  <c r="Q33" i="49" s="1"/>
  <c r="P32" i="49"/>
  <c r="Q32" i="49" s="1"/>
  <c r="P31" i="49"/>
  <c r="Q31" i="49" s="1"/>
  <c r="P30" i="49"/>
  <c r="Q30" i="49" s="1"/>
  <c r="P29" i="49"/>
  <c r="Q29" i="49" s="1"/>
  <c r="P28" i="49"/>
  <c r="Q28" i="49" s="1"/>
  <c r="P27" i="49"/>
  <c r="Q27" i="49" s="1"/>
  <c r="P26" i="49"/>
  <c r="Q26" i="49" s="1"/>
  <c r="P25" i="49"/>
  <c r="Q25" i="49" s="1"/>
  <c r="P24" i="49"/>
  <c r="Q24" i="49" s="1"/>
  <c r="P23" i="49"/>
  <c r="Q23" i="49" s="1"/>
  <c r="P22" i="49"/>
  <c r="Q22" i="49" s="1"/>
  <c r="P21" i="49"/>
  <c r="Q21" i="49" s="1"/>
  <c r="P20" i="49"/>
  <c r="Q20" i="49" s="1"/>
  <c r="P19" i="49"/>
  <c r="Q19" i="49" s="1"/>
  <c r="P18" i="49"/>
  <c r="Q18" i="49" s="1"/>
  <c r="P17" i="49"/>
  <c r="Q17" i="49" s="1"/>
  <c r="P16" i="49"/>
  <c r="Q16" i="49" s="1"/>
  <c r="P15" i="49"/>
  <c r="Q15" i="49" s="1"/>
  <c r="P14" i="49"/>
  <c r="Q14" i="49" s="1"/>
  <c r="P13" i="49"/>
  <c r="Q13" i="49" s="1"/>
  <c r="O13" i="49"/>
  <c r="O76" i="49" s="1"/>
  <c r="M13" i="49"/>
  <c r="M76" i="49" s="1"/>
  <c r="K13" i="49"/>
  <c r="K76" i="49" s="1"/>
  <c r="I13" i="49"/>
  <c r="I76" i="49" s="1"/>
  <c r="I47" i="38" l="1"/>
  <c r="G47" i="38"/>
  <c r="I46" i="38"/>
  <c r="G46" i="38"/>
  <c r="I45" i="38"/>
  <c r="G45" i="38"/>
  <c r="I44" i="38"/>
  <c r="G44" i="38"/>
  <c r="I43" i="38"/>
  <c r="G43" i="38"/>
  <c r="I42" i="38"/>
  <c r="G42" i="38"/>
  <c r="I41" i="38"/>
  <c r="G41" i="38"/>
  <c r="O13" i="38"/>
  <c r="O14" i="38"/>
  <c r="O15" i="38"/>
  <c r="O16" i="38"/>
  <c r="O17" i="38"/>
  <c r="O18" i="38"/>
  <c r="O19" i="38"/>
  <c r="O20" i="38"/>
  <c r="O21" i="38"/>
  <c r="O22" i="38"/>
  <c r="O23" i="38"/>
  <c r="O24" i="38"/>
  <c r="O25" i="38"/>
  <c r="O26" i="38"/>
  <c r="O27" i="38"/>
  <c r="O28" i="38"/>
  <c r="O29" i="38"/>
  <c r="O30" i="38"/>
  <c r="M13" i="38"/>
  <c r="K13" i="38"/>
  <c r="I13" i="38"/>
  <c r="K14" i="38"/>
  <c r="K15" i="38"/>
  <c r="K16" i="38"/>
  <c r="K17" i="38"/>
  <c r="K18" i="38"/>
  <c r="K19" i="38"/>
  <c r="K20" i="38"/>
  <c r="K21" i="38"/>
  <c r="K22" i="38"/>
  <c r="K23" i="38"/>
  <c r="K24" i="38"/>
  <c r="K25" i="38"/>
  <c r="K26" i="38"/>
  <c r="K27" i="38"/>
  <c r="K28" i="38"/>
  <c r="M46" i="38"/>
  <c r="M47" i="38"/>
  <c r="K46" i="38"/>
  <c r="K47" i="38"/>
  <c r="G40" i="38"/>
  <c r="G39" i="38"/>
  <c r="G38" i="38"/>
  <c r="G37" i="38"/>
  <c r="G36" i="38"/>
  <c r="G35" i="38"/>
  <c r="G34" i="38"/>
  <c r="G33" i="38"/>
  <c r="G27" i="44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57" i="1"/>
  <c r="G58" i="1"/>
  <c r="G59" i="1"/>
  <c r="G60" i="1"/>
  <c r="G61" i="1"/>
  <c r="G62" i="1"/>
  <c r="G63" i="1"/>
  <c r="G64" i="1"/>
  <c r="D13" i="44" l="1"/>
  <c r="D14" i="44"/>
  <c r="G14" i="44" s="1"/>
  <c r="D15" i="44"/>
  <c r="G15" i="44" s="1"/>
  <c r="D16" i="44"/>
  <c r="G16" i="44" s="1"/>
  <c r="D17" i="44"/>
  <c r="G17" i="44" s="1"/>
  <c r="D18" i="44"/>
  <c r="G18" i="44" s="1"/>
  <c r="D19" i="44"/>
  <c r="G19" i="44" s="1"/>
  <c r="D20" i="44"/>
  <c r="G20" i="44" s="1"/>
  <c r="D21" i="44"/>
  <c r="G21" i="44" s="1"/>
  <c r="D22" i="44"/>
  <c r="G22" i="44" s="1"/>
  <c r="D23" i="44"/>
  <c r="G23" i="44" s="1"/>
  <c r="D24" i="44"/>
  <c r="G24" i="44" s="1"/>
  <c r="D25" i="44"/>
  <c r="G25" i="44" s="1"/>
  <c r="D26" i="44"/>
  <c r="G26" i="44" s="1"/>
  <c r="D28" i="44"/>
  <c r="G28" i="44" s="1"/>
  <c r="D29" i="44"/>
  <c r="G29" i="44" s="1"/>
  <c r="D30" i="44"/>
  <c r="G30" i="44" s="1"/>
  <c r="D31" i="44"/>
  <c r="G31" i="44" s="1"/>
  <c r="D32" i="44"/>
  <c r="G32" i="44" s="1"/>
  <c r="O57" i="1" l="1"/>
  <c r="O58" i="1"/>
  <c r="O59" i="1"/>
  <c r="O60" i="1"/>
  <c r="O61" i="1"/>
  <c r="O62" i="1"/>
  <c r="O63" i="1"/>
  <c r="O64" i="1"/>
  <c r="M57" i="1"/>
  <c r="M58" i="1"/>
  <c r="M59" i="1"/>
  <c r="M60" i="1"/>
  <c r="M61" i="1"/>
  <c r="M62" i="1"/>
  <c r="M63" i="1"/>
  <c r="M64" i="1"/>
  <c r="K57" i="1"/>
  <c r="K58" i="1"/>
  <c r="K59" i="1"/>
  <c r="K60" i="1"/>
  <c r="K61" i="1"/>
  <c r="K62" i="1"/>
  <c r="K63" i="1"/>
  <c r="K64" i="1"/>
  <c r="I57" i="1"/>
  <c r="I58" i="1"/>
  <c r="I59" i="1"/>
  <c r="I60" i="1"/>
  <c r="I61" i="1"/>
  <c r="I62" i="1"/>
  <c r="I63" i="1"/>
  <c r="I64" i="1"/>
  <c r="O56" i="1" l="1"/>
  <c r="M56" i="1"/>
  <c r="K56" i="1"/>
  <c r="I56" i="1"/>
  <c r="G56" i="1"/>
  <c r="I24" i="1" l="1"/>
  <c r="K24" i="1"/>
  <c r="O24" i="1"/>
  <c r="O14" i="1"/>
  <c r="O15" i="1"/>
  <c r="O16" i="1"/>
  <c r="O17" i="1"/>
  <c r="O18" i="1"/>
  <c r="O19" i="1"/>
  <c r="O20" i="1"/>
  <c r="O21" i="1"/>
  <c r="O22" i="1"/>
  <c r="O23" i="1"/>
  <c r="O25" i="1"/>
  <c r="O26" i="1"/>
  <c r="O27" i="1"/>
  <c r="O28" i="1"/>
  <c r="O29" i="1"/>
  <c r="O30" i="1"/>
  <c r="O31" i="1"/>
  <c r="O32" i="1"/>
  <c r="O33" i="1"/>
  <c r="O34" i="1"/>
  <c r="O13" i="1"/>
  <c r="M14" i="1"/>
  <c r="M15" i="1"/>
  <c r="M16" i="1"/>
  <c r="M17" i="1"/>
  <c r="M18" i="1"/>
  <c r="M19" i="1"/>
  <c r="M20" i="1"/>
  <c r="M21" i="1"/>
  <c r="M22" i="1"/>
  <c r="M23" i="1"/>
  <c r="M25" i="1"/>
  <c r="M26" i="1"/>
  <c r="M27" i="1"/>
  <c r="M28" i="1"/>
  <c r="M29" i="1"/>
  <c r="M30" i="1"/>
  <c r="M31" i="1"/>
  <c r="M32" i="1"/>
  <c r="M33" i="1"/>
  <c r="M34" i="1"/>
  <c r="K14" i="1"/>
  <c r="K15" i="1"/>
  <c r="K16" i="1"/>
  <c r="K17" i="1"/>
  <c r="K18" i="1"/>
  <c r="K19" i="1"/>
  <c r="K20" i="1"/>
  <c r="K21" i="1"/>
  <c r="K22" i="1"/>
  <c r="K23" i="1"/>
  <c r="K25" i="1"/>
  <c r="K26" i="1"/>
  <c r="K27" i="1"/>
  <c r="K28" i="1"/>
  <c r="K29" i="1"/>
  <c r="K30" i="1"/>
  <c r="K31" i="1"/>
  <c r="K32" i="1"/>
  <c r="K33" i="1"/>
  <c r="K34" i="1"/>
  <c r="I14" i="1"/>
  <c r="I15" i="1"/>
  <c r="I16" i="1"/>
  <c r="I17" i="1"/>
  <c r="I18" i="1"/>
  <c r="I19" i="1"/>
  <c r="I20" i="1"/>
  <c r="I21" i="1"/>
  <c r="I22" i="1"/>
  <c r="I23" i="1"/>
  <c r="I25" i="1"/>
  <c r="I26" i="1"/>
  <c r="I27" i="1"/>
  <c r="I28" i="1"/>
  <c r="I29" i="1"/>
  <c r="I30" i="1"/>
  <c r="I31" i="1"/>
  <c r="I32" i="1"/>
  <c r="I33" i="1"/>
  <c r="I34" i="1"/>
  <c r="M61" i="47" l="1"/>
  <c r="I61" i="47"/>
  <c r="G61" i="47"/>
  <c r="M60" i="47"/>
  <c r="I60" i="47"/>
  <c r="G60" i="47"/>
  <c r="M59" i="47"/>
  <c r="I59" i="47"/>
  <c r="G59" i="47"/>
  <c r="M58" i="47"/>
  <c r="I58" i="47"/>
  <c r="G58" i="47"/>
  <c r="M57" i="47"/>
  <c r="I57" i="47"/>
  <c r="G57" i="47"/>
  <c r="M56" i="47"/>
  <c r="I56" i="47"/>
  <c r="G56" i="47"/>
  <c r="O36" i="47"/>
  <c r="O54" i="47" s="1"/>
  <c r="K36" i="47"/>
  <c r="K54" i="47" s="1"/>
  <c r="M34" i="47"/>
  <c r="I34" i="47"/>
  <c r="G34" i="47"/>
  <c r="M33" i="47"/>
  <c r="I33" i="47"/>
  <c r="G33" i="47"/>
  <c r="M32" i="47"/>
  <c r="I32" i="47"/>
  <c r="G32" i="47"/>
  <c r="M31" i="47"/>
  <c r="I31" i="47"/>
  <c r="G31" i="47"/>
  <c r="M30" i="47"/>
  <c r="I30" i="47"/>
  <c r="G30" i="47"/>
  <c r="M29" i="47"/>
  <c r="I29" i="47"/>
  <c r="G29" i="47"/>
  <c r="M28" i="47"/>
  <c r="I28" i="47"/>
  <c r="G28" i="47"/>
  <c r="M27" i="47"/>
  <c r="I27" i="47"/>
  <c r="G27" i="47"/>
  <c r="M26" i="47"/>
  <c r="I26" i="47"/>
  <c r="G26" i="47"/>
  <c r="M25" i="47"/>
  <c r="I25" i="47"/>
  <c r="G25" i="47"/>
  <c r="M24" i="47"/>
  <c r="I24" i="47"/>
  <c r="G24" i="47"/>
  <c r="M23" i="47"/>
  <c r="I23" i="47"/>
  <c r="G23" i="47"/>
  <c r="M22" i="47"/>
  <c r="I22" i="47"/>
  <c r="G22" i="47"/>
  <c r="M21" i="47"/>
  <c r="I21" i="47"/>
  <c r="G21" i="47"/>
  <c r="M20" i="47"/>
  <c r="I20" i="47"/>
  <c r="G20" i="47"/>
  <c r="M19" i="47"/>
  <c r="I19" i="47"/>
  <c r="G19" i="47"/>
  <c r="M18" i="47"/>
  <c r="I18" i="47"/>
  <c r="G18" i="47"/>
  <c r="M17" i="47"/>
  <c r="I17" i="47"/>
  <c r="G17" i="47"/>
  <c r="M16" i="47"/>
  <c r="I16" i="47"/>
  <c r="G16" i="47"/>
  <c r="M15" i="47"/>
  <c r="I15" i="47"/>
  <c r="G15" i="47"/>
  <c r="M14" i="47"/>
  <c r="I14" i="47"/>
  <c r="G14" i="47"/>
  <c r="M13" i="47"/>
  <c r="I13" i="47"/>
  <c r="G13" i="47"/>
  <c r="G36" i="47" l="1"/>
  <c r="G54" i="47" s="1"/>
  <c r="G77" i="47" s="1"/>
  <c r="I36" i="47"/>
  <c r="I54" i="47" s="1"/>
  <c r="I77" i="47" s="1"/>
  <c r="M36" i="47"/>
  <c r="M54" i="47" s="1"/>
  <c r="M77" i="47" s="1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14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G14" i="38" l="1"/>
  <c r="G15" i="38"/>
  <c r="G16" i="38"/>
  <c r="G17" i="38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32" i="38"/>
  <c r="G13" i="38"/>
  <c r="O47" i="38"/>
  <c r="P47" i="38"/>
  <c r="Q47" i="38" s="1"/>
  <c r="P46" i="38"/>
  <c r="Q46" i="38" s="1"/>
  <c r="O46" i="38"/>
  <c r="P45" i="38"/>
  <c r="Q45" i="38" s="1"/>
  <c r="O45" i="38"/>
  <c r="M45" i="38"/>
  <c r="K45" i="38"/>
  <c r="M98" i="16"/>
  <c r="I98" i="16"/>
  <c r="D98" i="16"/>
  <c r="G98" i="16" s="1"/>
  <c r="M101" i="16"/>
  <c r="I101" i="16"/>
  <c r="D101" i="16"/>
  <c r="G101" i="16" s="1"/>
  <c r="M100" i="16"/>
  <c r="I100" i="16"/>
  <c r="D100" i="16"/>
  <c r="G100" i="16" s="1"/>
  <c r="M99" i="16"/>
  <c r="I99" i="16"/>
  <c r="D99" i="16"/>
  <c r="G99" i="16" s="1"/>
  <c r="O118" i="16"/>
  <c r="K118" i="16"/>
  <c r="M75" i="16"/>
  <c r="I75" i="16"/>
  <c r="D75" i="16"/>
  <c r="G75" i="16" s="1"/>
  <c r="M74" i="16"/>
  <c r="I74" i="16"/>
  <c r="D74" i="16"/>
  <c r="G74" i="16" s="1"/>
  <c r="M73" i="16"/>
  <c r="I73" i="16"/>
  <c r="D73" i="16"/>
  <c r="G73" i="16" s="1"/>
  <c r="M72" i="16"/>
  <c r="I72" i="16"/>
  <c r="D72" i="16"/>
  <c r="G72" i="16" s="1"/>
  <c r="M71" i="16"/>
  <c r="I71" i="16"/>
  <c r="D71" i="16"/>
  <c r="G71" i="16" s="1"/>
  <c r="M70" i="16"/>
  <c r="I70" i="16"/>
  <c r="D70" i="16"/>
  <c r="G70" i="16" s="1"/>
  <c r="M69" i="16"/>
  <c r="I69" i="16"/>
  <c r="D69" i="16"/>
  <c r="G69" i="16" s="1"/>
  <c r="M68" i="16"/>
  <c r="I68" i="16"/>
  <c r="D68" i="16"/>
  <c r="G68" i="16" s="1"/>
  <c r="M67" i="16"/>
  <c r="I67" i="16"/>
  <c r="D67" i="16"/>
  <c r="G67" i="16" s="1"/>
  <c r="M66" i="16"/>
  <c r="I66" i="16"/>
  <c r="D66" i="16"/>
  <c r="G66" i="16" s="1"/>
  <c r="M65" i="16"/>
  <c r="I65" i="16"/>
  <c r="D65" i="16"/>
  <c r="G65" i="16" s="1"/>
  <c r="M64" i="16"/>
  <c r="I64" i="16"/>
  <c r="D64" i="16"/>
  <c r="G64" i="16" s="1"/>
  <c r="M63" i="16"/>
  <c r="I63" i="16"/>
  <c r="D63" i="16"/>
  <c r="G63" i="16" s="1"/>
  <c r="M62" i="16"/>
  <c r="I62" i="16"/>
  <c r="D62" i="16"/>
  <c r="G62" i="16" s="1"/>
  <c r="M61" i="16"/>
  <c r="I61" i="16"/>
  <c r="D61" i="16"/>
  <c r="G61" i="16" s="1"/>
  <c r="M60" i="16"/>
  <c r="I60" i="16"/>
  <c r="D60" i="16"/>
  <c r="G60" i="16" s="1"/>
  <c r="M59" i="16"/>
  <c r="I59" i="16"/>
  <c r="D59" i="16"/>
  <c r="G59" i="16" s="1"/>
  <c r="M58" i="16"/>
  <c r="I58" i="16"/>
  <c r="D58" i="16"/>
  <c r="G58" i="16" s="1"/>
  <c r="M57" i="16"/>
  <c r="I57" i="16"/>
  <c r="D57" i="16"/>
  <c r="G57" i="16" s="1"/>
  <c r="M56" i="16"/>
  <c r="I56" i="16"/>
  <c r="D56" i="16"/>
  <c r="G56" i="16" s="1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13" i="16"/>
  <c r="K61" i="29"/>
  <c r="K62" i="29"/>
  <c r="K63" i="29"/>
  <c r="K64" i="29"/>
  <c r="K65" i="29"/>
  <c r="K66" i="29"/>
  <c r="K67" i="29"/>
  <c r="K60" i="29"/>
  <c r="G61" i="29"/>
  <c r="G62" i="29"/>
  <c r="G63" i="29"/>
  <c r="G64" i="29"/>
  <c r="G65" i="29"/>
  <c r="G66" i="29"/>
  <c r="G67" i="29"/>
  <c r="G60" i="29"/>
  <c r="K27" i="29"/>
  <c r="K28" i="29"/>
  <c r="K29" i="29"/>
  <c r="K22" i="29"/>
  <c r="K23" i="29"/>
  <c r="K24" i="29"/>
  <c r="K25" i="29"/>
  <c r="K20" i="29"/>
  <c r="I15" i="29"/>
  <c r="I16" i="29"/>
  <c r="I17" i="29"/>
  <c r="I18" i="29"/>
  <c r="I14" i="29"/>
  <c r="G15" i="29"/>
  <c r="G16" i="29"/>
  <c r="G17" i="29"/>
  <c r="G18" i="29"/>
  <c r="G20" i="29"/>
  <c r="G22" i="29"/>
  <c r="G23" i="29"/>
  <c r="G24" i="29"/>
  <c r="G25" i="29"/>
  <c r="G27" i="29"/>
  <c r="G28" i="29"/>
  <c r="G29" i="29"/>
  <c r="G14" i="29"/>
  <c r="O79" i="29"/>
  <c r="M79" i="29"/>
  <c r="O63" i="46"/>
  <c r="M63" i="46"/>
  <c r="O62" i="46"/>
  <c r="M62" i="46"/>
  <c r="O61" i="46"/>
  <c r="M61" i="46"/>
  <c r="O60" i="46"/>
  <c r="M60" i="46"/>
  <c r="M59" i="46"/>
  <c r="I59" i="46"/>
  <c r="G59" i="46"/>
  <c r="O58" i="46"/>
  <c r="M58" i="46"/>
  <c r="K58" i="46"/>
  <c r="I58" i="46"/>
  <c r="G58" i="46"/>
  <c r="O57" i="46"/>
  <c r="M57" i="46"/>
  <c r="K57" i="46"/>
  <c r="I57" i="46"/>
  <c r="G57" i="46"/>
  <c r="P33" i="46"/>
  <c r="Q33" i="46" s="1"/>
  <c r="O33" i="46"/>
  <c r="M33" i="46"/>
  <c r="K33" i="46"/>
  <c r="I33" i="46"/>
  <c r="G33" i="46"/>
  <c r="P32" i="46"/>
  <c r="Q32" i="46" s="1"/>
  <c r="O32" i="46"/>
  <c r="M32" i="46"/>
  <c r="K32" i="46"/>
  <c r="I32" i="46"/>
  <c r="G32" i="46"/>
  <c r="P31" i="46"/>
  <c r="Q31" i="46" s="1"/>
  <c r="O31" i="46"/>
  <c r="M31" i="46"/>
  <c r="K31" i="46"/>
  <c r="I31" i="46"/>
  <c r="G31" i="46"/>
  <c r="P30" i="46"/>
  <c r="Q30" i="46" s="1"/>
  <c r="O30" i="46"/>
  <c r="M30" i="46"/>
  <c r="K30" i="46"/>
  <c r="I30" i="46"/>
  <c r="G30" i="46"/>
  <c r="P29" i="46"/>
  <c r="Q29" i="46" s="1"/>
  <c r="O29" i="46"/>
  <c r="M29" i="46"/>
  <c r="K29" i="46"/>
  <c r="I29" i="46"/>
  <c r="G29" i="46"/>
  <c r="P28" i="46"/>
  <c r="Q28" i="46" s="1"/>
  <c r="O28" i="46"/>
  <c r="M28" i="46"/>
  <c r="K28" i="46"/>
  <c r="I28" i="46"/>
  <c r="G28" i="46"/>
  <c r="P27" i="46"/>
  <c r="Q27" i="46" s="1"/>
  <c r="O27" i="46"/>
  <c r="M27" i="46"/>
  <c r="K27" i="46"/>
  <c r="I27" i="46"/>
  <c r="G27" i="46"/>
  <c r="P26" i="46"/>
  <c r="Q26" i="46" s="1"/>
  <c r="O26" i="46"/>
  <c r="M26" i="46"/>
  <c r="K26" i="46"/>
  <c r="I26" i="46"/>
  <c r="G26" i="46"/>
  <c r="P25" i="46"/>
  <c r="Q25" i="46" s="1"/>
  <c r="O25" i="46"/>
  <c r="M25" i="46"/>
  <c r="K25" i="46"/>
  <c r="I25" i="46"/>
  <c r="G25" i="46"/>
  <c r="P24" i="46"/>
  <c r="Q24" i="46" s="1"/>
  <c r="O24" i="46"/>
  <c r="M24" i="46"/>
  <c r="K24" i="46"/>
  <c r="I24" i="46"/>
  <c r="G24" i="46"/>
  <c r="P23" i="46"/>
  <c r="Q23" i="46" s="1"/>
  <c r="O23" i="46"/>
  <c r="M23" i="46"/>
  <c r="K23" i="46"/>
  <c r="I23" i="46"/>
  <c r="G23" i="46"/>
  <c r="P22" i="46"/>
  <c r="Q22" i="46" s="1"/>
  <c r="O22" i="46"/>
  <c r="M22" i="46"/>
  <c r="K22" i="46"/>
  <c r="I22" i="46"/>
  <c r="G22" i="46"/>
  <c r="P21" i="46"/>
  <c r="Q21" i="46" s="1"/>
  <c r="O21" i="46"/>
  <c r="M21" i="46"/>
  <c r="K21" i="46"/>
  <c r="I21" i="46"/>
  <c r="G21" i="46"/>
  <c r="P20" i="46"/>
  <c r="Q20" i="46" s="1"/>
  <c r="O20" i="46"/>
  <c r="M20" i="46"/>
  <c r="K20" i="46"/>
  <c r="I20" i="46"/>
  <c r="G20" i="46"/>
  <c r="P19" i="46"/>
  <c r="Q19" i="46" s="1"/>
  <c r="O19" i="46"/>
  <c r="M19" i="46"/>
  <c r="K19" i="46"/>
  <c r="I19" i="46"/>
  <c r="G19" i="46"/>
  <c r="P18" i="46"/>
  <c r="Q18" i="46" s="1"/>
  <c r="O18" i="46"/>
  <c r="M18" i="46"/>
  <c r="K18" i="46"/>
  <c r="I18" i="46"/>
  <c r="G18" i="46"/>
  <c r="P17" i="46"/>
  <c r="Q17" i="46" s="1"/>
  <c r="O17" i="46"/>
  <c r="M17" i="46"/>
  <c r="K17" i="46"/>
  <c r="I17" i="46"/>
  <c r="G17" i="46"/>
  <c r="P16" i="46"/>
  <c r="Q16" i="46" s="1"/>
  <c r="M16" i="46"/>
  <c r="I16" i="46"/>
  <c r="G16" i="46"/>
  <c r="P15" i="46"/>
  <c r="Q15" i="46" s="1"/>
  <c r="O15" i="46"/>
  <c r="M15" i="46"/>
  <c r="K15" i="46"/>
  <c r="I15" i="46"/>
  <c r="G15" i="46"/>
  <c r="P14" i="46"/>
  <c r="Q14" i="46" s="1"/>
  <c r="O14" i="46"/>
  <c r="M14" i="46"/>
  <c r="K14" i="46"/>
  <c r="I14" i="46"/>
  <c r="G14" i="46"/>
  <c r="P13" i="46"/>
  <c r="Q13" i="46" s="1"/>
  <c r="O13" i="46"/>
  <c r="M13" i="46"/>
  <c r="K13" i="46"/>
  <c r="I13" i="46"/>
  <c r="G13" i="46"/>
  <c r="G35" i="46" s="1"/>
  <c r="M26" i="19"/>
  <c r="I26" i="19"/>
  <c r="P26" i="19"/>
  <c r="Q26" i="19" s="1"/>
  <c r="K26" i="19"/>
  <c r="O26" i="19"/>
  <c r="O70" i="19"/>
  <c r="M70" i="19"/>
  <c r="K70" i="19"/>
  <c r="I70" i="19"/>
  <c r="O69" i="19"/>
  <c r="M69" i="19"/>
  <c r="K69" i="19"/>
  <c r="I69" i="19"/>
  <c r="O68" i="19"/>
  <c r="M68" i="19"/>
  <c r="K68" i="19"/>
  <c r="I68" i="19"/>
  <c r="O67" i="19"/>
  <c r="M67" i="19"/>
  <c r="K67" i="19"/>
  <c r="I67" i="19"/>
  <c r="O66" i="19"/>
  <c r="M66" i="19"/>
  <c r="K66" i="19"/>
  <c r="I66" i="19"/>
  <c r="O65" i="19"/>
  <c r="M65" i="19"/>
  <c r="K65" i="19"/>
  <c r="I65" i="19"/>
  <c r="O64" i="19"/>
  <c r="M64" i="19"/>
  <c r="K64" i="19"/>
  <c r="I64" i="19"/>
  <c r="O63" i="19"/>
  <c r="M63" i="19"/>
  <c r="K63" i="19"/>
  <c r="I63" i="19"/>
  <c r="O62" i="19"/>
  <c r="M62" i="19"/>
  <c r="K62" i="19"/>
  <c r="I62" i="19"/>
  <c r="O61" i="19"/>
  <c r="M61" i="19"/>
  <c r="K61" i="19"/>
  <c r="I61" i="19"/>
  <c r="O60" i="19"/>
  <c r="M60" i="19"/>
  <c r="K60" i="19"/>
  <c r="I60" i="19"/>
  <c r="M59" i="19"/>
  <c r="I59" i="19"/>
  <c r="O58" i="19"/>
  <c r="M58" i="19"/>
  <c r="K58" i="19"/>
  <c r="I58" i="19"/>
  <c r="O57" i="19"/>
  <c r="M57" i="19"/>
  <c r="K57" i="19"/>
  <c r="I57" i="19"/>
  <c r="O77" i="19"/>
  <c r="K77" i="19" l="1"/>
  <c r="O35" i="46"/>
  <c r="K35" i="46"/>
  <c r="K55" i="46" s="1"/>
  <c r="M35" i="46"/>
  <c r="M73" i="46" s="1"/>
  <c r="O73" i="46"/>
  <c r="I35" i="46"/>
  <c r="I55" i="46" s="1"/>
  <c r="I73" i="46" s="1"/>
  <c r="K73" i="46"/>
  <c r="G55" i="46"/>
  <c r="G73" i="46" s="1"/>
  <c r="O14" i="17" l="1"/>
  <c r="O15" i="17"/>
  <c r="O16" i="17"/>
  <c r="O17" i="17"/>
  <c r="O18" i="17"/>
  <c r="O19" i="17"/>
  <c r="O20" i="17"/>
  <c r="O21" i="17"/>
  <c r="O22" i="17"/>
  <c r="O23" i="17"/>
  <c r="O24" i="17"/>
  <c r="O25" i="17"/>
  <c r="O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13" i="17"/>
  <c r="D13" i="11" l="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M30" i="11"/>
  <c r="M29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13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13" i="11"/>
  <c r="G50" i="11" l="1"/>
  <c r="I14" i="41"/>
  <c r="I15" i="41"/>
  <c r="I16" i="41"/>
  <c r="I17" i="41"/>
  <c r="I18" i="41"/>
  <c r="I19" i="41"/>
  <c r="I20" i="41"/>
  <c r="I21" i="41"/>
  <c r="I22" i="41"/>
  <c r="I23" i="41"/>
  <c r="I24" i="41"/>
  <c r="I25" i="41"/>
  <c r="I26" i="41"/>
  <c r="I27" i="41"/>
  <c r="I28" i="41"/>
  <c r="I29" i="41"/>
  <c r="I30" i="41"/>
  <c r="I31" i="41"/>
  <c r="I32" i="41"/>
  <c r="I33" i="41"/>
  <c r="I34" i="41"/>
  <c r="I35" i="41"/>
  <c r="I36" i="41"/>
  <c r="I37" i="41"/>
  <c r="I38" i="41"/>
  <c r="I39" i="41"/>
  <c r="I40" i="41"/>
  <c r="I13" i="41"/>
  <c r="O14" i="21"/>
  <c r="O15" i="21"/>
  <c r="O16" i="21"/>
  <c r="O17" i="21"/>
  <c r="O18" i="21"/>
  <c r="O19" i="21"/>
  <c r="O20" i="21"/>
  <c r="O21" i="21"/>
  <c r="O22" i="21"/>
  <c r="O23" i="21"/>
  <c r="O13" i="21"/>
  <c r="M14" i="21"/>
  <c r="M15" i="21"/>
  <c r="M16" i="21"/>
  <c r="M17" i="21"/>
  <c r="M18" i="21"/>
  <c r="M19" i="21"/>
  <c r="M20" i="21"/>
  <c r="M21" i="21"/>
  <c r="M22" i="21"/>
  <c r="M23" i="21"/>
  <c r="M13" i="21"/>
  <c r="K14" i="21"/>
  <c r="K15" i="21"/>
  <c r="K16" i="21"/>
  <c r="K17" i="21"/>
  <c r="K18" i="21"/>
  <c r="K19" i="21"/>
  <c r="K20" i="21"/>
  <c r="K21" i="21"/>
  <c r="K22" i="21"/>
  <c r="K23" i="21"/>
  <c r="K13" i="21"/>
  <c r="D13" i="21"/>
  <c r="G13" i="21" s="1"/>
  <c r="D13" i="9" l="1"/>
  <c r="G13" i="9" s="1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13" i="9"/>
  <c r="P46" i="9"/>
  <c r="Q46" i="9" s="1"/>
  <c r="P24" i="9"/>
  <c r="Q24" i="9" s="1"/>
  <c r="K13" i="9"/>
  <c r="I13" i="9"/>
  <c r="D13" i="45" l="1"/>
  <c r="P19" i="18"/>
  <c r="Q19" i="18" s="1"/>
  <c r="P85" i="24"/>
  <c r="Q85" i="24" s="1"/>
  <c r="P84" i="24"/>
  <c r="Q84" i="24" s="1"/>
  <c r="P83" i="24"/>
  <c r="Q83" i="24" s="1"/>
  <c r="P82" i="24"/>
  <c r="Q82" i="24" s="1"/>
  <c r="D13" i="24"/>
  <c r="G13" i="24" s="1"/>
  <c r="G113" i="24" s="1"/>
  <c r="I113" i="24"/>
  <c r="P87" i="24"/>
  <c r="Q87" i="24"/>
  <c r="P88" i="24"/>
  <c r="Q88" i="24" s="1"/>
  <c r="P89" i="24"/>
  <c r="Q89" i="24" s="1"/>
  <c r="P90" i="24"/>
  <c r="Q90" i="24" s="1"/>
  <c r="P91" i="24"/>
  <c r="Q91" i="24" s="1"/>
  <c r="P92" i="24"/>
  <c r="Q92" i="24" s="1"/>
  <c r="P96" i="24"/>
  <c r="Q96" i="24" s="1"/>
  <c r="P97" i="24"/>
  <c r="Q97" i="24" s="1"/>
  <c r="P98" i="24"/>
  <c r="Q98" i="24"/>
  <c r="P99" i="24"/>
  <c r="Q99" i="24" s="1"/>
  <c r="M13" i="45" l="1"/>
  <c r="K13" i="45"/>
  <c r="I13" i="45"/>
  <c r="G13" i="45"/>
  <c r="G66" i="45" s="1"/>
  <c r="P33" i="45"/>
  <c r="Q33" i="45" s="1"/>
  <c r="P32" i="45"/>
  <c r="Q32" i="45" s="1"/>
  <c r="P31" i="45"/>
  <c r="Q31" i="45" s="1"/>
  <c r="P30" i="45"/>
  <c r="Q30" i="45" s="1"/>
  <c r="P29" i="45"/>
  <c r="Q29" i="45" s="1"/>
  <c r="P28" i="45"/>
  <c r="Q28" i="45" s="1"/>
  <c r="P27" i="45"/>
  <c r="Q27" i="45" s="1"/>
  <c r="P26" i="45"/>
  <c r="Q26" i="45" s="1"/>
  <c r="P25" i="45"/>
  <c r="Q25" i="45" s="1"/>
  <c r="P24" i="45"/>
  <c r="Q24" i="45" s="1"/>
  <c r="P23" i="45"/>
  <c r="Q23" i="45" s="1"/>
  <c r="P22" i="45"/>
  <c r="Q22" i="45" s="1"/>
  <c r="P21" i="45"/>
  <c r="Q21" i="45" s="1"/>
  <c r="P20" i="45"/>
  <c r="Q20" i="45" s="1"/>
  <c r="P19" i="45"/>
  <c r="Q19" i="45" s="1"/>
  <c r="P18" i="45"/>
  <c r="Q18" i="45" s="1"/>
  <c r="P17" i="45"/>
  <c r="Q17" i="45" s="1"/>
  <c r="P15" i="45"/>
  <c r="Q15" i="45" s="1"/>
  <c r="P14" i="45"/>
  <c r="Q14" i="45" s="1"/>
  <c r="P13" i="45"/>
  <c r="Q13" i="45" s="1"/>
  <c r="O66" i="45"/>
  <c r="M66" i="45"/>
  <c r="K66" i="45"/>
  <c r="I66" i="45"/>
  <c r="O13" i="44" l="1"/>
  <c r="O14" i="44"/>
  <c r="O15" i="44"/>
  <c r="O16" i="44"/>
  <c r="O17" i="44"/>
  <c r="O19" i="44"/>
  <c r="O20" i="44"/>
  <c r="O21" i="44"/>
  <c r="O22" i="44"/>
  <c r="O23" i="44"/>
  <c r="O24" i="44"/>
  <c r="O25" i="44"/>
  <c r="O26" i="44"/>
  <c r="O27" i="44"/>
  <c r="O28" i="44"/>
  <c r="O29" i="44"/>
  <c r="O30" i="44"/>
  <c r="O31" i="44"/>
  <c r="O32" i="44"/>
  <c r="O18" i="44"/>
  <c r="M13" i="44"/>
  <c r="M14" i="44"/>
  <c r="M15" i="44"/>
  <c r="M16" i="44"/>
  <c r="M17" i="44"/>
  <c r="M19" i="44"/>
  <c r="M20" i="44"/>
  <c r="M21" i="44"/>
  <c r="M22" i="44"/>
  <c r="M23" i="44"/>
  <c r="M24" i="44"/>
  <c r="M25" i="44"/>
  <c r="M26" i="44"/>
  <c r="M27" i="44"/>
  <c r="M28" i="44"/>
  <c r="M29" i="44"/>
  <c r="M30" i="44"/>
  <c r="M31" i="44"/>
  <c r="M32" i="44"/>
  <c r="M18" i="44"/>
  <c r="K13" i="44"/>
  <c r="K14" i="44"/>
  <c r="K15" i="44"/>
  <c r="K16" i="44"/>
  <c r="K17" i="44"/>
  <c r="K19" i="44"/>
  <c r="K20" i="44"/>
  <c r="K21" i="44"/>
  <c r="K22" i="44"/>
  <c r="K23" i="44"/>
  <c r="K24" i="44"/>
  <c r="K25" i="44"/>
  <c r="K26" i="44"/>
  <c r="K27" i="44"/>
  <c r="K28" i="44"/>
  <c r="K29" i="44"/>
  <c r="K30" i="44"/>
  <c r="K31" i="44"/>
  <c r="K32" i="44"/>
  <c r="K18" i="44"/>
  <c r="I13" i="44"/>
  <c r="I14" i="44"/>
  <c r="I15" i="44"/>
  <c r="I16" i="44"/>
  <c r="I17" i="44"/>
  <c r="I19" i="44"/>
  <c r="I20" i="44"/>
  <c r="I21" i="44"/>
  <c r="I22" i="44"/>
  <c r="I23" i="44"/>
  <c r="I24" i="44"/>
  <c r="I25" i="44"/>
  <c r="I26" i="44"/>
  <c r="I27" i="44"/>
  <c r="I28" i="44"/>
  <c r="I29" i="44"/>
  <c r="I30" i="44"/>
  <c r="I31" i="44"/>
  <c r="I32" i="44"/>
  <c r="I18" i="44"/>
  <c r="G13" i="44"/>
  <c r="G34" i="44" s="1"/>
  <c r="G54" i="44" l="1"/>
  <c r="I34" i="44"/>
  <c r="K34" i="44"/>
  <c r="M34" i="44"/>
  <c r="O34" i="44"/>
  <c r="G98" i="44" l="1"/>
  <c r="K54" i="44"/>
  <c r="I54" i="44"/>
  <c r="M54" i="44"/>
  <c r="O54" i="44"/>
  <c r="P32" i="44"/>
  <c r="Q32" i="44" s="1"/>
  <c r="P31" i="44"/>
  <c r="Q31" i="44" s="1"/>
  <c r="P30" i="44"/>
  <c r="Q30" i="44" s="1"/>
  <c r="P29" i="44"/>
  <c r="Q29" i="44" s="1"/>
  <c r="P28" i="44"/>
  <c r="Q28" i="44" s="1"/>
  <c r="P27" i="44"/>
  <c r="Q27" i="44" s="1"/>
  <c r="P26" i="44"/>
  <c r="Q26" i="44" s="1"/>
  <c r="P25" i="44"/>
  <c r="Q25" i="44" s="1"/>
  <c r="P24" i="44"/>
  <c r="Q24" i="44" s="1"/>
  <c r="P23" i="44"/>
  <c r="Q23" i="44" s="1"/>
  <c r="P22" i="44"/>
  <c r="Q22" i="44" s="1"/>
  <c r="P21" i="44"/>
  <c r="Q21" i="44" s="1"/>
  <c r="P20" i="44"/>
  <c r="Q20" i="44" s="1"/>
  <c r="P19" i="44"/>
  <c r="Q19" i="44" s="1"/>
  <c r="P18" i="44"/>
  <c r="Q18" i="44" s="1"/>
  <c r="P17" i="44"/>
  <c r="Q17" i="44" s="1"/>
  <c r="P16" i="44"/>
  <c r="Q16" i="44" s="1"/>
  <c r="P15" i="44"/>
  <c r="Q15" i="44" s="1"/>
  <c r="P14" i="44"/>
  <c r="Q14" i="44" s="1"/>
  <c r="P13" i="44"/>
  <c r="Q13" i="44" s="1"/>
  <c r="G145" i="44" l="1"/>
  <c r="O98" i="44"/>
  <c r="I98" i="44"/>
  <c r="K98" i="44"/>
  <c r="M98" i="44"/>
  <c r="P34" i="1"/>
  <c r="Q34" i="1" s="1"/>
  <c r="P33" i="1"/>
  <c r="Q33" i="1" s="1"/>
  <c r="P32" i="1"/>
  <c r="Q32" i="1" s="1"/>
  <c r="P31" i="1"/>
  <c r="Q31" i="1" s="1"/>
  <c r="P30" i="1"/>
  <c r="Q30" i="1" s="1"/>
  <c r="P29" i="1"/>
  <c r="Q29" i="1" s="1"/>
  <c r="P28" i="1"/>
  <c r="Q28" i="1" s="1"/>
  <c r="P27" i="1"/>
  <c r="Q27" i="1" s="1"/>
  <c r="P26" i="1"/>
  <c r="Q26" i="1" s="1"/>
  <c r="P25" i="1"/>
  <c r="Q25" i="1" s="1"/>
  <c r="P24" i="1"/>
  <c r="Q24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G192" i="44" l="1"/>
  <c r="K145" i="44"/>
  <c r="I145" i="44"/>
  <c r="O145" i="44"/>
  <c r="M145" i="44"/>
  <c r="P44" i="42"/>
  <c r="Q44" i="42" s="1"/>
  <c r="P45" i="42"/>
  <c r="Q45" i="42" s="1"/>
  <c r="P46" i="42"/>
  <c r="Q46" i="42" s="1"/>
  <c r="P52" i="42"/>
  <c r="Q52" i="42" s="1"/>
  <c r="P54" i="42"/>
  <c r="Q54" i="42" s="1"/>
  <c r="P55" i="42"/>
  <c r="Q55" i="42" s="1"/>
  <c r="P60" i="42"/>
  <c r="Q60" i="42" s="1"/>
  <c r="P65" i="42"/>
  <c r="Q65" i="42" s="1"/>
  <c r="P69" i="42"/>
  <c r="Q69" i="42" s="1"/>
  <c r="P70" i="42"/>
  <c r="Q70" i="42" s="1"/>
  <c r="P72" i="42"/>
  <c r="Q72" i="42" s="1"/>
  <c r="P74" i="42"/>
  <c r="Q74" i="42" s="1"/>
  <c r="P75" i="42"/>
  <c r="Q75" i="42" s="1"/>
  <c r="P76" i="42"/>
  <c r="Q76" i="42" s="1"/>
  <c r="P77" i="42"/>
  <c r="Q77" i="42" s="1"/>
  <c r="P84" i="42"/>
  <c r="Q84" i="42" s="1"/>
  <c r="P85" i="42"/>
  <c r="Q85" i="42" s="1"/>
  <c r="P91" i="42"/>
  <c r="Q91" i="42" s="1"/>
  <c r="P93" i="42"/>
  <c r="Q93" i="42" s="1"/>
  <c r="P94" i="42"/>
  <c r="Q94" i="42" s="1"/>
  <c r="P95" i="42"/>
  <c r="Q95" i="42" s="1"/>
  <c r="P96" i="42"/>
  <c r="Q96" i="42" s="1"/>
  <c r="P97" i="42"/>
  <c r="Q97" i="42" s="1"/>
  <c r="P98" i="42"/>
  <c r="Q98" i="42" s="1"/>
  <c r="P99" i="42"/>
  <c r="Q99" i="42" s="1"/>
  <c r="P102" i="42"/>
  <c r="Q102" i="42" s="1"/>
  <c r="P103" i="42"/>
  <c r="Q103" i="42" s="1"/>
  <c r="P104" i="42"/>
  <c r="Q104" i="42" s="1"/>
  <c r="P105" i="42"/>
  <c r="Q105" i="42" s="1"/>
  <c r="P106" i="42"/>
  <c r="Q106" i="42" s="1"/>
  <c r="P107" i="42"/>
  <c r="Q107" i="42" s="1"/>
  <c r="P108" i="42"/>
  <c r="Q108" i="42" s="1"/>
  <c r="P110" i="42"/>
  <c r="Q110" i="42" s="1"/>
  <c r="P111" i="42"/>
  <c r="Q111" i="42" s="1"/>
  <c r="P112" i="42"/>
  <c r="Q112" i="42" s="1"/>
  <c r="P113" i="42"/>
  <c r="Q113" i="42" s="1"/>
  <c r="P114" i="42"/>
  <c r="Q114" i="42" s="1"/>
  <c r="P115" i="42"/>
  <c r="Q115" i="42" s="1"/>
  <c r="P116" i="42"/>
  <c r="Q116" i="42" s="1"/>
  <c r="P117" i="42"/>
  <c r="Q117" i="42" s="1"/>
  <c r="P118" i="42"/>
  <c r="Q118" i="42" s="1"/>
  <c r="P119" i="42"/>
  <c r="Q119" i="42" s="1"/>
  <c r="P120" i="42"/>
  <c r="Q120" i="42" s="1"/>
  <c r="P121" i="42"/>
  <c r="Q121" i="42" s="1"/>
  <c r="P122" i="42"/>
  <c r="Q122" i="42" s="1"/>
  <c r="P123" i="42"/>
  <c r="Q123" i="42" s="1"/>
  <c r="O192" i="44" l="1"/>
  <c r="M192" i="44"/>
  <c r="K192" i="44"/>
  <c r="I192" i="44"/>
  <c r="P43" i="42"/>
  <c r="Q43" i="42" s="1"/>
  <c r="P41" i="42"/>
  <c r="Q41" i="42" s="1"/>
  <c r="P39" i="42"/>
  <c r="Q39" i="42" s="1"/>
  <c r="P35" i="42"/>
  <c r="Q35" i="42" s="1"/>
  <c r="P34" i="42"/>
  <c r="Q34" i="42" s="1"/>
  <c r="P33" i="42"/>
  <c r="Q33" i="42" s="1"/>
  <c r="P32" i="42"/>
  <c r="Q32" i="42" s="1"/>
  <c r="P31" i="42"/>
  <c r="Q31" i="42" s="1"/>
  <c r="P30" i="42"/>
  <c r="Q30" i="42" s="1"/>
  <c r="P29" i="42"/>
  <c r="Q29" i="42" s="1"/>
  <c r="P27" i="42"/>
  <c r="Q27" i="42" s="1"/>
  <c r="P26" i="42"/>
  <c r="Q26" i="42" s="1"/>
  <c r="P25" i="42"/>
  <c r="Q25" i="42" s="1"/>
  <c r="P24" i="42"/>
  <c r="Q24" i="42" s="1"/>
  <c r="P23" i="42"/>
  <c r="Q23" i="42" s="1"/>
  <c r="P22" i="42"/>
  <c r="Q22" i="42" s="1"/>
  <c r="P21" i="42"/>
  <c r="Q21" i="42" s="1"/>
  <c r="P20" i="42"/>
  <c r="Q20" i="42" s="1"/>
  <c r="P17" i="42"/>
  <c r="Q17" i="42" s="1"/>
  <c r="P16" i="42"/>
  <c r="Q16" i="42" s="1"/>
  <c r="P15" i="42"/>
  <c r="Q15" i="42" s="1"/>
  <c r="P14" i="42"/>
  <c r="Q14" i="42" s="1"/>
  <c r="P13" i="42"/>
  <c r="Q13" i="42" s="1"/>
  <c r="O133" i="42"/>
  <c r="K133" i="42" l="1"/>
  <c r="I133" i="42"/>
  <c r="M133" i="42"/>
  <c r="G133" i="42"/>
  <c r="P40" i="41" l="1"/>
  <c r="Q40" i="41" s="1"/>
  <c r="P39" i="41"/>
  <c r="Q39" i="41" s="1"/>
  <c r="P38" i="41"/>
  <c r="Q38" i="41" s="1"/>
  <c r="P37" i="41"/>
  <c r="Q37" i="41" s="1"/>
  <c r="P36" i="41"/>
  <c r="Q36" i="41" s="1"/>
  <c r="P35" i="41"/>
  <c r="Q35" i="41" s="1"/>
  <c r="P34" i="41"/>
  <c r="Q34" i="41" s="1"/>
  <c r="P33" i="41"/>
  <c r="Q33" i="41" s="1"/>
  <c r="P32" i="41"/>
  <c r="Q32" i="41" s="1"/>
  <c r="P31" i="41"/>
  <c r="Q31" i="41" s="1"/>
  <c r="P30" i="41"/>
  <c r="Q30" i="41" s="1"/>
  <c r="P29" i="41"/>
  <c r="Q29" i="41" s="1"/>
  <c r="P28" i="41"/>
  <c r="Q28" i="41" s="1"/>
  <c r="P27" i="41"/>
  <c r="Q27" i="41" s="1"/>
  <c r="P26" i="41"/>
  <c r="Q26" i="41" s="1"/>
  <c r="P25" i="41"/>
  <c r="Q25" i="41" s="1"/>
  <c r="P24" i="41"/>
  <c r="Q24" i="41" s="1"/>
  <c r="P23" i="41"/>
  <c r="Q23" i="41" s="1"/>
  <c r="P22" i="41"/>
  <c r="Q22" i="41" s="1"/>
  <c r="P21" i="41"/>
  <c r="Q21" i="41" s="1"/>
  <c r="P20" i="41"/>
  <c r="Q20" i="41" s="1"/>
  <c r="P19" i="41"/>
  <c r="Q19" i="41" s="1"/>
  <c r="P18" i="41"/>
  <c r="Q18" i="41" s="1"/>
  <c r="P17" i="41"/>
  <c r="Q17" i="41" s="1"/>
  <c r="P16" i="41"/>
  <c r="Q16" i="41" s="1"/>
  <c r="P15" i="41"/>
  <c r="Q15" i="41" s="1"/>
  <c r="P14" i="41"/>
  <c r="Q14" i="41" s="1"/>
  <c r="P13" i="41"/>
  <c r="Q13" i="41" s="1"/>
  <c r="G13" i="41"/>
  <c r="I42" i="41" l="1"/>
  <c r="M42" i="41"/>
  <c r="G42" i="41"/>
  <c r="K42" i="41"/>
  <c r="O42" i="41"/>
  <c r="I44" i="41" l="1"/>
  <c r="E41" i="26" l="1"/>
  <c r="O52" i="26" l="1"/>
  <c r="H25" i="26"/>
  <c r="H14" i="26"/>
  <c r="H13" i="26"/>
  <c r="G103" i="39" l="1"/>
  <c r="G69" i="39"/>
  <c r="P101" i="39" l="1"/>
  <c r="Q101" i="39" s="1"/>
  <c r="P100" i="39"/>
  <c r="Q100" i="39" s="1"/>
  <c r="P99" i="39"/>
  <c r="Q99" i="39" s="1"/>
  <c r="P98" i="39"/>
  <c r="Q98" i="39" s="1"/>
  <c r="P97" i="39"/>
  <c r="Q97" i="39" s="1"/>
  <c r="P96" i="39"/>
  <c r="Q96" i="39" s="1"/>
  <c r="P95" i="39"/>
  <c r="Q95" i="39" s="1"/>
  <c r="P94" i="39"/>
  <c r="Q94" i="39" s="1"/>
  <c r="P93" i="39"/>
  <c r="Q93" i="39" s="1"/>
  <c r="P92" i="39"/>
  <c r="Q92" i="39" s="1"/>
  <c r="P91" i="39"/>
  <c r="Q91" i="39" s="1"/>
  <c r="P90" i="39"/>
  <c r="Q90" i="39" s="1"/>
  <c r="P89" i="39"/>
  <c r="Q89" i="39" s="1"/>
  <c r="P88" i="39"/>
  <c r="Q88" i="39" s="1"/>
  <c r="P87" i="39"/>
  <c r="Q87" i="39" s="1"/>
  <c r="P86" i="39"/>
  <c r="Q86" i="39" s="1"/>
  <c r="P85" i="39"/>
  <c r="Q85" i="39" s="1"/>
  <c r="P84" i="39"/>
  <c r="Q84" i="39" s="1"/>
  <c r="P83" i="39"/>
  <c r="Q83" i="39" s="1"/>
  <c r="P82" i="39"/>
  <c r="Q82" i="39" s="1"/>
  <c r="P81" i="39"/>
  <c r="Q81" i="39" s="1"/>
  <c r="P80" i="39"/>
  <c r="Q80" i="39" s="1"/>
  <c r="P79" i="39"/>
  <c r="Q79" i="39" s="1"/>
  <c r="P78" i="39"/>
  <c r="Q78" i="39" s="1"/>
  <c r="P77" i="39"/>
  <c r="Q77" i="39" s="1"/>
  <c r="P76" i="39"/>
  <c r="Q76" i="39" s="1"/>
  <c r="P75" i="39"/>
  <c r="Q75" i="39" s="1"/>
  <c r="P74" i="39"/>
  <c r="Q74" i="39" s="1"/>
  <c r="P73" i="39"/>
  <c r="Q73" i="39" s="1"/>
  <c r="P72" i="39"/>
  <c r="Q72" i="39" s="1"/>
  <c r="P71" i="39"/>
  <c r="Q71" i="39" s="1"/>
  <c r="P70" i="39"/>
  <c r="Q70" i="39" s="1"/>
  <c r="P69" i="39"/>
  <c r="Q69" i="39" s="1"/>
  <c r="P68" i="39"/>
  <c r="Q68" i="39" s="1"/>
  <c r="P22" i="39"/>
  <c r="Q22" i="39" s="1"/>
  <c r="P13" i="39"/>
  <c r="Q13" i="39" s="1"/>
  <c r="K13" i="39"/>
  <c r="I13" i="39"/>
  <c r="O13" i="39"/>
  <c r="O105" i="39" l="1"/>
  <c r="M13" i="39"/>
  <c r="M105" i="39" s="1"/>
  <c r="G13" i="39"/>
  <c r="G105" i="39" s="1"/>
  <c r="I105" i="39"/>
  <c r="K105" i="39"/>
  <c r="I107" i="39" l="1"/>
  <c r="I457" i="37" l="1"/>
  <c r="G457" i="37"/>
  <c r="K457" i="37"/>
  <c r="M457" i="37"/>
  <c r="H45" i="36" l="1"/>
  <c r="I45" i="36" s="1"/>
  <c r="H46" i="36"/>
  <c r="I46" i="36" s="1"/>
  <c r="H47" i="36"/>
  <c r="I47" i="36" s="1"/>
  <c r="H48" i="36"/>
  <c r="I48" i="36" s="1"/>
  <c r="H49" i="36"/>
  <c r="I49" i="36" s="1"/>
  <c r="H50" i="36"/>
  <c r="I50" i="36" s="1"/>
  <c r="H51" i="36"/>
  <c r="I51" i="36" s="1"/>
  <c r="H52" i="36"/>
  <c r="I52" i="36" s="1"/>
  <c r="H53" i="36"/>
  <c r="I53" i="36" s="1"/>
  <c r="H54" i="36"/>
  <c r="I54" i="36" s="1"/>
  <c r="H55" i="36"/>
  <c r="I55" i="36" s="1"/>
  <c r="H56" i="36"/>
  <c r="I56" i="36" s="1"/>
  <c r="H57" i="36"/>
  <c r="I57" i="36" s="1"/>
  <c r="H58" i="36"/>
  <c r="I58" i="36" s="1"/>
  <c r="H59" i="36"/>
  <c r="I59" i="36" s="1"/>
  <c r="H60" i="36"/>
  <c r="I60" i="36" s="1"/>
  <c r="H61" i="36"/>
  <c r="I61" i="36" s="1"/>
  <c r="H62" i="36"/>
  <c r="I62" i="36" s="1"/>
  <c r="H63" i="36"/>
  <c r="I63" i="36" s="1"/>
  <c r="H64" i="36"/>
  <c r="I64" i="36" s="1"/>
  <c r="H65" i="36"/>
  <c r="I65" i="36" s="1"/>
  <c r="H66" i="36"/>
  <c r="I66" i="36" s="1"/>
  <c r="H67" i="36"/>
  <c r="I67" i="36" s="1"/>
  <c r="H68" i="36"/>
  <c r="I68" i="36" s="1"/>
  <c r="H69" i="36"/>
  <c r="I69" i="36" s="1"/>
  <c r="H70" i="36"/>
  <c r="I70" i="36" s="1"/>
  <c r="H71" i="36"/>
  <c r="I71" i="36" s="1"/>
  <c r="H72" i="36"/>
  <c r="I72" i="36" s="1"/>
  <c r="H73" i="36"/>
  <c r="I73" i="36" s="1"/>
  <c r="H74" i="36"/>
  <c r="I74" i="36" s="1"/>
  <c r="H75" i="36"/>
  <c r="I75" i="36" s="1"/>
  <c r="H76" i="36"/>
  <c r="I76" i="36" s="1"/>
  <c r="H77" i="36"/>
  <c r="I77" i="36" s="1"/>
  <c r="H78" i="36"/>
  <c r="I78" i="36" s="1"/>
  <c r="H79" i="36"/>
  <c r="I79" i="36" s="1"/>
  <c r="H80" i="36"/>
  <c r="I80" i="36" s="1"/>
  <c r="H81" i="36"/>
  <c r="I81" i="36" s="1"/>
  <c r="H82" i="36"/>
  <c r="I82" i="36" s="1"/>
  <c r="H83" i="36"/>
  <c r="I83" i="36" s="1"/>
  <c r="H84" i="36"/>
  <c r="I84" i="36" s="1"/>
  <c r="H85" i="36"/>
  <c r="I85" i="36" s="1"/>
  <c r="H86" i="36"/>
  <c r="I86" i="36" s="1"/>
  <c r="H87" i="36"/>
  <c r="I87" i="36" s="1"/>
  <c r="H88" i="36"/>
  <c r="I88" i="36" s="1"/>
  <c r="H89" i="36"/>
  <c r="I89" i="36" s="1"/>
  <c r="H90" i="36"/>
  <c r="I90" i="36" s="1"/>
  <c r="H91" i="36"/>
  <c r="I91" i="36" s="1"/>
  <c r="H92" i="36"/>
  <c r="I92" i="36" s="1"/>
  <c r="H93" i="36"/>
  <c r="I93" i="36" s="1"/>
  <c r="H94" i="36"/>
  <c r="I94" i="36" s="1"/>
  <c r="H95" i="36"/>
  <c r="I95" i="36" s="1"/>
  <c r="H96" i="36"/>
  <c r="I96" i="36" s="1"/>
  <c r="H97" i="36"/>
  <c r="I97" i="36" s="1"/>
  <c r="H98" i="36"/>
  <c r="I98" i="36" s="1"/>
  <c r="H99" i="36"/>
  <c r="I99" i="36" s="1"/>
  <c r="H100" i="36"/>
  <c r="I100" i="36" s="1"/>
  <c r="H101" i="36"/>
  <c r="I101" i="36" s="1"/>
  <c r="H102" i="36"/>
  <c r="I102" i="36" s="1"/>
  <c r="H103" i="36"/>
  <c r="I103" i="36" s="1"/>
  <c r="H104" i="36"/>
  <c r="I104" i="36" s="1"/>
  <c r="H105" i="36"/>
  <c r="I105" i="36" s="1"/>
  <c r="H106" i="36"/>
  <c r="I106" i="36" s="1"/>
  <c r="H107" i="36"/>
  <c r="I107" i="36" s="1"/>
  <c r="H108" i="36"/>
  <c r="I108" i="36" s="1"/>
  <c r="H44" i="36"/>
  <c r="G45" i="36"/>
  <c r="G46" i="36"/>
  <c r="G47" i="36"/>
  <c r="G48" i="36"/>
  <c r="G49" i="36"/>
  <c r="G50" i="36"/>
  <c r="G51" i="36"/>
  <c r="G52" i="36"/>
  <c r="G53" i="36"/>
  <c r="G54" i="36"/>
  <c r="G55" i="36"/>
  <c r="G56" i="36"/>
  <c r="G57" i="36"/>
  <c r="G58" i="36"/>
  <c r="G59" i="36"/>
  <c r="G60" i="36"/>
  <c r="G61" i="36"/>
  <c r="G62" i="36"/>
  <c r="G63" i="36"/>
  <c r="G64" i="36"/>
  <c r="G65" i="36"/>
  <c r="G66" i="36"/>
  <c r="G67" i="36"/>
  <c r="G68" i="36"/>
  <c r="G69" i="36"/>
  <c r="G70" i="36"/>
  <c r="G71" i="36"/>
  <c r="G72" i="36"/>
  <c r="G73" i="36"/>
  <c r="G74" i="36"/>
  <c r="G75" i="36"/>
  <c r="G76" i="36"/>
  <c r="G77" i="36"/>
  <c r="G78" i="36"/>
  <c r="G79" i="36"/>
  <c r="G80" i="36"/>
  <c r="G81" i="36"/>
  <c r="G82" i="36"/>
  <c r="G83" i="36"/>
  <c r="G84" i="36"/>
  <c r="G85" i="36"/>
  <c r="G86" i="36"/>
  <c r="G87" i="36"/>
  <c r="G88" i="36"/>
  <c r="G89" i="36"/>
  <c r="G90" i="36"/>
  <c r="G91" i="36"/>
  <c r="G92" i="36"/>
  <c r="G93" i="36"/>
  <c r="G94" i="36"/>
  <c r="G95" i="36"/>
  <c r="G96" i="36"/>
  <c r="G97" i="36"/>
  <c r="G98" i="36"/>
  <c r="G99" i="36"/>
  <c r="G100" i="36"/>
  <c r="G101" i="36"/>
  <c r="G102" i="36"/>
  <c r="G103" i="36"/>
  <c r="G104" i="36"/>
  <c r="G105" i="36"/>
  <c r="G106" i="36"/>
  <c r="G107" i="36"/>
  <c r="G108" i="36"/>
  <c r="E44" i="36"/>
  <c r="G44" i="36" s="1"/>
  <c r="I44" i="36" l="1"/>
  <c r="M113" i="36"/>
  <c r="K113" i="36"/>
  <c r="H14" i="36"/>
  <c r="I14" i="36" s="1"/>
  <c r="H15" i="36"/>
  <c r="I15" i="36" s="1"/>
  <c r="H16" i="36"/>
  <c r="I16" i="36" s="1"/>
  <c r="H17" i="36"/>
  <c r="I17" i="36" s="1"/>
  <c r="H18" i="36"/>
  <c r="I18" i="36" s="1"/>
  <c r="H19" i="36"/>
  <c r="I19" i="36" s="1"/>
  <c r="H20" i="36"/>
  <c r="I20" i="36" s="1"/>
  <c r="H21" i="36"/>
  <c r="I21" i="36" s="1"/>
  <c r="H22" i="36"/>
  <c r="I22" i="36" s="1"/>
  <c r="H23" i="36"/>
  <c r="I23" i="36" s="1"/>
  <c r="H24" i="36"/>
  <c r="I24" i="36" s="1"/>
  <c r="H25" i="36"/>
  <c r="I25" i="36" s="1"/>
  <c r="H26" i="36"/>
  <c r="I26" i="36" s="1"/>
  <c r="H27" i="36"/>
  <c r="I27" i="36" s="1"/>
  <c r="H28" i="36"/>
  <c r="I28" i="36" s="1"/>
  <c r="H29" i="36"/>
  <c r="I29" i="36" s="1"/>
  <c r="H30" i="36"/>
  <c r="I30" i="36" s="1"/>
  <c r="H31" i="36"/>
  <c r="I31" i="36" s="1"/>
  <c r="H32" i="36"/>
  <c r="I32" i="36" s="1"/>
  <c r="H33" i="36"/>
  <c r="I33" i="36" s="1"/>
  <c r="H34" i="36"/>
  <c r="I34" i="36" s="1"/>
  <c r="H35" i="36"/>
  <c r="I35" i="36" s="1"/>
  <c r="H36" i="36"/>
  <c r="I36" i="36" s="1"/>
  <c r="H37" i="36"/>
  <c r="I37" i="36" s="1"/>
  <c r="H13" i="36"/>
  <c r="I13" i="36" s="1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G32" i="36"/>
  <c r="G33" i="36"/>
  <c r="G34" i="36"/>
  <c r="G35" i="36"/>
  <c r="G36" i="36"/>
  <c r="G37" i="36"/>
  <c r="G13" i="36"/>
  <c r="G113" i="36" l="1"/>
  <c r="I113" i="36"/>
  <c r="E138" i="10" l="1"/>
  <c r="G138" i="10" s="1"/>
  <c r="M90" i="10" l="1"/>
  <c r="M91" i="10"/>
  <c r="M92" i="10"/>
  <c r="M93" i="10"/>
  <c r="I90" i="10"/>
  <c r="I91" i="10"/>
  <c r="I92" i="10"/>
  <c r="I93" i="10"/>
  <c r="E70" i="4" l="1"/>
  <c r="G69" i="4"/>
  <c r="I69" i="4"/>
  <c r="O100" i="4" l="1"/>
  <c r="K100" i="4"/>
  <c r="E17" i="6" l="1"/>
  <c r="E16" i="6"/>
  <c r="E15" i="6"/>
  <c r="G179" i="31" l="1"/>
  <c r="G180" i="31"/>
  <c r="G181" i="31"/>
  <c r="G199" i="31"/>
  <c r="G200" i="31"/>
  <c r="G215" i="31"/>
  <c r="G216" i="31"/>
  <c r="G217" i="31"/>
  <c r="G218" i="31"/>
  <c r="G232" i="31"/>
  <c r="P179" i="31" l="1"/>
  <c r="Q179" i="31" s="1"/>
  <c r="P180" i="31"/>
  <c r="Q180" i="31" s="1"/>
  <c r="P181" i="31"/>
  <c r="Q181" i="31" s="1"/>
  <c r="P182" i="31"/>
  <c r="P183" i="31"/>
  <c r="P184" i="31"/>
  <c r="P185" i="31"/>
  <c r="P186" i="31"/>
  <c r="P187" i="31"/>
  <c r="P188" i="31"/>
  <c r="P189" i="31"/>
  <c r="P190" i="31"/>
  <c r="P191" i="31"/>
  <c r="P192" i="31"/>
  <c r="P193" i="31"/>
  <c r="P194" i="31"/>
  <c r="P195" i="31"/>
  <c r="P196" i="31"/>
  <c r="P197" i="31"/>
  <c r="P198" i="31"/>
  <c r="P199" i="31"/>
  <c r="Q199" i="31" s="1"/>
  <c r="P200" i="31"/>
  <c r="Q200" i="31" s="1"/>
  <c r="P201" i="31"/>
  <c r="P202" i="31"/>
  <c r="P203" i="31"/>
  <c r="P204" i="31"/>
  <c r="P205" i="31"/>
  <c r="P206" i="31"/>
  <c r="P207" i="31"/>
  <c r="P208" i="31"/>
  <c r="P209" i="31"/>
  <c r="P210" i="31"/>
  <c r="P211" i="31"/>
  <c r="P212" i="31"/>
  <c r="P213" i="31"/>
  <c r="P214" i="31"/>
  <c r="P215" i="31"/>
  <c r="Q215" i="31" s="1"/>
  <c r="P216" i="31"/>
  <c r="Q216" i="31" s="1"/>
  <c r="P217" i="31"/>
  <c r="Q217" i="31" s="1"/>
  <c r="P218" i="31"/>
  <c r="Q218" i="31" s="1"/>
  <c r="P219" i="31"/>
  <c r="P220" i="31"/>
  <c r="P221" i="31"/>
  <c r="P222" i="31"/>
  <c r="P223" i="31"/>
  <c r="P224" i="31"/>
  <c r="P225" i="31"/>
  <c r="P226" i="31"/>
  <c r="P227" i="31"/>
  <c r="P228" i="31"/>
  <c r="P229" i="31"/>
  <c r="P230" i="31"/>
  <c r="P231" i="31"/>
  <c r="P232" i="31"/>
  <c r="Q232" i="31" s="1"/>
  <c r="P147" i="31"/>
  <c r="Q147" i="31" s="1"/>
  <c r="P156" i="31"/>
  <c r="P157" i="31"/>
  <c r="P158" i="31"/>
  <c r="P159" i="31"/>
  <c r="P160" i="31"/>
  <c r="P161" i="31"/>
  <c r="P162" i="31"/>
  <c r="P163" i="31"/>
  <c r="P164" i="31"/>
  <c r="P165" i="31"/>
  <c r="P166" i="31"/>
  <c r="P167" i="31"/>
  <c r="P168" i="31"/>
  <c r="P169" i="31"/>
  <c r="P170" i="31"/>
  <c r="P171" i="31"/>
  <c r="P172" i="31"/>
  <c r="P173" i="31"/>
  <c r="P174" i="31"/>
  <c r="P175" i="31"/>
  <c r="P176" i="31"/>
  <c r="P177" i="31"/>
  <c r="P178" i="31"/>
  <c r="G146" i="31"/>
  <c r="G147" i="31"/>
  <c r="P14" i="31" l="1"/>
  <c r="P15" i="31"/>
  <c r="P16" i="31"/>
  <c r="P17" i="31"/>
  <c r="P18" i="31"/>
  <c r="P19" i="31"/>
  <c r="P20" i="31"/>
  <c r="P21" i="31"/>
  <c r="P22" i="31"/>
  <c r="P23" i="31"/>
  <c r="P24" i="31"/>
  <c r="P25" i="31"/>
  <c r="P26" i="31"/>
  <c r="P27" i="31"/>
  <c r="P28" i="31"/>
  <c r="P29" i="31"/>
  <c r="P30" i="31"/>
  <c r="P31" i="31"/>
  <c r="P32" i="31"/>
  <c r="P33" i="31"/>
  <c r="P34" i="31"/>
  <c r="P35" i="31"/>
  <c r="P36" i="31"/>
  <c r="P37" i="31"/>
  <c r="P38" i="31"/>
  <c r="P39" i="31"/>
  <c r="P40" i="31"/>
  <c r="P41" i="31"/>
  <c r="P42" i="31"/>
  <c r="P43" i="31"/>
  <c r="P44" i="31"/>
  <c r="P45" i="31"/>
  <c r="P46" i="31"/>
  <c r="P47" i="31"/>
  <c r="P48" i="31"/>
  <c r="P49" i="31"/>
  <c r="P50" i="31"/>
  <c r="P51" i="31"/>
  <c r="P52" i="31"/>
  <c r="P53" i="31"/>
  <c r="P54" i="31"/>
  <c r="P55" i="31"/>
  <c r="P56" i="31"/>
  <c r="P57" i="31"/>
  <c r="P58" i="31"/>
  <c r="P59" i="31"/>
  <c r="P60" i="31"/>
  <c r="P61" i="31"/>
  <c r="P62" i="31"/>
  <c r="P63" i="31"/>
  <c r="P64" i="31"/>
  <c r="P65" i="31"/>
  <c r="P66" i="31"/>
  <c r="P67" i="31"/>
  <c r="P68" i="31"/>
  <c r="P69" i="31"/>
  <c r="P70" i="31"/>
  <c r="P71" i="31"/>
  <c r="P72" i="31"/>
  <c r="P73" i="31"/>
  <c r="P74" i="31"/>
  <c r="P75" i="31"/>
  <c r="P77" i="31"/>
  <c r="P78" i="31"/>
  <c r="P79" i="31"/>
  <c r="P80" i="31"/>
  <c r="P81" i="31"/>
  <c r="P82" i="31"/>
  <c r="P83" i="31"/>
  <c r="P84" i="31"/>
  <c r="P85" i="31"/>
  <c r="P86" i="31"/>
  <c r="P87" i="31"/>
  <c r="P88" i="31"/>
  <c r="P89" i="31"/>
  <c r="P91" i="31"/>
  <c r="P92" i="31"/>
  <c r="P93" i="31"/>
  <c r="P94" i="31"/>
  <c r="P95" i="31"/>
  <c r="P96" i="31"/>
  <c r="P97" i="31"/>
  <c r="P98" i="31"/>
  <c r="P99" i="31"/>
  <c r="P100" i="31"/>
  <c r="P101" i="31"/>
  <c r="P102" i="31"/>
  <c r="P103" i="31"/>
  <c r="P104" i="31"/>
  <c r="P105" i="31"/>
  <c r="Q105" i="31" s="1"/>
  <c r="P106" i="31"/>
  <c r="Q106" i="31" s="1"/>
  <c r="P107" i="31"/>
  <c r="P108" i="31"/>
  <c r="P109" i="31"/>
  <c r="P110" i="31"/>
  <c r="P111" i="31"/>
  <c r="P112" i="31"/>
  <c r="P113" i="31"/>
  <c r="P114" i="31"/>
  <c r="P115" i="31"/>
  <c r="P116" i="31"/>
  <c r="P117" i="31"/>
  <c r="P118" i="31"/>
  <c r="P119" i="31"/>
  <c r="P120" i="31"/>
  <c r="P121" i="31"/>
  <c r="P122" i="31"/>
  <c r="P123" i="31"/>
  <c r="P124" i="31"/>
  <c r="P125" i="31"/>
  <c r="P126" i="31"/>
  <c r="Q126" i="31" s="1"/>
  <c r="P127" i="31"/>
  <c r="Q127" i="31" s="1"/>
  <c r="P128" i="31"/>
  <c r="Q128" i="31" s="1"/>
  <c r="P129" i="31"/>
  <c r="P130" i="31"/>
  <c r="P131" i="31"/>
  <c r="P132" i="31"/>
  <c r="P133" i="31"/>
  <c r="P134" i="31"/>
  <c r="P135" i="31"/>
  <c r="P136" i="31"/>
  <c r="P137" i="31"/>
  <c r="P138" i="31"/>
  <c r="P139" i="31"/>
  <c r="P140" i="31"/>
  <c r="P141" i="31"/>
  <c r="P142" i="31"/>
  <c r="P143" i="31"/>
  <c r="P144" i="31"/>
  <c r="P145" i="31"/>
  <c r="P146" i="31"/>
  <c r="Q146" i="31" s="1"/>
  <c r="P13" i="31"/>
  <c r="G105" i="31" l="1"/>
  <c r="G106" i="31"/>
  <c r="G126" i="31"/>
  <c r="G127" i="31"/>
  <c r="G128" i="31"/>
  <c r="O13" i="31"/>
  <c r="M13" i="31"/>
  <c r="K13" i="31"/>
  <c r="I13" i="31"/>
  <c r="E15" i="30" l="1"/>
  <c r="O236" i="31" l="1"/>
  <c r="I236" i="31"/>
  <c r="M236" i="31"/>
  <c r="K236" i="31"/>
  <c r="O36" i="16" l="1"/>
  <c r="O54" i="16" s="1"/>
  <c r="K36" i="16"/>
  <c r="K54" i="16" s="1"/>
  <c r="O32" i="38" l="1"/>
  <c r="O33" i="38"/>
  <c r="O34" i="38"/>
  <c r="O35" i="38"/>
  <c r="O36" i="38"/>
  <c r="O37" i="38"/>
  <c r="O38" i="38"/>
  <c r="O39" i="38"/>
  <c r="O40" i="38"/>
  <c r="O41" i="38"/>
  <c r="O42" i="38"/>
  <c r="O43" i="38"/>
  <c r="O44" i="38"/>
  <c r="O31" i="38"/>
  <c r="K30" i="38"/>
  <c r="K31" i="38"/>
  <c r="K32" i="38"/>
  <c r="K33" i="38"/>
  <c r="K34" i="38"/>
  <c r="K35" i="38"/>
  <c r="K36" i="38"/>
  <c r="K37" i="38"/>
  <c r="K38" i="38"/>
  <c r="K39" i="38"/>
  <c r="K40" i="38"/>
  <c r="K41" i="38"/>
  <c r="K42" i="38"/>
  <c r="K43" i="38"/>
  <c r="K44" i="38"/>
  <c r="K29" i="38"/>
  <c r="M15" i="38"/>
  <c r="M16" i="38"/>
  <c r="M17" i="38"/>
  <c r="M18" i="38"/>
  <c r="M19" i="38"/>
  <c r="M20" i="38"/>
  <c r="M21" i="38"/>
  <c r="M22" i="38"/>
  <c r="M23" i="38"/>
  <c r="M24" i="38"/>
  <c r="M25" i="38"/>
  <c r="M26" i="38"/>
  <c r="M27" i="38"/>
  <c r="M28" i="38"/>
  <c r="M29" i="38"/>
  <c r="M30" i="38"/>
  <c r="M31" i="38"/>
  <c r="M32" i="38"/>
  <c r="M33" i="38"/>
  <c r="M34" i="38"/>
  <c r="M35" i="38"/>
  <c r="M36" i="38"/>
  <c r="M37" i="38"/>
  <c r="M38" i="38"/>
  <c r="M39" i="38"/>
  <c r="M40" i="38"/>
  <c r="M41" i="38"/>
  <c r="M42" i="38"/>
  <c r="M43" i="38"/>
  <c r="M44" i="38"/>
  <c r="M14" i="38"/>
  <c r="I15" i="38"/>
  <c r="I16" i="38"/>
  <c r="I17" i="38"/>
  <c r="I18" i="38"/>
  <c r="I19" i="38"/>
  <c r="I20" i="38"/>
  <c r="I21" i="38"/>
  <c r="I22" i="38"/>
  <c r="I23" i="38"/>
  <c r="I24" i="38"/>
  <c r="I25" i="38"/>
  <c r="I26" i="38"/>
  <c r="I27" i="38"/>
  <c r="I28" i="38"/>
  <c r="I29" i="38"/>
  <c r="I30" i="38"/>
  <c r="I31" i="38"/>
  <c r="I32" i="38"/>
  <c r="I33" i="38"/>
  <c r="I34" i="38"/>
  <c r="I35" i="38"/>
  <c r="I36" i="38"/>
  <c r="I37" i="38"/>
  <c r="I38" i="38"/>
  <c r="I39" i="38"/>
  <c r="I40" i="38"/>
  <c r="I14" i="38"/>
  <c r="P33" i="38"/>
  <c r="Q33" i="38" s="1"/>
  <c r="P34" i="38"/>
  <c r="Q34" i="38" s="1"/>
  <c r="P35" i="38"/>
  <c r="Q35" i="38" s="1"/>
  <c r="P36" i="38"/>
  <c r="Q36" i="38" s="1"/>
  <c r="P37" i="38"/>
  <c r="Q37" i="38" s="1"/>
  <c r="P38" i="38"/>
  <c r="Q38" i="38" s="1"/>
  <c r="P39" i="38"/>
  <c r="Q39" i="38" s="1"/>
  <c r="P40" i="38"/>
  <c r="Q40" i="38" s="1"/>
  <c r="P41" i="38"/>
  <c r="Q41" i="38" s="1"/>
  <c r="P42" i="38"/>
  <c r="Q42" i="38" s="1"/>
  <c r="P43" i="38"/>
  <c r="Q43" i="38" s="1"/>
  <c r="P44" i="38"/>
  <c r="Q44" i="38" s="1"/>
  <c r="P48" i="38"/>
  <c r="Q48" i="38" s="1"/>
  <c r="P49" i="38"/>
  <c r="Q49" i="38" s="1"/>
  <c r="P32" i="38"/>
  <c r="Q32" i="38" s="1"/>
  <c r="P31" i="38"/>
  <c r="Q31" i="38" s="1"/>
  <c r="P30" i="38"/>
  <c r="Q30" i="38" s="1"/>
  <c r="P29" i="38"/>
  <c r="Q29" i="38" s="1"/>
  <c r="P28" i="38"/>
  <c r="Q28" i="38" s="1"/>
  <c r="P27" i="38"/>
  <c r="Q27" i="38" s="1"/>
  <c r="P26" i="38"/>
  <c r="Q26" i="38" s="1"/>
  <c r="P25" i="38"/>
  <c r="Q25" i="38" s="1"/>
  <c r="P24" i="38"/>
  <c r="Q24" i="38" s="1"/>
  <c r="P23" i="38"/>
  <c r="Q23" i="38" s="1"/>
  <c r="P22" i="38"/>
  <c r="Q22" i="38" s="1"/>
  <c r="P21" i="38"/>
  <c r="Q21" i="38" s="1"/>
  <c r="P20" i="38"/>
  <c r="Q20" i="38" s="1"/>
  <c r="P19" i="38"/>
  <c r="Q19" i="38" s="1"/>
  <c r="P18" i="38"/>
  <c r="Q18" i="38" s="1"/>
  <c r="P17" i="38"/>
  <c r="Q17" i="38" s="1"/>
  <c r="P16" i="38"/>
  <c r="Q16" i="38" s="1"/>
  <c r="P15" i="38"/>
  <c r="Q15" i="38" s="1"/>
  <c r="P14" i="38"/>
  <c r="Q14" i="38" s="1"/>
  <c r="P13" i="38"/>
  <c r="Q13" i="38" s="1"/>
  <c r="K50" i="38" l="1"/>
  <c r="O50" i="38"/>
  <c r="G50" i="38"/>
  <c r="I50" i="38"/>
  <c r="M50" i="38"/>
  <c r="P93" i="37" l="1"/>
  <c r="Q93" i="37" s="1"/>
  <c r="P44" i="37"/>
  <c r="Q44" i="37" s="1"/>
  <c r="P41" i="37"/>
  <c r="Q41" i="37" s="1"/>
  <c r="P40" i="37"/>
  <c r="Q40" i="37" s="1"/>
  <c r="P39" i="37"/>
  <c r="Q39" i="37" s="1"/>
  <c r="P38" i="37"/>
  <c r="Q38" i="37" s="1"/>
  <c r="P37" i="37"/>
  <c r="Q37" i="37" s="1"/>
  <c r="P36" i="37"/>
  <c r="Q36" i="37" s="1"/>
  <c r="P35" i="37"/>
  <c r="Q35" i="37" s="1"/>
  <c r="P34" i="37"/>
  <c r="Q34" i="37" s="1"/>
  <c r="P33" i="37"/>
  <c r="Q33" i="37" s="1"/>
  <c r="P26" i="37"/>
  <c r="Q26" i="37" s="1"/>
  <c r="P25" i="37"/>
  <c r="Q25" i="37" s="1"/>
  <c r="P23" i="37"/>
  <c r="Q23" i="37" s="1"/>
  <c r="P22" i="37"/>
  <c r="Q22" i="37" s="1"/>
  <c r="P21" i="37"/>
  <c r="Q21" i="37" s="1"/>
  <c r="P79" i="36"/>
  <c r="Q79" i="36" s="1"/>
  <c r="P31" i="36"/>
  <c r="Q31" i="36" s="1"/>
  <c r="P30" i="36"/>
  <c r="Q30" i="36" s="1"/>
  <c r="P29" i="36"/>
  <c r="Q29" i="36" s="1"/>
  <c r="P28" i="36"/>
  <c r="Q28" i="36" s="1"/>
  <c r="P27" i="36"/>
  <c r="Q27" i="36" s="1"/>
  <c r="P26" i="36"/>
  <c r="Q26" i="36" s="1"/>
  <c r="P25" i="36"/>
  <c r="Q25" i="36" s="1"/>
  <c r="O25" i="36"/>
  <c r="P24" i="36"/>
  <c r="Q24" i="36" s="1"/>
  <c r="P23" i="36"/>
  <c r="Q23" i="36" s="1"/>
  <c r="O23" i="36"/>
  <c r="P22" i="36"/>
  <c r="Q22" i="36" s="1"/>
  <c r="P21" i="36"/>
  <c r="Q21" i="36" s="1"/>
  <c r="P20" i="36"/>
  <c r="Q20" i="36" s="1"/>
  <c r="P19" i="36"/>
  <c r="Q19" i="36" s="1"/>
  <c r="P18" i="36"/>
  <c r="Q18" i="36" s="1"/>
  <c r="P17" i="36"/>
  <c r="Q17" i="36" s="1"/>
  <c r="P16" i="36"/>
  <c r="Q16" i="36" s="1"/>
  <c r="P15" i="36"/>
  <c r="Q15" i="36" s="1"/>
  <c r="P14" i="36"/>
  <c r="Q14" i="36" s="1"/>
  <c r="P13" i="36"/>
  <c r="Q13" i="36" s="1"/>
  <c r="P32" i="34"/>
  <c r="Q32" i="34" s="1"/>
  <c r="P31" i="34"/>
  <c r="Q31" i="34" s="1"/>
  <c r="P30" i="34"/>
  <c r="Q30" i="34" s="1"/>
  <c r="P29" i="34"/>
  <c r="Q29" i="34" s="1"/>
  <c r="P28" i="34"/>
  <c r="Q28" i="34" s="1"/>
  <c r="P27" i="34"/>
  <c r="Q27" i="34" s="1"/>
  <c r="P26" i="34"/>
  <c r="Q26" i="34" s="1"/>
  <c r="P25" i="34"/>
  <c r="Q25" i="34" s="1"/>
  <c r="O25" i="34"/>
  <c r="P24" i="34"/>
  <c r="Q24" i="34" s="1"/>
  <c r="P23" i="34"/>
  <c r="Q23" i="34" s="1"/>
  <c r="O23" i="34"/>
  <c r="P22" i="34"/>
  <c r="Q22" i="34" s="1"/>
  <c r="P21" i="34"/>
  <c r="Q21" i="34" s="1"/>
  <c r="P20" i="34"/>
  <c r="Q20" i="34" s="1"/>
  <c r="P19" i="34"/>
  <c r="Q19" i="34" s="1"/>
  <c r="P18" i="34"/>
  <c r="Q18" i="34" s="1"/>
  <c r="P17" i="34"/>
  <c r="Q17" i="34" s="1"/>
  <c r="P16" i="34"/>
  <c r="Q16" i="34" s="1"/>
  <c r="P15" i="34"/>
  <c r="Q15" i="34" s="1"/>
  <c r="P14" i="34"/>
  <c r="Q14" i="34" s="1"/>
  <c r="O113" i="36" l="1"/>
  <c r="O457" i="37"/>
  <c r="P28" i="33"/>
  <c r="Q28" i="33" s="1"/>
  <c r="P22" i="33"/>
  <c r="Q22" i="33" s="1"/>
  <c r="P20" i="33"/>
  <c r="Q20" i="33" s="1"/>
  <c r="P19" i="33"/>
  <c r="Q19" i="33" s="1"/>
  <c r="P18" i="33"/>
  <c r="Q18" i="33" s="1"/>
  <c r="P17" i="33"/>
  <c r="Q17" i="33" s="1"/>
  <c r="I14" i="32" l="1"/>
  <c r="I15" i="32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8" i="32"/>
  <c r="I49" i="32"/>
  <c r="I50" i="32"/>
  <c r="I51" i="32"/>
  <c r="I52" i="32"/>
  <c r="I53" i="32"/>
  <c r="I54" i="32"/>
  <c r="I55" i="32"/>
  <c r="I56" i="32"/>
  <c r="I57" i="32"/>
  <c r="I58" i="32"/>
  <c r="I59" i="32"/>
  <c r="I60" i="32"/>
  <c r="I61" i="32"/>
  <c r="I62" i="32"/>
  <c r="I63" i="32"/>
  <c r="I64" i="32"/>
  <c r="I65" i="32"/>
  <c r="I66" i="32"/>
  <c r="I67" i="32"/>
  <c r="I68" i="32"/>
  <c r="I69" i="32"/>
  <c r="I70" i="32"/>
  <c r="I71" i="32"/>
  <c r="I72" i="32"/>
  <c r="I73" i="32"/>
  <c r="I74" i="32"/>
  <c r="I75" i="32"/>
  <c r="I76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39" i="32"/>
  <c r="K40" i="32"/>
  <c r="K41" i="32"/>
  <c r="K42" i="32"/>
  <c r="K43" i="32"/>
  <c r="K44" i="32"/>
  <c r="K45" i="32"/>
  <c r="K46" i="32"/>
  <c r="K47" i="32"/>
  <c r="K48" i="32"/>
  <c r="K49" i="32"/>
  <c r="K50" i="32"/>
  <c r="K51" i="32"/>
  <c r="K52" i="32"/>
  <c r="K53" i="32"/>
  <c r="K54" i="32"/>
  <c r="K55" i="32"/>
  <c r="K56" i="32"/>
  <c r="K57" i="32"/>
  <c r="K58" i="32"/>
  <c r="K59" i="32"/>
  <c r="K60" i="32"/>
  <c r="K61" i="32"/>
  <c r="K62" i="32"/>
  <c r="K63" i="32"/>
  <c r="K64" i="32"/>
  <c r="K65" i="32"/>
  <c r="K66" i="32"/>
  <c r="K67" i="32"/>
  <c r="K68" i="32"/>
  <c r="K69" i="32"/>
  <c r="K70" i="32"/>
  <c r="K71" i="32"/>
  <c r="K72" i="32"/>
  <c r="K73" i="32"/>
  <c r="K74" i="32"/>
  <c r="K75" i="32"/>
  <c r="K76" i="32"/>
  <c r="M14" i="32"/>
  <c r="M15" i="32"/>
  <c r="M16" i="32"/>
  <c r="M17" i="32"/>
  <c r="M18" i="32"/>
  <c r="M19" i="32"/>
  <c r="M20" i="32"/>
  <c r="M21" i="32"/>
  <c r="M22" i="32"/>
  <c r="M23" i="32"/>
  <c r="M24" i="32"/>
  <c r="M25" i="32"/>
  <c r="M26" i="32"/>
  <c r="M27" i="32"/>
  <c r="M28" i="32"/>
  <c r="M29" i="32"/>
  <c r="M30" i="32"/>
  <c r="M31" i="32"/>
  <c r="M32" i="32"/>
  <c r="M33" i="32"/>
  <c r="M34" i="32"/>
  <c r="M35" i="32"/>
  <c r="M36" i="32"/>
  <c r="M37" i="32"/>
  <c r="M38" i="32"/>
  <c r="M39" i="32"/>
  <c r="M40" i="32"/>
  <c r="M41" i="32"/>
  <c r="M42" i="32"/>
  <c r="M43" i="32"/>
  <c r="M44" i="32"/>
  <c r="M45" i="32"/>
  <c r="M46" i="32"/>
  <c r="M47" i="32"/>
  <c r="M48" i="32"/>
  <c r="M49" i="32"/>
  <c r="M50" i="32"/>
  <c r="M51" i="32"/>
  <c r="M52" i="32"/>
  <c r="M53" i="32"/>
  <c r="M54" i="32"/>
  <c r="M55" i="32"/>
  <c r="M56" i="32"/>
  <c r="M57" i="32"/>
  <c r="M58" i="32"/>
  <c r="M59" i="32"/>
  <c r="M60" i="32"/>
  <c r="M61" i="32"/>
  <c r="M62" i="32"/>
  <c r="M63" i="32"/>
  <c r="M64" i="32"/>
  <c r="M65" i="32"/>
  <c r="M66" i="32"/>
  <c r="M67" i="32"/>
  <c r="M68" i="32"/>
  <c r="M69" i="32"/>
  <c r="M70" i="32"/>
  <c r="M71" i="32"/>
  <c r="M72" i="32"/>
  <c r="M73" i="32"/>
  <c r="M74" i="32"/>
  <c r="M75" i="32"/>
  <c r="M76" i="32"/>
  <c r="O14" i="32"/>
  <c r="O15" i="32"/>
  <c r="O16" i="32"/>
  <c r="O17" i="32"/>
  <c r="O18" i="32"/>
  <c r="O19" i="32"/>
  <c r="O20" i="32"/>
  <c r="O21" i="32"/>
  <c r="O22" i="32"/>
  <c r="O23" i="32"/>
  <c r="O24" i="32"/>
  <c r="O25" i="32"/>
  <c r="O26" i="32"/>
  <c r="O27" i="32"/>
  <c r="O28" i="32"/>
  <c r="O29" i="32"/>
  <c r="O30" i="32"/>
  <c r="O31" i="32"/>
  <c r="O32" i="32"/>
  <c r="O33" i="32"/>
  <c r="O34" i="32"/>
  <c r="O35" i="32"/>
  <c r="O36" i="32"/>
  <c r="O37" i="32"/>
  <c r="O38" i="32"/>
  <c r="O39" i="32"/>
  <c r="O40" i="32"/>
  <c r="O41" i="32"/>
  <c r="O42" i="32"/>
  <c r="O43" i="32"/>
  <c r="O44" i="32"/>
  <c r="O45" i="32"/>
  <c r="O46" i="32"/>
  <c r="O47" i="32"/>
  <c r="O48" i="32"/>
  <c r="O49" i="32"/>
  <c r="O50" i="32"/>
  <c r="O51" i="32"/>
  <c r="O52" i="32"/>
  <c r="O53" i="32"/>
  <c r="O54" i="32"/>
  <c r="O55" i="32"/>
  <c r="O56" i="32"/>
  <c r="O57" i="32"/>
  <c r="O58" i="32"/>
  <c r="O59" i="32"/>
  <c r="O60" i="32"/>
  <c r="O61" i="32"/>
  <c r="O62" i="32"/>
  <c r="O63" i="32"/>
  <c r="O64" i="32"/>
  <c r="O65" i="32"/>
  <c r="O66" i="32"/>
  <c r="O67" i="32"/>
  <c r="O68" i="32"/>
  <c r="O69" i="32"/>
  <c r="O70" i="32"/>
  <c r="O71" i="32"/>
  <c r="O72" i="32"/>
  <c r="O73" i="32"/>
  <c r="O74" i="32"/>
  <c r="O75" i="32"/>
  <c r="O76" i="32"/>
  <c r="O13" i="32"/>
  <c r="M13" i="32"/>
  <c r="K13" i="32"/>
  <c r="I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G47" i="32"/>
  <c r="G48" i="32"/>
  <c r="G49" i="32"/>
  <c r="G50" i="32"/>
  <c r="G51" i="32"/>
  <c r="G52" i="32"/>
  <c r="G53" i="32"/>
  <c r="G54" i="32"/>
  <c r="G55" i="32"/>
  <c r="G56" i="32"/>
  <c r="G57" i="32"/>
  <c r="G58" i="32"/>
  <c r="G59" i="32"/>
  <c r="G60" i="32"/>
  <c r="G61" i="32"/>
  <c r="G62" i="32"/>
  <c r="G63" i="32"/>
  <c r="G64" i="32"/>
  <c r="G65" i="32"/>
  <c r="G66" i="32"/>
  <c r="G67" i="32"/>
  <c r="G68" i="32"/>
  <c r="G69" i="32"/>
  <c r="G70" i="32"/>
  <c r="G71" i="32"/>
  <c r="G72" i="32"/>
  <c r="G73" i="32"/>
  <c r="G74" i="32"/>
  <c r="G13" i="32"/>
  <c r="K85" i="32" l="1"/>
  <c r="I85" i="32"/>
  <c r="O85" i="32"/>
  <c r="M85" i="32"/>
  <c r="P76" i="32"/>
  <c r="Q76" i="32" s="1"/>
  <c r="P75" i="32"/>
  <c r="Q75" i="32" s="1"/>
  <c r="P74" i="32"/>
  <c r="Q74" i="32" s="1"/>
  <c r="P73" i="32"/>
  <c r="Q73" i="32" s="1"/>
  <c r="P72" i="32"/>
  <c r="Q72" i="32" s="1"/>
  <c r="P71" i="32"/>
  <c r="Q71" i="32" s="1"/>
  <c r="P70" i="32"/>
  <c r="Q70" i="32" s="1"/>
  <c r="P69" i="32"/>
  <c r="Q69" i="32" s="1"/>
  <c r="P68" i="32"/>
  <c r="Q68" i="32" s="1"/>
  <c r="P67" i="32"/>
  <c r="Q67" i="32" s="1"/>
  <c r="P66" i="32"/>
  <c r="Q66" i="32" s="1"/>
  <c r="P65" i="32"/>
  <c r="Q65" i="32" s="1"/>
  <c r="P64" i="32"/>
  <c r="Q64" i="32" s="1"/>
  <c r="P63" i="32"/>
  <c r="Q63" i="32" s="1"/>
  <c r="P62" i="32"/>
  <c r="Q62" i="32" s="1"/>
  <c r="P61" i="32"/>
  <c r="Q61" i="32" s="1"/>
  <c r="P60" i="32"/>
  <c r="Q60" i="32" s="1"/>
  <c r="P59" i="32"/>
  <c r="Q59" i="32" s="1"/>
  <c r="P58" i="32"/>
  <c r="Q58" i="32" s="1"/>
  <c r="P57" i="32"/>
  <c r="Q57" i="32" s="1"/>
  <c r="P56" i="32"/>
  <c r="Q56" i="32" s="1"/>
  <c r="P55" i="32"/>
  <c r="Q55" i="32" s="1"/>
  <c r="P54" i="32"/>
  <c r="Q54" i="32" s="1"/>
  <c r="P53" i="32"/>
  <c r="Q53" i="32" s="1"/>
  <c r="P52" i="32"/>
  <c r="Q52" i="32" s="1"/>
  <c r="P51" i="32"/>
  <c r="Q51" i="32" s="1"/>
  <c r="P50" i="32"/>
  <c r="Q50" i="32" s="1"/>
  <c r="P49" i="32"/>
  <c r="Q49" i="32" s="1"/>
  <c r="P48" i="32"/>
  <c r="Q48" i="32" s="1"/>
  <c r="P47" i="32"/>
  <c r="Q47" i="32" s="1"/>
  <c r="P46" i="32"/>
  <c r="Q46" i="32" s="1"/>
  <c r="P45" i="32"/>
  <c r="Q45" i="32" s="1"/>
  <c r="P44" i="32"/>
  <c r="Q44" i="32" s="1"/>
  <c r="P43" i="32"/>
  <c r="Q43" i="32" s="1"/>
  <c r="P42" i="32"/>
  <c r="Q42" i="32" s="1"/>
  <c r="P41" i="32"/>
  <c r="Q41" i="32" s="1"/>
  <c r="P40" i="32"/>
  <c r="Q40" i="32" s="1"/>
  <c r="P39" i="32"/>
  <c r="Q39" i="32" s="1"/>
  <c r="P38" i="32"/>
  <c r="Q38" i="32" s="1"/>
  <c r="P37" i="32"/>
  <c r="Q37" i="32" s="1"/>
  <c r="P36" i="32"/>
  <c r="Q36" i="32" s="1"/>
  <c r="P35" i="32"/>
  <c r="Q35" i="32" s="1"/>
  <c r="P34" i="32"/>
  <c r="Q34" i="32" s="1"/>
  <c r="P33" i="32"/>
  <c r="Q33" i="32" s="1"/>
  <c r="P32" i="32"/>
  <c r="Q32" i="32" s="1"/>
  <c r="P31" i="32"/>
  <c r="Q31" i="32" s="1"/>
  <c r="P30" i="32"/>
  <c r="Q30" i="32" s="1"/>
  <c r="P29" i="32"/>
  <c r="Q29" i="32" s="1"/>
  <c r="P28" i="32"/>
  <c r="Q28" i="32" s="1"/>
  <c r="P27" i="32"/>
  <c r="Q27" i="32" s="1"/>
  <c r="P26" i="32"/>
  <c r="Q26" i="32" s="1"/>
  <c r="P25" i="32"/>
  <c r="Q25" i="32" s="1"/>
  <c r="P24" i="32"/>
  <c r="Q24" i="32" s="1"/>
  <c r="P23" i="32"/>
  <c r="Q23" i="32" s="1"/>
  <c r="P22" i="32"/>
  <c r="Q22" i="32" s="1"/>
  <c r="P21" i="32"/>
  <c r="Q21" i="32" s="1"/>
  <c r="P20" i="32"/>
  <c r="Q20" i="32" s="1"/>
  <c r="P19" i="32"/>
  <c r="Q19" i="32" s="1"/>
  <c r="P18" i="32"/>
  <c r="Q18" i="32" s="1"/>
  <c r="P17" i="32"/>
  <c r="Q17" i="32" s="1"/>
  <c r="P16" i="32"/>
  <c r="Q16" i="32" s="1"/>
  <c r="P15" i="32"/>
  <c r="Q15" i="32" s="1"/>
  <c r="P14" i="32"/>
  <c r="Q14" i="32" s="1"/>
  <c r="P13" i="32"/>
  <c r="Q13" i="32" s="1"/>
  <c r="G85" i="32"/>
  <c r="D13" i="31" l="1"/>
  <c r="G32" i="31" l="1"/>
  <c r="Q32" i="31"/>
  <c r="G28" i="31"/>
  <c r="Q28" i="31"/>
  <c r="G24" i="31"/>
  <c r="Q24" i="31"/>
  <c r="G20" i="31"/>
  <c r="Q20" i="31"/>
  <c r="G16" i="31"/>
  <c r="Q16" i="31"/>
  <c r="G47" i="31"/>
  <c r="Q47" i="31"/>
  <c r="G43" i="31"/>
  <c r="Q43" i="31"/>
  <c r="G39" i="31"/>
  <c r="Q39" i="31"/>
  <c r="G35" i="31"/>
  <c r="Q35" i="31"/>
  <c r="G67" i="31"/>
  <c r="Q67" i="31"/>
  <c r="G63" i="31"/>
  <c r="Q63" i="31"/>
  <c r="G59" i="31"/>
  <c r="Q59" i="31"/>
  <c r="G55" i="31"/>
  <c r="Q55" i="31"/>
  <c r="G51" i="31"/>
  <c r="Q51" i="31"/>
  <c r="G91" i="31"/>
  <c r="Q91" i="31"/>
  <c r="G86" i="31"/>
  <c r="Q86" i="31"/>
  <c r="G82" i="31"/>
  <c r="Q82" i="31"/>
  <c r="G78" i="31"/>
  <c r="Q78" i="31"/>
  <c r="G73" i="31"/>
  <c r="Q73" i="31"/>
  <c r="G69" i="31"/>
  <c r="Q69" i="31"/>
  <c r="G101" i="31"/>
  <c r="Q101" i="31"/>
  <c r="G97" i="31"/>
  <c r="Q97" i="31"/>
  <c r="G93" i="31"/>
  <c r="Q93" i="31"/>
  <c r="G122" i="31"/>
  <c r="Q122" i="31"/>
  <c r="G118" i="31"/>
  <c r="Q118" i="31"/>
  <c r="G114" i="31"/>
  <c r="Q114" i="31"/>
  <c r="G110" i="31"/>
  <c r="Q110" i="31"/>
  <c r="G145" i="31"/>
  <c r="Q145" i="31"/>
  <c r="G141" i="31"/>
  <c r="Q141" i="31"/>
  <c r="G137" i="31"/>
  <c r="Q137" i="31"/>
  <c r="G133" i="31"/>
  <c r="Q133" i="31"/>
  <c r="G129" i="31"/>
  <c r="Q129" i="31"/>
  <c r="G162" i="31"/>
  <c r="Q162" i="31"/>
  <c r="G158" i="31"/>
  <c r="Q158" i="31"/>
  <c r="G177" i="31"/>
  <c r="Q177" i="31"/>
  <c r="G173" i="31"/>
  <c r="Q173" i="31"/>
  <c r="G169" i="31"/>
  <c r="Q169" i="31"/>
  <c r="G195" i="31"/>
  <c r="Q195" i="31"/>
  <c r="G191" i="31"/>
  <c r="Q191" i="31"/>
  <c r="G187" i="31"/>
  <c r="Q187" i="31"/>
  <c r="G183" i="31"/>
  <c r="Q183" i="31"/>
  <c r="G228" i="31"/>
  <c r="Q228" i="31"/>
  <c r="G224" i="31"/>
  <c r="Q224" i="31"/>
  <c r="G220" i="31"/>
  <c r="Q220" i="31"/>
  <c r="G212" i="31"/>
  <c r="Q212" i="31"/>
  <c r="G208" i="31"/>
  <c r="Q208" i="31"/>
  <c r="G204" i="31"/>
  <c r="Q204" i="31"/>
  <c r="G23" i="31"/>
  <c r="Q23" i="31"/>
  <c r="G46" i="31"/>
  <c r="Q46" i="31"/>
  <c r="G42" i="31"/>
  <c r="Q42" i="31"/>
  <c r="G38" i="31"/>
  <c r="Q38" i="31"/>
  <c r="G34" i="31"/>
  <c r="Q34" i="31"/>
  <c r="G66" i="31"/>
  <c r="Q66" i="31"/>
  <c r="G62" i="31"/>
  <c r="Q62" i="31"/>
  <c r="G58" i="31"/>
  <c r="Q58" i="31"/>
  <c r="G54" i="31"/>
  <c r="Q54" i="31"/>
  <c r="G50" i="31"/>
  <c r="Q50" i="31"/>
  <c r="G89" i="31"/>
  <c r="Q89" i="31"/>
  <c r="G85" i="31"/>
  <c r="Q85" i="31"/>
  <c r="G81" i="31"/>
  <c r="Q81" i="31"/>
  <c r="G77" i="31"/>
  <c r="Q77" i="31"/>
  <c r="G72" i="31"/>
  <c r="Q72" i="31"/>
  <c r="G104" i="31"/>
  <c r="Q104" i="31"/>
  <c r="G100" i="31"/>
  <c r="Q100" i="31"/>
  <c r="G96" i="31"/>
  <c r="Q96" i="31"/>
  <c r="G125" i="31"/>
  <c r="Q125" i="31"/>
  <c r="G121" i="31"/>
  <c r="Q121" i="31"/>
  <c r="G117" i="31"/>
  <c r="Q117" i="31"/>
  <c r="G113" i="31"/>
  <c r="Q113" i="31"/>
  <c r="G109" i="31"/>
  <c r="Q109" i="31"/>
  <c r="G144" i="31"/>
  <c r="Q144" i="31"/>
  <c r="G140" i="31"/>
  <c r="Q140" i="31"/>
  <c r="G136" i="31"/>
  <c r="Q136" i="31"/>
  <c r="G132" i="31"/>
  <c r="Q132" i="31"/>
  <c r="G165" i="31"/>
  <c r="Q165" i="31"/>
  <c r="G161" i="31"/>
  <c r="Q161" i="31"/>
  <c r="G157" i="31"/>
  <c r="Q157" i="31"/>
  <c r="G176" i="31"/>
  <c r="Q176" i="31"/>
  <c r="G172" i="31"/>
  <c r="Q172" i="31"/>
  <c r="G168" i="31"/>
  <c r="Q168" i="31"/>
  <c r="G198" i="31"/>
  <c r="Q198" i="31"/>
  <c r="G194" i="31"/>
  <c r="Q194" i="31"/>
  <c r="G190" i="31"/>
  <c r="Q190" i="31"/>
  <c r="G186" i="31"/>
  <c r="Q186" i="31"/>
  <c r="G182" i="31"/>
  <c r="Q182" i="31"/>
  <c r="G231" i="31"/>
  <c r="Q231" i="31"/>
  <c r="G227" i="31"/>
  <c r="Q227" i="31"/>
  <c r="G223" i="31"/>
  <c r="Q223" i="31"/>
  <c r="G219" i="31"/>
  <c r="Q219" i="31"/>
  <c r="G211" i="31"/>
  <c r="Q211" i="31"/>
  <c r="G207" i="31"/>
  <c r="Q207" i="31"/>
  <c r="G203" i="31"/>
  <c r="Q203" i="31"/>
  <c r="G31" i="31"/>
  <c r="Q31" i="31"/>
  <c r="G19" i="31"/>
  <c r="Q19" i="31"/>
  <c r="G30" i="31"/>
  <c r="Q30" i="31"/>
  <c r="G22" i="31"/>
  <c r="Q22" i="31"/>
  <c r="G14" i="31"/>
  <c r="Q14" i="31"/>
  <c r="G45" i="31"/>
  <c r="Q45" i="31"/>
  <c r="G41" i="31"/>
  <c r="Q41" i="31"/>
  <c r="G37" i="31"/>
  <c r="Q37" i="31"/>
  <c r="G33" i="31"/>
  <c r="Q33" i="31"/>
  <c r="G65" i="31"/>
  <c r="Q65" i="31"/>
  <c r="G61" i="31"/>
  <c r="Q61" i="31"/>
  <c r="G57" i="31"/>
  <c r="Q57" i="31"/>
  <c r="G53" i="31"/>
  <c r="Q53" i="31"/>
  <c r="G49" i="31"/>
  <c r="Q49" i="31"/>
  <c r="G88" i="31"/>
  <c r="Q88" i="31"/>
  <c r="G84" i="31"/>
  <c r="Q84" i="31"/>
  <c r="G80" i="31"/>
  <c r="Q80" i="31"/>
  <c r="G75" i="31"/>
  <c r="Q75" i="31"/>
  <c r="G71" i="31"/>
  <c r="Q71" i="31"/>
  <c r="G103" i="31"/>
  <c r="Q103" i="31"/>
  <c r="G99" i="31"/>
  <c r="Q99" i="31"/>
  <c r="G95" i="31"/>
  <c r="Q95" i="31"/>
  <c r="G124" i="31"/>
  <c r="Q124" i="31"/>
  <c r="G120" i="31"/>
  <c r="Q120" i="31"/>
  <c r="G116" i="31"/>
  <c r="Q116" i="31"/>
  <c r="G112" i="31"/>
  <c r="Q112" i="31"/>
  <c r="G108" i="31"/>
  <c r="Q108" i="31"/>
  <c r="G143" i="31"/>
  <c r="Q143" i="31"/>
  <c r="G139" i="31"/>
  <c r="Q139" i="31"/>
  <c r="G135" i="31"/>
  <c r="Q135" i="31"/>
  <c r="G131" i="31"/>
  <c r="Q131" i="31"/>
  <c r="G164" i="31"/>
  <c r="Q164" i="31"/>
  <c r="G160" i="31"/>
  <c r="Q160" i="31"/>
  <c r="G156" i="31"/>
  <c r="Q156" i="31"/>
  <c r="G175" i="31"/>
  <c r="Q175" i="31"/>
  <c r="G171" i="31"/>
  <c r="Q171" i="31"/>
  <c r="G167" i="31"/>
  <c r="Q167" i="31"/>
  <c r="G197" i="31"/>
  <c r="Q197" i="31"/>
  <c r="G193" i="31"/>
  <c r="Q193" i="31"/>
  <c r="G189" i="31"/>
  <c r="Q189" i="31"/>
  <c r="G185" i="31"/>
  <c r="Q185" i="31"/>
  <c r="G230" i="31"/>
  <c r="Q230" i="31"/>
  <c r="G226" i="31"/>
  <c r="Q226" i="31"/>
  <c r="G222" i="31"/>
  <c r="Q222" i="31"/>
  <c r="G214" i="31"/>
  <c r="Q214" i="31"/>
  <c r="G210" i="31"/>
  <c r="Q210" i="31"/>
  <c r="G206" i="31"/>
  <c r="Q206" i="31"/>
  <c r="G202" i="31"/>
  <c r="Q202" i="31"/>
  <c r="G27" i="31"/>
  <c r="Q27" i="31"/>
  <c r="G15" i="31"/>
  <c r="Q15" i="31"/>
  <c r="G26" i="31"/>
  <c r="Q26" i="31"/>
  <c r="G18" i="31"/>
  <c r="Q18" i="31"/>
  <c r="G13" i="31"/>
  <c r="Q13" i="31"/>
  <c r="G29" i="31"/>
  <c r="Q29" i="31"/>
  <c r="G25" i="31"/>
  <c r="Q25" i="31"/>
  <c r="G21" i="31"/>
  <c r="Q21" i="31"/>
  <c r="G17" i="31"/>
  <c r="Q17" i="31"/>
  <c r="G48" i="31"/>
  <c r="Q48" i="31"/>
  <c r="G44" i="31"/>
  <c r="Q44" i="31"/>
  <c r="G40" i="31"/>
  <c r="Q40" i="31"/>
  <c r="G36" i="31"/>
  <c r="Q36" i="31"/>
  <c r="G68" i="31"/>
  <c r="Q68" i="31"/>
  <c r="G64" i="31"/>
  <c r="Q64" i="31"/>
  <c r="G60" i="31"/>
  <c r="Q60" i="31"/>
  <c r="G56" i="31"/>
  <c r="Q56" i="31"/>
  <c r="G52" i="31"/>
  <c r="Q52" i="31"/>
  <c r="G92" i="31"/>
  <c r="Q92" i="31"/>
  <c r="G87" i="31"/>
  <c r="Q87" i="31"/>
  <c r="G83" i="31"/>
  <c r="Q83" i="31"/>
  <c r="G79" i="31"/>
  <c r="Q79" i="31"/>
  <c r="G74" i="31"/>
  <c r="Q74" i="31"/>
  <c r="G70" i="31"/>
  <c r="Q70" i="31"/>
  <c r="G102" i="31"/>
  <c r="Q102" i="31"/>
  <c r="G98" i="31"/>
  <c r="Q98" i="31"/>
  <c r="G94" i="31"/>
  <c r="Q94" i="31"/>
  <c r="G123" i="31"/>
  <c r="Q123" i="31"/>
  <c r="G119" i="31"/>
  <c r="Q119" i="31"/>
  <c r="G115" i="31"/>
  <c r="Q115" i="31"/>
  <c r="G111" i="31"/>
  <c r="Q111" i="31"/>
  <c r="G107" i="31"/>
  <c r="Q107" i="31"/>
  <c r="G142" i="31"/>
  <c r="Q142" i="31"/>
  <c r="G138" i="31"/>
  <c r="Q138" i="31"/>
  <c r="G134" i="31"/>
  <c r="Q134" i="31"/>
  <c r="G130" i="31"/>
  <c r="Q130" i="31"/>
  <c r="G163" i="31"/>
  <c r="Q163" i="31"/>
  <c r="G159" i="31"/>
  <c r="Q159" i="31"/>
  <c r="G178" i="31"/>
  <c r="Q178" i="31"/>
  <c r="G174" i="31"/>
  <c r="Q174" i="31"/>
  <c r="G170" i="31"/>
  <c r="Q170" i="31"/>
  <c r="G166" i="31"/>
  <c r="Q166" i="31"/>
  <c r="G196" i="31"/>
  <c r="Q196" i="31"/>
  <c r="G192" i="31"/>
  <c r="Q192" i="31"/>
  <c r="G188" i="31"/>
  <c r="Q188" i="31"/>
  <c r="G184" i="31"/>
  <c r="Q184" i="31"/>
  <c r="G229" i="31"/>
  <c r="Q229" i="31"/>
  <c r="G225" i="31"/>
  <c r="Q225" i="31"/>
  <c r="G221" i="31"/>
  <c r="Q221" i="31"/>
  <c r="G213" i="31"/>
  <c r="Q213" i="31"/>
  <c r="G209" i="31"/>
  <c r="Q209" i="31"/>
  <c r="G205" i="31"/>
  <c r="Q205" i="31"/>
  <c r="G201" i="31"/>
  <c r="Q201" i="31"/>
  <c r="G236" i="31"/>
  <c r="E54" i="30" l="1"/>
  <c r="K31" i="30" l="1"/>
  <c r="K32" i="30"/>
  <c r="K33" i="30"/>
  <c r="K34" i="30"/>
  <c r="K35" i="30"/>
  <c r="K36" i="30"/>
  <c r="K37" i="30"/>
  <c r="K38" i="30"/>
  <c r="K39" i="30"/>
  <c r="K40" i="30"/>
  <c r="K41" i="30"/>
  <c r="K42" i="30"/>
  <c r="K43" i="30"/>
  <c r="K44" i="30"/>
  <c r="K45" i="30"/>
  <c r="K46" i="30"/>
  <c r="K47" i="30"/>
  <c r="K48" i="30"/>
  <c r="K49" i="30"/>
  <c r="K50" i="30"/>
  <c r="K51" i="30"/>
  <c r="K52" i="30"/>
  <c r="K53" i="30"/>
  <c r="K54" i="30"/>
  <c r="K55" i="30"/>
  <c r="K56" i="30"/>
  <c r="K57" i="30"/>
  <c r="K58" i="30"/>
  <c r="K59" i="30"/>
  <c r="K60" i="30"/>
  <c r="K61" i="30"/>
  <c r="K62" i="30"/>
  <c r="K63" i="30"/>
  <c r="K64" i="30"/>
  <c r="K65" i="30"/>
  <c r="K66" i="30"/>
  <c r="K67" i="30"/>
  <c r="K68" i="30"/>
  <c r="K69" i="30"/>
  <c r="K70" i="30"/>
  <c r="K71" i="30"/>
  <c r="K72" i="30"/>
  <c r="K73" i="30"/>
  <c r="K74" i="30"/>
  <c r="K75" i="30"/>
  <c r="K76" i="30"/>
  <c r="K77" i="30"/>
  <c r="K78" i="30"/>
  <c r="I32" i="30"/>
  <c r="I33" i="30"/>
  <c r="I34" i="30"/>
  <c r="I35" i="30"/>
  <c r="I36" i="30"/>
  <c r="I37" i="30"/>
  <c r="I38" i="30"/>
  <c r="I39" i="30"/>
  <c r="I40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7" i="30"/>
  <c r="I58" i="30"/>
  <c r="I59" i="30"/>
  <c r="I60" i="30"/>
  <c r="I61" i="30"/>
  <c r="I62" i="30"/>
  <c r="I63" i="30"/>
  <c r="I64" i="30"/>
  <c r="I65" i="30"/>
  <c r="I66" i="30"/>
  <c r="I67" i="30"/>
  <c r="I68" i="30"/>
  <c r="I69" i="30"/>
  <c r="I70" i="30"/>
  <c r="I71" i="30"/>
  <c r="I72" i="30"/>
  <c r="I73" i="30"/>
  <c r="I74" i="30"/>
  <c r="I75" i="30"/>
  <c r="I76" i="30"/>
  <c r="I77" i="30"/>
  <c r="I78" i="30"/>
  <c r="G32" i="30"/>
  <c r="G33" i="30"/>
  <c r="G34" i="30"/>
  <c r="G35" i="30"/>
  <c r="G36" i="30"/>
  <c r="G37" i="30"/>
  <c r="G38" i="30"/>
  <c r="G39" i="30"/>
  <c r="G40" i="30"/>
  <c r="G41" i="30"/>
  <c r="G42" i="30"/>
  <c r="G43" i="30"/>
  <c r="G44" i="30"/>
  <c r="G45" i="30"/>
  <c r="G46" i="30"/>
  <c r="G47" i="30"/>
  <c r="G48" i="30"/>
  <c r="G49" i="30"/>
  <c r="G50" i="30"/>
  <c r="G51" i="30"/>
  <c r="G52" i="30"/>
  <c r="G53" i="30"/>
  <c r="G54" i="30"/>
  <c r="G55" i="30"/>
  <c r="G56" i="30"/>
  <c r="G57" i="30"/>
  <c r="G58" i="30"/>
  <c r="G59" i="30"/>
  <c r="G60" i="30"/>
  <c r="G61" i="30"/>
  <c r="G62" i="30"/>
  <c r="G63" i="30"/>
  <c r="G64" i="30"/>
  <c r="G65" i="30"/>
  <c r="G66" i="30"/>
  <c r="G67" i="30"/>
  <c r="G68" i="30"/>
  <c r="G69" i="30"/>
  <c r="G70" i="30"/>
  <c r="G71" i="30"/>
  <c r="G72" i="30"/>
  <c r="G73" i="30"/>
  <c r="G74" i="30"/>
  <c r="G75" i="30"/>
  <c r="G76" i="30"/>
  <c r="G77" i="30"/>
  <c r="G78" i="30"/>
  <c r="O17" i="30"/>
  <c r="O18" i="30"/>
  <c r="O19" i="30"/>
  <c r="O20" i="30"/>
  <c r="O21" i="30"/>
  <c r="O22" i="30"/>
  <c r="O23" i="30"/>
  <c r="O24" i="30"/>
  <c r="O25" i="30"/>
  <c r="O26" i="30"/>
  <c r="O27" i="30"/>
  <c r="O28" i="30"/>
  <c r="O29" i="30"/>
  <c r="O30" i="30"/>
  <c r="O31" i="30"/>
  <c r="O32" i="30"/>
  <c r="O33" i="30"/>
  <c r="O34" i="30"/>
  <c r="O35" i="30"/>
  <c r="O36" i="30"/>
  <c r="O37" i="30"/>
  <c r="O38" i="30"/>
  <c r="O39" i="30"/>
  <c r="O40" i="30"/>
  <c r="O41" i="30"/>
  <c r="O42" i="30"/>
  <c r="O43" i="30"/>
  <c r="O44" i="30"/>
  <c r="O45" i="30"/>
  <c r="O46" i="30"/>
  <c r="O47" i="30"/>
  <c r="O48" i="30"/>
  <c r="O49" i="30"/>
  <c r="O50" i="30"/>
  <c r="O51" i="30"/>
  <c r="O52" i="30"/>
  <c r="O53" i="30"/>
  <c r="O54" i="30"/>
  <c r="O55" i="30"/>
  <c r="O56" i="30"/>
  <c r="O57" i="30"/>
  <c r="O58" i="30"/>
  <c r="O59" i="30"/>
  <c r="O60" i="30"/>
  <c r="O61" i="30"/>
  <c r="O62" i="30"/>
  <c r="O63" i="30"/>
  <c r="O64" i="30"/>
  <c r="O65" i="30"/>
  <c r="O66" i="30"/>
  <c r="O67" i="30"/>
  <c r="O68" i="30"/>
  <c r="O69" i="30"/>
  <c r="O70" i="30"/>
  <c r="O71" i="30"/>
  <c r="O72" i="30"/>
  <c r="O73" i="30"/>
  <c r="O74" i="30"/>
  <c r="O75" i="30"/>
  <c r="O76" i="30"/>
  <c r="O77" i="30"/>
  <c r="O78" i="30"/>
  <c r="O16" i="30"/>
  <c r="M15" i="30"/>
  <c r="M16" i="30"/>
  <c r="M17" i="30"/>
  <c r="M18" i="30"/>
  <c r="M19" i="30"/>
  <c r="M20" i="30"/>
  <c r="M21" i="30"/>
  <c r="M22" i="30"/>
  <c r="M23" i="30"/>
  <c r="M24" i="30"/>
  <c r="M25" i="30"/>
  <c r="M26" i="30"/>
  <c r="M27" i="30"/>
  <c r="M28" i="30"/>
  <c r="M29" i="30"/>
  <c r="M30" i="30"/>
  <c r="M31" i="30"/>
  <c r="M32" i="30"/>
  <c r="M33" i="30"/>
  <c r="M34" i="30"/>
  <c r="M35" i="30"/>
  <c r="M36" i="30"/>
  <c r="M37" i="30"/>
  <c r="M38" i="30"/>
  <c r="M39" i="30"/>
  <c r="M40" i="30"/>
  <c r="M41" i="30"/>
  <c r="M42" i="30"/>
  <c r="M43" i="30"/>
  <c r="M44" i="30"/>
  <c r="M45" i="30"/>
  <c r="M46" i="30"/>
  <c r="M47" i="30"/>
  <c r="M48" i="30"/>
  <c r="M49" i="30"/>
  <c r="M50" i="30"/>
  <c r="M51" i="30"/>
  <c r="M52" i="30"/>
  <c r="M53" i="30"/>
  <c r="M54" i="30"/>
  <c r="M55" i="30"/>
  <c r="M56" i="30"/>
  <c r="M57" i="30"/>
  <c r="M58" i="30"/>
  <c r="M59" i="30"/>
  <c r="M60" i="30"/>
  <c r="M61" i="30"/>
  <c r="M62" i="30"/>
  <c r="M63" i="30"/>
  <c r="M64" i="30"/>
  <c r="M65" i="30"/>
  <c r="M66" i="30"/>
  <c r="M67" i="30"/>
  <c r="M68" i="30"/>
  <c r="M69" i="30"/>
  <c r="M70" i="30"/>
  <c r="M71" i="30"/>
  <c r="M72" i="30"/>
  <c r="M73" i="30"/>
  <c r="M74" i="30"/>
  <c r="M75" i="30"/>
  <c r="M76" i="30"/>
  <c r="M77" i="30"/>
  <c r="M78" i="30"/>
  <c r="M14" i="30"/>
  <c r="M13" i="30"/>
  <c r="K17" i="30"/>
  <c r="K18" i="30"/>
  <c r="K19" i="30"/>
  <c r="K20" i="30"/>
  <c r="K21" i="30"/>
  <c r="K22" i="30"/>
  <c r="K23" i="30"/>
  <c r="K24" i="30"/>
  <c r="K25" i="30"/>
  <c r="K26" i="30"/>
  <c r="K27" i="30"/>
  <c r="K28" i="30"/>
  <c r="K29" i="30"/>
  <c r="K30" i="30"/>
  <c r="K16" i="30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31" i="30"/>
  <c r="I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31" i="30"/>
  <c r="G13" i="30"/>
  <c r="P70" i="30"/>
  <c r="Q70" i="30" s="1"/>
  <c r="P69" i="30"/>
  <c r="Q69" i="30" s="1"/>
  <c r="P68" i="30"/>
  <c r="Q68" i="30" s="1"/>
  <c r="P67" i="30"/>
  <c r="Q67" i="30" s="1"/>
  <c r="P78" i="30"/>
  <c r="Q78" i="30" s="1"/>
  <c r="P77" i="30"/>
  <c r="Q77" i="30" s="1"/>
  <c r="P76" i="30"/>
  <c r="Q76" i="30" s="1"/>
  <c r="P75" i="30"/>
  <c r="Q75" i="30" s="1"/>
  <c r="P74" i="30"/>
  <c r="Q74" i="30" s="1"/>
  <c r="P73" i="30"/>
  <c r="Q73" i="30" s="1"/>
  <c r="P66" i="30"/>
  <c r="Q66" i="30" s="1"/>
  <c r="P65" i="30"/>
  <c r="Q65" i="30" s="1"/>
  <c r="P64" i="30"/>
  <c r="Q64" i="30" s="1"/>
  <c r="P63" i="30"/>
  <c r="Q63" i="30" s="1"/>
  <c r="P62" i="30"/>
  <c r="Q62" i="30" s="1"/>
  <c r="P60" i="30"/>
  <c r="Q60" i="30" s="1"/>
  <c r="P59" i="30"/>
  <c r="Q59" i="30" s="1"/>
  <c r="P58" i="30"/>
  <c r="Q58" i="30" s="1"/>
  <c r="P57" i="30"/>
  <c r="Q57" i="30" s="1"/>
  <c r="P56" i="30"/>
  <c r="Q56" i="30" s="1"/>
  <c r="P55" i="30"/>
  <c r="Q55" i="30" s="1"/>
  <c r="P54" i="30"/>
  <c r="Q54" i="30" s="1"/>
  <c r="P53" i="30"/>
  <c r="Q53" i="30" s="1"/>
  <c r="P52" i="30"/>
  <c r="Q52" i="30" s="1"/>
  <c r="P51" i="30"/>
  <c r="Q51" i="30" s="1"/>
  <c r="P50" i="30"/>
  <c r="Q50" i="30" s="1"/>
  <c r="P49" i="30"/>
  <c r="Q49" i="30" s="1"/>
  <c r="P48" i="30"/>
  <c r="Q48" i="30" s="1"/>
  <c r="P47" i="30"/>
  <c r="Q47" i="30" s="1"/>
  <c r="P46" i="30"/>
  <c r="Q46" i="30" s="1"/>
  <c r="P45" i="30"/>
  <c r="Q45" i="30" s="1"/>
  <c r="P44" i="30"/>
  <c r="Q44" i="30" s="1"/>
  <c r="P43" i="30"/>
  <c r="Q43" i="30" s="1"/>
  <c r="P42" i="30"/>
  <c r="Q42" i="30" s="1"/>
  <c r="P41" i="30"/>
  <c r="Q41" i="30" s="1"/>
  <c r="P40" i="30"/>
  <c r="Q40" i="30" s="1"/>
  <c r="P39" i="30"/>
  <c r="Q39" i="30" s="1"/>
  <c r="P38" i="30"/>
  <c r="Q38" i="30" s="1"/>
  <c r="P37" i="30"/>
  <c r="Q37" i="30" s="1"/>
  <c r="P36" i="30"/>
  <c r="Q36" i="30" s="1"/>
  <c r="P35" i="30"/>
  <c r="Q35" i="30" s="1"/>
  <c r="P34" i="30"/>
  <c r="Q34" i="30" s="1"/>
  <c r="P33" i="30"/>
  <c r="Q33" i="30" s="1"/>
  <c r="P32" i="30"/>
  <c r="Q32" i="30" s="1"/>
  <c r="P31" i="30"/>
  <c r="Q31" i="30" s="1"/>
  <c r="P30" i="30"/>
  <c r="Q30" i="30" s="1"/>
  <c r="P29" i="30"/>
  <c r="Q29" i="30" s="1"/>
  <c r="P28" i="30"/>
  <c r="Q28" i="30" s="1"/>
  <c r="P27" i="30"/>
  <c r="Q27" i="30" s="1"/>
  <c r="P26" i="30"/>
  <c r="Q26" i="30" s="1"/>
  <c r="P25" i="30"/>
  <c r="Q25" i="30" s="1"/>
  <c r="P24" i="30"/>
  <c r="Q24" i="30" s="1"/>
  <c r="P23" i="30"/>
  <c r="Q23" i="30" s="1"/>
  <c r="P22" i="30"/>
  <c r="P21" i="30"/>
  <c r="Q21" i="30" s="1"/>
  <c r="P20" i="30"/>
  <c r="Q20" i="30" s="1"/>
  <c r="P19" i="30"/>
  <c r="Q19" i="30" s="1"/>
  <c r="P18" i="30"/>
  <c r="Q18" i="30" s="1"/>
  <c r="P17" i="30"/>
  <c r="Q17" i="30" s="1"/>
  <c r="P16" i="30"/>
  <c r="Q16" i="30" s="1"/>
  <c r="P15" i="30"/>
  <c r="Q15" i="30" s="1"/>
  <c r="P14" i="30"/>
  <c r="P13" i="30"/>
  <c r="Q13" i="30" s="1"/>
  <c r="G80" i="30"/>
  <c r="O80" i="30" l="1"/>
  <c r="K80" i="30"/>
  <c r="I80" i="30"/>
  <c r="M80" i="30"/>
  <c r="P61" i="30"/>
  <c r="Q61" i="30" s="1"/>
  <c r="Q14" i="30"/>
  <c r="Q22" i="30"/>
  <c r="O56" i="21" l="1"/>
  <c r="M56" i="21"/>
  <c r="I56" i="21" l="1"/>
  <c r="K56" i="21"/>
  <c r="O14" i="23" l="1"/>
  <c r="O15" i="23"/>
  <c r="O16" i="23"/>
  <c r="O17" i="23"/>
  <c r="O18" i="23"/>
  <c r="O19" i="23"/>
  <c r="O20" i="23"/>
  <c r="O21" i="23"/>
  <c r="O22" i="23"/>
  <c r="O23" i="23"/>
  <c r="O24" i="23"/>
  <c r="O25" i="23"/>
  <c r="O26" i="23"/>
  <c r="O27" i="23"/>
  <c r="O28" i="23"/>
  <c r="O29" i="23"/>
  <c r="O30" i="23"/>
  <c r="O31" i="23"/>
  <c r="O32" i="23"/>
  <c r="O33" i="23"/>
  <c r="O34" i="23"/>
  <c r="O35" i="23"/>
  <c r="O36" i="23"/>
  <c r="O37" i="23"/>
  <c r="O38" i="23"/>
  <c r="O39" i="23"/>
  <c r="O40" i="23"/>
  <c r="O41" i="23"/>
  <c r="O42" i="23"/>
  <c r="M14" i="23"/>
  <c r="M15" i="23"/>
  <c r="M16" i="23"/>
  <c r="M17" i="23"/>
  <c r="M18" i="23"/>
  <c r="M19" i="23"/>
  <c r="M20" i="23"/>
  <c r="M21" i="23"/>
  <c r="M22" i="23"/>
  <c r="M23" i="23"/>
  <c r="M24" i="23"/>
  <c r="M25" i="23"/>
  <c r="M26" i="23"/>
  <c r="M27" i="23"/>
  <c r="M28" i="23"/>
  <c r="M29" i="23"/>
  <c r="M30" i="23"/>
  <c r="M31" i="23"/>
  <c r="M32" i="23"/>
  <c r="M33" i="23"/>
  <c r="M34" i="23"/>
  <c r="M35" i="23"/>
  <c r="M36" i="23"/>
  <c r="M37" i="23"/>
  <c r="M38" i="23"/>
  <c r="M39" i="23"/>
  <c r="M40" i="23"/>
  <c r="M41" i="23"/>
  <c r="M42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O13" i="23"/>
  <c r="M13" i="23"/>
  <c r="K13" i="23"/>
  <c r="K68" i="23" s="1"/>
  <c r="M68" i="23" l="1"/>
  <c r="O68" i="23"/>
  <c r="I68" i="23"/>
  <c r="O48" i="22"/>
  <c r="K48" i="22"/>
  <c r="M48" i="22"/>
  <c r="I19" i="22"/>
  <c r="I20" i="22"/>
  <c r="I21" i="22"/>
  <c r="I22" i="22"/>
  <c r="I23" i="22"/>
  <c r="I28" i="22"/>
  <c r="I29" i="22"/>
  <c r="I30" i="22"/>
  <c r="I31" i="22"/>
  <c r="I32" i="22"/>
  <c r="I33" i="22"/>
  <c r="I35" i="22"/>
  <c r="I36" i="22"/>
  <c r="I37" i="22"/>
  <c r="I38" i="22"/>
  <c r="I39" i="22"/>
  <c r="I40" i="22"/>
  <c r="I41" i="22"/>
  <c r="I42" i="22"/>
  <c r="I43" i="22"/>
  <c r="I18" i="22"/>
  <c r="P43" i="22"/>
  <c r="Q43" i="22" s="1"/>
  <c r="G19" i="22"/>
  <c r="G20" i="22"/>
  <c r="G21" i="22"/>
  <c r="G22" i="22"/>
  <c r="G23" i="22"/>
  <c r="G28" i="22"/>
  <c r="G29" i="22"/>
  <c r="G30" i="22"/>
  <c r="G31" i="22"/>
  <c r="G32" i="22"/>
  <c r="G33" i="22"/>
  <c r="G35" i="22"/>
  <c r="G36" i="22"/>
  <c r="G37" i="22"/>
  <c r="G38" i="22"/>
  <c r="G39" i="22"/>
  <c r="G40" i="22"/>
  <c r="G41" i="22"/>
  <c r="G42" i="22"/>
  <c r="G43" i="22"/>
  <c r="G18" i="22"/>
  <c r="G48" i="22" l="1"/>
  <c r="I48" i="22"/>
  <c r="K33" i="19" l="1"/>
  <c r="O33" i="19"/>
  <c r="O29" i="19"/>
  <c r="O23" i="19"/>
  <c r="K21" i="19"/>
  <c r="O21" i="19"/>
  <c r="K20" i="19"/>
  <c r="O20" i="19"/>
  <c r="M113" i="24" l="1"/>
  <c r="O113" i="24"/>
  <c r="K113" i="24"/>
  <c r="I115" i="24" s="1"/>
  <c r="P33" i="29" l="1"/>
  <c r="Q33" i="29" s="1"/>
  <c r="P32" i="29"/>
  <c r="Q32" i="29" s="1"/>
  <c r="P30" i="29"/>
  <c r="Q30" i="29" s="1"/>
  <c r="P29" i="29"/>
  <c r="Q29" i="29" s="1"/>
  <c r="P28" i="29"/>
  <c r="Q28" i="29" s="1"/>
  <c r="P27" i="29"/>
  <c r="Q27" i="29" s="1"/>
  <c r="P26" i="29"/>
  <c r="Q26" i="29" s="1"/>
  <c r="P25" i="29"/>
  <c r="Q25" i="29" s="1"/>
  <c r="P24" i="29"/>
  <c r="Q24" i="29" s="1"/>
  <c r="P23" i="29"/>
  <c r="Q23" i="29" s="1"/>
  <c r="P22" i="29"/>
  <c r="Q22" i="29" s="1"/>
  <c r="P21" i="29"/>
  <c r="Q21" i="29" s="1"/>
  <c r="P20" i="29"/>
  <c r="Q20" i="29" s="1"/>
  <c r="P19" i="29"/>
  <c r="Q19" i="29" s="1"/>
  <c r="P18" i="29"/>
  <c r="Q18" i="29" s="1"/>
  <c r="P17" i="29"/>
  <c r="Q17" i="29" s="1"/>
  <c r="P16" i="29"/>
  <c r="Q16" i="29" s="1"/>
  <c r="P15" i="29"/>
  <c r="Q15" i="29" s="1"/>
  <c r="P14" i="29"/>
  <c r="Q14" i="29" s="1"/>
  <c r="P13" i="29"/>
  <c r="Q13" i="29" s="1"/>
  <c r="I35" i="29" l="1"/>
  <c r="I57" i="29" s="1"/>
  <c r="I79" i="29" s="1"/>
  <c r="G35" i="29"/>
  <c r="G57" i="29" s="1"/>
  <c r="G79" i="29" s="1"/>
  <c r="O35" i="29"/>
  <c r="M35" i="29"/>
  <c r="K35" i="29"/>
  <c r="K57" i="29" s="1"/>
  <c r="K79" i="29" s="1"/>
  <c r="O55" i="28" l="1"/>
  <c r="O56" i="28"/>
  <c r="O57" i="28"/>
  <c r="O58" i="28"/>
  <c r="O59" i="28"/>
  <c r="O60" i="28"/>
  <c r="O61" i="28"/>
  <c r="O62" i="28"/>
  <c r="O63" i="28"/>
  <c r="O64" i="28"/>
  <c r="O65" i="28"/>
  <c r="O66" i="28"/>
  <c r="O67" i="28"/>
  <c r="O68" i="28"/>
  <c r="O69" i="28"/>
  <c r="O70" i="28"/>
  <c r="O71" i="28"/>
  <c r="O72" i="28"/>
  <c r="O73" i="28"/>
  <c r="O74" i="28"/>
  <c r="O75" i="28"/>
  <c r="O76" i="28"/>
  <c r="O77" i="28"/>
  <c r="O78" i="28"/>
  <c r="O79" i="28"/>
  <c r="O80" i="28"/>
  <c r="O81" i="28"/>
  <c r="O82" i="28"/>
  <c r="O83" i="28"/>
  <c r="O84" i="28"/>
  <c r="O85" i="28"/>
  <c r="O86" i="28"/>
  <c r="O87" i="28"/>
  <c r="O88" i="28"/>
  <c r="O89" i="28"/>
  <c r="O90" i="28"/>
  <c r="O91" i="28"/>
  <c r="O92" i="28"/>
  <c r="O93" i="28"/>
  <c r="O94" i="28"/>
  <c r="O95" i="28"/>
  <c r="O96" i="28"/>
  <c r="O97" i="28"/>
  <c r="O98" i="28"/>
  <c r="O99" i="28"/>
  <c r="O100" i="28"/>
  <c r="O101" i="28"/>
  <c r="O102" i="28"/>
  <c r="O103" i="28"/>
  <c r="O104" i="28"/>
  <c r="O105" i="28"/>
  <c r="O106" i="28"/>
  <c r="O107" i="28"/>
  <c r="O108" i="28"/>
  <c r="O109" i="28"/>
  <c r="O110" i="28"/>
  <c r="O111" i="28"/>
  <c r="O112" i="28"/>
  <c r="O113" i="28"/>
  <c r="O114" i="28"/>
  <c r="O115" i="28"/>
  <c r="O116" i="28"/>
  <c r="O117" i="28"/>
  <c r="O118" i="28"/>
  <c r="O119" i="28"/>
  <c r="O120" i="28"/>
  <c r="M55" i="28"/>
  <c r="M56" i="28"/>
  <c r="M57" i="28"/>
  <c r="M58" i="28"/>
  <c r="M59" i="28"/>
  <c r="M60" i="28"/>
  <c r="M61" i="28"/>
  <c r="M62" i="28"/>
  <c r="M63" i="28"/>
  <c r="M64" i="28"/>
  <c r="M65" i="28"/>
  <c r="M66" i="28"/>
  <c r="M67" i="28"/>
  <c r="M68" i="28"/>
  <c r="M69" i="28"/>
  <c r="M70" i="28"/>
  <c r="M71" i="28"/>
  <c r="M72" i="28"/>
  <c r="M73" i="28"/>
  <c r="M74" i="28"/>
  <c r="M75" i="28"/>
  <c r="M76" i="28"/>
  <c r="M77" i="28"/>
  <c r="M78" i="28"/>
  <c r="M79" i="28"/>
  <c r="M80" i="28"/>
  <c r="M81" i="28"/>
  <c r="M82" i="28"/>
  <c r="M83" i="28"/>
  <c r="M84" i="28"/>
  <c r="M85" i="28"/>
  <c r="M86" i="28"/>
  <c r="M87" i="28"/>
  <c r="M88" i="28"/>
  <c r="M89" i="28"/>
  <c r="M90" i="28"/>
  <c r="M91" i="28"/>
  <c r="M92" i="28"/>
  <c r="M93" i="28"/>
  <c r="M94" i="28"/>
  <c r="M95" i="28"/>
  <c r="M96" i="28"/>
  <c r="M97" i="28"/>
  <c r="M98" i="28"/>
  <c r="M99" i="28"/>
  <c r="M100" i="28"/>
  <c r="M101" i="28"/>
  <c r="M102" i="28"/>
  <c r="M103" i="28"/>
  <c r="M104" i="28"/>
  <c r="M105" i="28"/>
  <c r="M106" i="28"/>
  <c r="M107" i="28"/>
  <c r="M108" i="28"/>
  <c r="M109" i="28"/>
  <c r="M110" i="28"/>
  <c r="M111" i="28"/>
  <c r="M112" i="28"/>
  <c r="M113" i="28"/>
  <c r="M114" i="28"/>
  <c r="M115" i="28"/>
  <c r="M116" i="28"/>
  <c r="M117" i="28"/>
  <c r="K55" i="28"/>
  <c r="K56" i="28"/>
  <c r="K57" i="28"/>
  <c r="K58" i="28"/>
  <c r="K59" i="28"/>
  <c r="K60" i="28"/>
  <c r="K61" i="28"/>
  <c r="K62" i="28"/>
  <c r="K63" i="28"/>
  <c r="K64" i="28"/>
  <c r="K65" i="28"/>
  <c r="K66" i="28"/>
  <c r="K67" i="28"/>
  <c r="K68" i="28"/>
  <c r="K69" i="28"/>
  <c r="K70" i="28"/>
  <c r="K71" i="28"/>
  <c r="K72" i="28"/>
  <c r="K73" i="28"/>
  <c r="K74" i="28"/>
  <c r="K75" i="28"/>
  <c r="K76" i="28"/>
  <c r="K77" i="28"/>
  <c r="K78" i="28"/>
  <c r="K79" i="28"/>
  <c r="K80" i="28"/>
  <c r="K81" i="28"/>
  <c r="K82" i="28"/>
  <c r="K83" i="28"/>
  <c r="K84" i="28"/>
  <c r="K85" i="28"/>
  <c r="K86" i="28"/>
  <c r="K87" i="28"/>
  <c r="K88" i="28"/>
  <c r="K89" i="28"/>
  <c r="K90" i="28"/>
  <c r="K91" i="28"/>
  <c r="K92" i="28"/>
  <c r="K93" i="28"/>
  <c r="K94" i="28"/>
  <c r="K95" i="28"/>
  <c r="K96" i="28"/>
  <c r="K97" i="28"/>
  <c r="K98" i="28"/>
  <c r="K99" i="28"/>
  <c r="K100" i="28"/>
  <c r="K101" i="28"/>
  <c r="K102" i="28"/>
  <c r="K103" i="28"/>
  <c r="K104" i="28"/>
  <c r="K105" i="28"/>
  <c r="K106" i="28"/>
  <c r="K107" i="28"/>
  <c r="K108" i="28"/>
  <c r="K109" i="28"/>
  <c r="K110" i="28"/>
  <c r="K111" i="28"/>
  <c r="K112" i="28"/>
  <c r="K113" i="28"/>
  <c r="K114" i="28"/>
  <c r="K115" i="28"/>
  <c r="K116" i="28"/>
  <c r="K117" i="28"/>
  <c r="K118" i="28"/>
  <c r="K119" i="28"/>
  <c r="K120" i="28"/>
  <c r="K121" i="28"/>
  <c r="I56" i="28"/>
  <c r="I57" i="28"/>
  <c r="I58" i="28"/>
  <c r="I59" i="28"/>
  <c r="I60" i="28"/>
  <c r="I61" i="28"/>
  <c r="I62" i="28"/>
  <c r="I63" i="28"/>
  <c r="I64" i="28"/>
  <c r="I65" i="28"/>
  <c r="I66" i="28"/>
  <c r="I67" i="28"/>
  <c r="I68" i="28"/>
  <c r="I69" i="28"/>
  <c r="I70" i="28"/>
  <c r="I71" i="28"/>
  <c r="I72" i="28"/>
  <c r="I73" i="28"/>
  <c r="I74" i="28"/>
  <c r="I75" i="28"/>
  <c r="I76" i="28"/>
  <c r="I77" i="28"/>
  <c r="I78" i="28"/>
  <c r="I79" i="28"/>
  <c r="I80" i="28"/>
  <c r="I81" i="28"/>
  <c r="I82" i="28"/>
  <c r="I83" i="28"/>
  <c r="I84" i="28"/>
  <c r="I85" i="28"/>
  <c r="I86" i="28"/>
  <c r="I87" i="28"/>
  <c r="I88" i="28"/>
  <c r="I89" i="28"/>
  <c r="I90" i="28"/>
  <c r="I91" i="28"/>
  <c r="I92" i="28"/>
  <c r="I93" i="28"/>
  <c r="I94" i="28"/>
  <c r="I95" i="28"/>
  <c r="I96" i="28"/>
  <c r="I97" i="28"/>
  <c r="I98" i="28"/>
  <c r="I99" i="28"/>
  <c r="I100" i="28"/>
  <c r="I101" i="28"/>
  <c r="I102" i="28"/>
  <c r="I103" i="28"/>
  <c r="I104" i="28"/>
  <c r="I105" i="28"/>
  <c r="I106" i="28"/>
  <c r="I107" i="28"/>
  <c r="I108" i="28"/>
  <c r="I109" i="28"/>
  <c r="I110" i="28"/>
  <c r="I111" i="28"/>
  <c r="I112" i="28"/>
  <c r="I113" i="28"/>
  <c r="I114" i="28"/>
  <c r="I115" i="28"/>
  <c r="I116" i="28"/>
  <c r="I117" i="28"/>
  <c r="I118" i="28"/>
  <c r="I119" i="28"/>
  <c r="I120" i="28"/>
  <c r="I121" i="28"/>
  <c r="G56" i="28"/>
  <c r="G57" i="28"/>
  <c r="G58" i="28"/>
  <c r="G59" i="28"/>
  <c r="G60" i="28"/>
  <c r="G61" i="28"/>
  <c r="G62" i="28"/>
  <c r="G63" i="28"/>
  <c r="G64" i="28"/>
  <c r="G65" i="28"/>
  <c r="G66" i="28"/>
  <c r="G67" i="28"/>
  <c r="G68" i="28"/>
  <c r="G69" i="28"/>
  <c r="G70" i="28"/>
  <c r="G71" i="28"/>
  <c r="G72" i="28"/>
  <c r="G73" i="28"/>
  <c r="G74" i="28"/>
  <c r="G75" i="28"/>
  <c r="G76" i="28"/>
  <c r="G77" i="28"/>
  <c r="G78" i="28"/>
  <c r="G79" i="28"/>
  <c r="G80" i="28"/>
  <c r="G81" i="28"/>
  <c r="G82" i="28"/>
  <c r="G83" i="28"/>
  <c r="G84" i="28"/>
  <c r="G85" i="28"/>
  <c r="G86" i="28"/>
  <c r="G87" i="28"/>
  <c r="G88" i="28"/>
  <c r="G89" i="28"/>
  <c r="G90" i="28"/>
  <c r="G91" i="28"/>
  <c r="G92" i="28"/>
  <c r="G93" i="28"/>
  <c r="G94" i="28"/>
  <c r="G95" i="28"/>
  <c r="G96" i="28"/>
  <c r="G97" i="28"/>
  <c r="G98" i="28"/>
  <c r="G99" i="28"/>
  <c r="G100" i="28"/>
  <c r="G101" i="28"/>
  <c r="G102" i="28"/>
  <c r="G103" i="28"/>
  <c r="G104" i="28"/>
  <c r="G105" i="28"/>
  <c r="G106" i="28"/>
  <c r="G107" i="28"/>
  <c r="G108" i="28"/>
  <c r="G109" i="28"/>
  <c r="G110" i="28"/>
  <c r="G111" i="28"/>
  <c r="G112" i="28"/>
  <c r="G113" i="28"/>
  <c r="G114" i="28"/>
  <c r="G115" i="28"/>
  <c r="G116" i="28"/>
  <c r="G117" i="28"/>
  <c r="G118" i="28"/>
  <c r="G119" i="28"/>
  <c r="G120" i="28"/>
  <c r="G121" i="28"/>
  <c r="O14" i="28"/>
  <c r="O15" i="28"/>
  <c r="O16" i="28"/>
  <c r="O17" i="28"/>
  <c r="O18" i="28"/>
  <c r="O19" i="28"/>
  <c r="O20" i="28"/>
  <c r="O21" i="28"/>
  <c r="O22" i="28"/>
  <c r="O23" i="28"/>
  <c r="O24" i="28"/>
  <c r="O25" i="28"/>
  <c r="O26" i="28"/>
  <c r="O27" i="28"/>
  <c r="O28" i="28"/>
  <c r="O29" i="28"/>
  <c r="O30" i="28"/>
  <c r="O31" i="28"/>
  <c r="O32" i="28"/>
  <c r="O33" i="28"/>
  <c r="O34" i="28"/>
  <c r="O35" i="28"/>
  <c r="O36" i="28"/>
  <c r="O37" i="28"/>
  <c r="O38" i="28"/>
  <c r="O39" i="28"/>
  <c r="O40" i="28"/>
  <c r="O41" i="28"/>
  <c r="O42" i="28"/>
  <c r="O43" i="28"/>
  <c r="O44" i="28"/>
  <c r="O45" i="28"/>
  <c r="O46" i="28"/>
  <c r="O47" i="28"/>
  <c r="O48" i="28"/>
  <c r="O49" i="28"/>
  <c r="O50" i="28"/>
  <c r="O51" i="28"/>
  <c r="O52" i="28"/>
  <c r="O53" i="28"/>
  <c r="O54" i="28"/>
  <c r="O13" i="28"/>
  <c r="M14" i="28"/>
  <c r="M15" i="28"/>
  <c r="M16" i="28"/>
  <c r="M17" i="28"/>
  <c r="M18" i="28"/>
  <c r="M19" i="28"/>
  <c r="M20" i="28"/>
  <c r="M21" i="28"/>
  <c r="M22" i="28"/>
  <c r="M23" i="28"/>
  <c r="M24" i="28"/>
  <c r="M25" i="28"/>
  <c r="M26" i="28"/>
  <c r="M27" i="28"/>
  <c r="M28" i="28"/>
  <c r="M29" i="28"/>
  <c r="M30" i="28"/>
  <c r="M31" i="28"/>
  <c r="M32" i="28"/>
  <c r="M33" i="28"/>
  <c r="M34" i="28"/>
  <c r="M35" i="28"/>
  <c r="M36" i="28"/>
  <c r="M37" i="28"/>
  <c r="M38" i="28"/>
  <c r="M39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52" i="28"/>
  <c r="M53" i="28"/>
  <c r="M54" i="28"/>
  <c r="M13" i="28"/>
  <c r="K14" i="28"/>
  <c r="K15" i="28"/>
  <c r="K16" i="28"/>
  <c r="K17" i="28"/>
  <c r="K18" i="28"/>
  <c r="K19" i="28"/>
  <c r="K20" i="28"/>
  <c r="K21" i="28"/>
  <c r="K22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51" i="28"/>
  <c r="K52" i="28"/>
  <c r="K53" i="28"/>
  <c r="K54" i="28"/>
  <c r="K13" i="28"/>
  <c r="I14" i="28"/>
  <c r="I15" i="28"/>
  <c r="I16" i="28"/>
  <c r="I17" i="28"/>
  <c r="I18" i="28"/>
  <c r="I19" i="28"/>
  <c r="I20" i="28"/>
  <c r="I21" i="28"/>
  <c r="I22" i="28"/>
  <c r="I23" i="28"/>
  <c r="I24" i="28"/>
  <c r="I25" i="28"/>
  <c r="I26" i="28"/>
  <c r="I27" i="28"/>
  <c r="I28" i="28"/>
  <c r="I29" i="28"/>
  <c r="I30" i="28"/>
  <c r="I31" i="28"/>
  <c r="I32" i="28"/>
  <c r="I33" i="28"/>
  <c r="I34" i="28"/>
  <c r="I35" i="28"/>
  <c r="I36" i="28"/>
  <c r="I37" i="28"/>
  <c r="I38" i="28"/>
  <c r="I39" i="28"/>
  <c r="I40" i="28"/>
  <c r="I41" i="28"/>
  <c r="I42" i="28"/>
  <c r="I43" i="28"/>
  <c r="I44" i="28"/>
  <c r="I45" i="28"/>
  <c r="I46" i="28"/>
  <c r="I47" i="28"/>
  <c r="I48" i="28"/>
  <c r="I49" i="28"/>
  <c r="I50" i="28"/>
  <c r="I51" i="28"/>
  <c r="I52" i="28"/>
  <c r="I53" i="28"/>
  <c r="I54" i="28"/>
  <c r="I55" i="28"/>
  <c r="I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13" i="28"/>
  <c r="G140" i="28" s="1"/>
  <c r="P85" i="28"/>
  <c r="Q85" i="28" s="1"/>
  <c r="P86" i="28"/>
  <c r="Q86" i="28" s="1"/>
  <c r="P87" i="28"/>
  <c r="Q87" i="28" s="1"/>
  <c r="P88" i="28"/>
  <c r="Q88" i="28" s="1"/>
  <c r="P89" i="28"/>
  <c r="Q89" i="28" s="1"/>
  <c r="P90" i="28"/>
  <c r="Q90" i="28" s="1"/>
  <c r="P91" i="28"/>
  <c r="Q91" i="28" s="1"/>
  <c r="P92" i="28"/>
  <c r="Q92" i="28" s="1"/>
  <c r="P93" i="28"/>
  <c r="Q93" i="28" s="1"/>
  <c r="P94" i="28"/>
  <c r="Q94" i="28" s="1"/>
  <c r="P95" i="28"/>
  <c r="Q95" i="28" s="1"/>
  <c r="P96" i="28"/>
  <c r="Q96" i="28" s="1"/>
  <c r="P97" i="28"/>
  <c r="Q97" i="28" s="1"/>
  <c r="P98" i="28"/>
  <c r="Q98" i="28" s="1"/>
  <c r="P99" i="28"/>
  <c r="Q99" i="28" s="1"/>
  <c r="P100" i="28"/>
  <c r="Q100" i="28" s="1"/>
  <c r="P101" i="28"/>
  <c r="Q101" i="28" s="1"/>
  <c r="P102" i="28"/>
  <c r="Q102" i="28" s="1"/>
  <c r="P103" i="28"/>
  <c r="Q103" i="28" s="1"/>
  <c r="P104" i="28"/>
  <c r="Q104" i="28" s="1"/>
  <c r="P105" i="28"/>
  <c r="Q105" i="28" s="1"/>
  <c r="P106" i="28"/>
  <c r="Q106" i="28" s="1"/>
  <c r="P107" i="28"/>
  <c r="Q107" i="28" s="1"/>
  <c r="P108" i="28"/>
  <c r="Q108" i="28" s="1"/>
  <c r="P109" i="28"/>
  <c r="Q109" i="28" s="1"/>
  <c r="P110" i="28"/>
  <c r="Q110" i="28" s="1"/>
  <c r="P111" i="28"/>
  <c r="Q111" i="28" s="1"/>
  <c r="P112" i="28"/>
  <c r="Q112" i="28" s="1"/>
  <c r="P113" i="28"/>
  <c r="Q113" i="28" s="1"/>
  <c r="P114" i="28"/>
  <c r="Q114" i="28" s="1"/>
  <c r="P115" i="28"/>
  <c r="Q115" i="28" s="1"/>
  <c r="P116" i="28"/>
  <c r="Q116" i="28" s="1"/>
  <c r="P117" i="28"/>
  <c r="Q117" i="28" s="1"/>
  <c r="P118" i="28"/>
  <c r="Q118" i="28" s="1"/>
  <c r="P119" i="28"/>
  <c r="Q119" i="28" s="1"/>
  <c r="P120" i="28"/>
  <c r="Q120" i="28" s="1"/>
  <c r="P84" i="28"/>
  <c r="Q84" i="28" s="1"/>
  <c r="P83" i="28"/>
  <c r="Q83" i="28" s="1"/>
  <c r="P59" i="28"/>
  <c r="Q59" i="28" s="1"/>
  <c r="P60" i="28"/>
  <c r="Q60" i="28" s="1"/>
  <c r="P61" i="28"/>
  <c r="Q61" i="28" s="1"/>
  <c r="P62" i="28"/>
  <c r="Q62" i="28" s="1"/>
  <c r="P63" i="28"/>
  <c r="Q63" i="28" s="1"/>
  <c r="P64" i="28"/>
  <c r="Q64" i="28" s="1"/>
  <c r="P65" i="28"/>
  <c r="Q65" i="28" s="1"/>
  <c r="P66" i="28"/>
  <c r="Q66" i="28" s="1"/>
  <c r="P67" i="28"/>
  <c r="Q67" i="28" s="1"/>
  <c r="P82" i="28"/>
  <c r="Q82" i="28" s="1"/>
  <c r="P81" i="28"/>
  <c r="Q81" i="28" s="1"/>
  <c r="P80" i="28"/>
  <c r="Q80" i="28" s="1"/>
  <c r="P79" i="28"/>
  <c r="Q79" i="28" s="1"/>
  <c r="P78" i="28"/>
  <c r="Q78" i="28" s="1"/>
  <c r="P77" i="28"/>
  <c r="Q77" i="28" s="1"/>
  <c r="P76" i="28"/>
  <c r="Q76" i="28" s="1"/>
  <c r="P75" i="28"/>
  <c r="Q75" i="28" s="1"/>
  <c r="P74" i="28"/>
  <c r="Q74" i="28" s="1"/>
  <c r="P73" i="28"/>
  <c r="Q73" i="28" s="1"/>
  <c r="P72" i="28"/>
  <c r="Q72" i="28" s="1"/>
  <c r="P71" i="28"/>
  <c r="Q71" i="28" s="1"/>
  <c r="P70" i="28"/>
  <c r="Q70" i="28" s="1"/>
  <c r="P69" i="28"/>
  <c r="Q69" i="28" s="1"/>
  <c r="P68" i="28"/>
  <c r="Q68" i="28" s="1"/>
  <c r="P58" i="28"/>
  <c r="Q58" i="28" s="1"/>
  <c r="P57" i="28"/>
  <c r="Q57" i="28" s="1"/>
  <c r="P56" i="28"/>
  <c r="Q56" i="28" s="1"/>
  <c r="P55" i="28"/>
  <c r="Q55" i="28" s="1"/>
  <c r="P54" i="28"/>
  <c r="Q54" i="28" s="1"/>
  <c r="P53" i="28"/>
  <c r="Q53" i="28" s="1"/>
  <c r="P52" i="28"/>
  <c r="Q52" i="28" s="1"/>
  <c r="P51" i="28"/>
  <c r="Q51" i="28" s="1"/>
  <c r="P50" i="28"/>
  <c r="Q50" i="28" s="1"/>
  <c r="P49" i="28"/>
  <c r="Q49" i="28" s="1"/>
  <c r="P48" i="28"/>
  <c r="Q48" i="28" s="1"/>
  <c r="P47" i="28"/>
  <c r="Q47" i="28" s="1"/>
  <c r="P46" i="28"/>
  <c r="Q46" i="28" s="1"/>
  <c r="P45" i="28"/>
  <c r="Q45" i="28" s="1"/>
  <c r="P44" i="28"/>
  <c r="Q44" i="28" s="1"/>
  <c r="P43" i="28"/>
  <c r="Q43" i="28" s="1"/>
  <c r="P42" i="28"/>
  <c r="Q42" i="28" s="1"/>
  <c r="P41" i="28"/>
  <c r="Q41" i="28" s="1"/>
  <c r="P40" i="28"/>
  <c r="Q40" i="28" s="1"/>
  <c r="P39" i="28"/>
  <c r="Q39" i="28" s="1"/>
  <c r="P38" i="28"/>
  <c r="Q38" i="28" s="1"/>
  <c r="P37" i="28"/>
  <c r="Q37" i="28" s="1"/>
  <c r="P36" i="28"/>
  <c r="Q36" i="28" s="1"/>
  <c r="P35" i="28"/>
  <c r="Q35" i="28" s="1"/>
  <c r="P34" i="28"/>
  <c r="Q34" i="28" s="1"/>
  <c r="P33" i="28"/>
  <c r="Q33" i="28" s="1"/>
  <c r="P32" i="28"/>
  <c r="Q32" i="28" s="1"/>
  <c r="P31" i="28"/>
  <c r="Q31" i="28" s="1"/>
  <c r="P30" i="28"/>
  <c r="Q30" i="28" s="1"/>
  <c r="P29" i="28"/>
  <c r="Q29" i="28" s="1"/>
  <c r="P28" i="28"/>
  <c r="Q28" i="28" s="1"/>
  <c r="P27" i="28"/>
  <c r="Q27" i="28" s="1"/>
  <c r="P26" i="28"/>
  <c r="Q26" i="28" s="1"/>
  <c r="P25" i="28"/>
  <c r="Q25" i="28" s="1"/>
  <c r="P24" i="28"/>
  <c r="Q24" i="28" s="1"/>
  <c r="P23" i="28"/>
  <c r="Q23" i="28" s="1"/>
  <c r="P22" i="28"/>
  <c r="Q22" i="28" s="1"/>
  <c r="P21" i="28"/>
  <c r="Q21" i="28" s="1"/>
  <c r="P20" i="28"/>
  <c r="Q20" i="28" s="1"/>
  <c r="P19" i="28"/>
  <c r="Q19" i="28" s="1"/>
  <c r="P18" i="28"/>
  <c r="Q18" i="28" s="1"/>
  <c r="P17" i="28"/>
  <c r="Q17" i="28" s="1"/>
  <c r="P16" i="28"/>
  <c r="Q16" i="28" s="1"/>
  <c r="P15" i="28"/>
  <c r="Q15" i="28" s="1"/>
  <c r="P14" i="28"/>
  <c r="Q14" i="28" s="1"/>
  <c r="P13" i="28"/>
  <c r="Q13" i="28" s="1"/>
  <c r="I140" i="28" l="1"/>
  <c r="K142" i="28"/>
  <c r="K140" i="28"/>
  <c r="O140" i="28"/>
  <c r="M140" i="28"/>
  <c r="O13" i="27"/>
  <c r="O14" i="27"/>
  <c r="O15" i="27"/>
  <c r="O16" i="27"/>
  <c r="O17" i="27"/>
  <c r="O18" i="27"/>
  <c r="O19" i="27"/>
  <c r="O20" i="27"/>
  <c r="O21" i="27"/>
  <c r="O22" i="27"/>
  <c r="O23" i="27"/>
  <c r="O24" i="27"/>
  <c r="O25" i="27"/>
  <c r="O26" i="27"/>
  <c r="O27" i="27"/>
  <c r="O28" i="27"/>
  <c r="O29" i="27"/>
  <c r="O30" i="27"/>
  <c r="O31" i="27"/>
  <c r="O32" i="27"/>
  <c r="O33" i="27"/>
  <c r="O34" i="27"/>
  <c r="O35" i="27"/>
  <c r="O36" i="27"/>
  <c r="O37" i="27"/>
  <c r="O38" i="27"/>
  <c r="O39" i="27"/>
  <c r="O40" i="27"/>
  <c r="O41" i="27"/>
  <c r="O42" i="27"/>
  <c r="O43" i="27"/>
  <c r="O44" i="27"/>
  <c r="O45" i="27"/>
  <c r="O46" i="27"/>
  <c r="O47" i="27"/>
  <c r="O48" i="27"/>
  <c r="O49" i="27"/>
  <c r="O50" i="27"/>
  <c r="O51" i="27"/>
  <c r="O52" i="27"/>
  <c r="O53" i="27"/>
  <c r="O54" i="27"/>
  <c r="O55" i="27"/>
  <c r="O56" i="27"/>
  <c r="O57" i="27"/>
  <c r="O58" i="27"/>
  <c r="O59" i="27"/>
  <c r="O60" i="27"/>
  <c r="O61" i="27"/>
  <c r="O62" i="27"/>
  <c r="O63" i="27"/>
  <c r="O64" i="27"/>
  <c r="O65" i="27"/>
  <c r="O66" i="27"/>
  <c r="O67" i="27"/>
  <c r="O68" i="27"/>
  <c r="O69" i="27"/>
  <c r="O70" i="27"/>
  <c r="O71" i="27"/>
  <c r="O72" i="27"/>
  <c r="O73" i="27"/>
  <c r="O74" i="27"/>
  <c r="M14" i="27"/>
  <c r="M15" i="27"/>
  <c r="M16" i="27"/>
  <c r="M17" i="27"/>
  <c r="M18" i="27"/>
  <c r="M19" i="27"/>
  <c r="M20" i="27"/>
  <c r="M21" i="27"/>
  <c r="M22" i="27"/>
  <c r="M23" i="27"/>
  <c r="M24" i="27"/>
  <c r="M25" i="27"/>
  <c r="M26" i="27"/>
  <c r="M27" i="27"/>
  <c r="M28" i="27"/>
  <c r="M29" i="27"/>
  <c r="M30" i="27"/>
  <c r="M31" i="27"/>
  <c r="M32" i="27"/>
  <c r="M33" i="27"/>
  <c r="M34" i="27"/>
  <c r="M35" i="27"/>
  <c r="M36" i="27"/>
  <c r="M37" i="27"/>
  <c r="M38" i="27"/>
  <c r="M39" i="27"/>
  <c r="M40" i="27"/>
  <c r="M41" i="27"/>
  <c r="M42" i="27"/>
  <c r="M43" i="27"/>
  <c r="M44" i="27"/>
  <c r="M45" i="27"/>
  <c r="M46" i="27"/>
  <c r="M47" i="27"/>
  <c r="M48" i="27"/>
  <c r="M49" i="27"/>
  <c r="M50" i="27"/>
  <c r="M51" i="27"/>
  <c r="M52" i="27"/>
  <c r="M53" i="27"/>
  <c r="M54" i="27"/>
  <c r="M55" i="27"/>
  <c r="M56" i="27"/>
  <c r="M57" i="27"/>
  <c r="M58" i="27"/>
  <c r="M59" i="27"/>
  <c r="M60" i="27"/>
  <c r="M61" i="27"/>
  <c r="M62" i="27"/>
  <c r="M63" i="27"/>
  <c r="M64" i="27"/>
  <c r="M65" i="27"/>
  <c r="M66" i="27"/>
  <c r="M67" i="27"/>
  <c r="M68" i="27"/>
  <c r="M69" i="27"/>
  <c r="M70" i="27"/>
  <c r="M71" i="27"/>
  <c r="M72" i="27"/>
  <c r="M73" i="27"/>
  <c r="M74" i="27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2" i="27"/>
  <c r="K43" i="27"/>
  <c r="K44" i="27"/>
  <c r="K45" i="27"/>
  <c r="K46" i="27"/>
  <c r="K47" i="27"/>
  <c r="K48" i="27"/>
  <c r="K49" i="27"/>
  <c r="K50" i="27"/>
  <c r="K51" i="27"/>
  <c r="K52" i="27"/>
  <c r="K53" i="27"/>
  <c r="K54" i="27"/>
  <c r="K55" i="27"/>
  <c r="K56" i="27"/>
  <c r="K57" i="27"/>
  <c r="K58" i="27"/>
  <c r="K59" i="27"/>
  <c r="K60" i="27"/>
  <c r="K61" i="27"/>
  <c r="K62" i="27"/>
  <c r="K63" i="27"/>
  <c r="K64" i="27"/>
  <c r="K65" i="27"/>
  <c r="K66" i="27"/>
  <c r="K67" i="27"/>
  <c r="K68" i="27"/>
  <c r="K69" i="27"/>
  <c r="K70" i="27"/>
  <c r="K71" i="27"/>
  <c r="K72" i="27"/>
  <c r="K73" i="27"/>
  <c r="K74" i="27"/>
  <c r="I65" i="27"/>
  <c r="I66" i="27"/>
  <c r="I67" i="27"/>
  <c r="I68" i="27"/>
  <c r="I69" i="27"/>
  <c r="I70" i="27"/>
  <c r="I71" i="27"/>
  <c r="I72" i="27"/>
  <c r="I73" i="27"/>
  <c r="I74" i="27"/>
  <c r="P34" i="27"/>
  <c r="Q34" i="27" s="1"/>
  <c r="P54" i="27"/>
  <c r="Q54" i="27" s="1"/>
  <c r="P55" i="27"/>
  <c r="Q55" i="27" s="1"/>
  <c r="P56" i="27"/>
  <c r="Q56" i="27" s="1"/>
  <c r="P57" i="27"/>
  <c r="Q57" i="27" s="1"/>
  <c r="P58" i="27"/>
  <c r="Q58" i="27" s="1"/>
  <c r="P59" i="27"/>
  <c r="Q59" i="27" s="1"/>
  <c r="P60" i="27"/>
  <c r="Q60" i="27" s="1"/>
  <c r="P61" i="27"/>
  <c r="Q61" i="27" s="1"/>
  <c r="P62" i="27"/>
  <c r="Q62" i="27" s="1"/>
  <c r="P63" i="27"/>
  <c r="Q63" i="27" s="1"/>
  <c r="P64" i="27"/>
  <c r="Q64" i="27" s="1"/>
  <c r="P65" i="27"/>
  <c r="Q65" i="27" s="1"/>
  <c r="P66" i="27"/>
  <c r="Q66" i="27" s="1"/>
  <c r="P67" i="27"/>
  <c r="Q67" i="27" s="1"/>
  <c r="P68" i="27"/>
  <c r="Q68" i="27" s="1"/>
  <c r="P69" i="27"/>
  <c r="Q69" i="27" s="1"/>
  <c r="P70" i="27"/>
  <c r="Q70" i="27" s="1"/>
  <c r="P71" i="27"/>
  <c r="Q71" i="27" s="1"/>
  <c r="P72" i="27"/>
  <c r="Q72" i="27" s="1"/>
  <c r="P73" i="27"/>
  <c r="Q73" i="27" s="1"/>
  <c r="P74" i="27"/>
  <c r="Q74" i="27" s="1"/>
  <c r="I62" i="27"/>
  <c r="I63" i="27"/>
  <c r="I64" i="27"/>
  <c r="I61" i="27"/>
  <c r="I58" i="27"/>
  <c r="I57" i="27"/>
  <c r="I56" i="27"/>
  <c r="I55" i="27"/>
  <c r="I54" i="27"/>
  <c r="P53" i="27"/>
  <c r="Q53" i="27" s="1"/>
  <c r="I53" i="27"/>
  <c r="I40" i="27"/>
  <c r="I41" i="27"/>
  <c r="I42" i="27"/>
  <c r="I21" i="27"/>
  <c r="I22" i="27"/>
  <c r="I23" i="27"/>
  <c r="I16" i="27"/>
  <c r="I17" i="27"/>
  <c r="I18" i="27"/>
  <c r="I60" i="27"/>
  <c r="I59" i="27"/>
  <c r="P52" i="27"/>
  <c r="Q52" i="27" s="1"/>
  <c r="I52" i="27"/>
  <c r="P51" i="27"/>
  <c r="Q51" i="27" s="1"/>
  <c r="I51" i="27"/>
  <c r="P50" i="27"/>
  <c r="Q50" i="27" s="1"/>
  <c r="I50" i="27"/>
  <c r="P49" i="27"/>
  <c r="Q49" i="27" s="1"/>
  <c r="I49" i="27"/>
  <c r="P48" i="27"/>
  <c r="Q48" i="27" s="1"/>
  <c r="I48" i="27"/>
  <c r="P47" i="27"/>
  <c r="Q47" i="27" s="1"/>
  <c r="I47" i="27"/>
  <c r="P46" i="27"/>
  <c r="Q46" i="27" s="1"/>
  <c r="I46" i="27"/>
  <c r="P45" i="27"/>
  <c r="Q45" i="27" s="1"/>
  <c r="I45" i="27"/>
  <c r="P44" i="27"/>
  <c r="Q44" i="27" s="1"/>
  <c r="I44" i="27"/>
  <c r="P43" i="27"/>
  <c r="Q43" i="27" s="1"/>
  <c r="I43" i="27"/>
  <c r="P42" i="27"/>
  <c r="Q42" i="27" s="1"/>
  <c r="P41" i="27"/>
  <c r="Q41" i="27" s="1"/>
  <c r="P40" i="27"/>
  <c r="Q40" i="27" s="1"/>
  <c r="P39" i="27"/>
  <c r="Q39" i="27" s="1"/>
  <c r="I39" i="27"/>
  <c r="P38" i="27"/>
  <c r="Q38" i="27" s="1"/>
  <c r="I38" i="27"/>
  <c r="P37" i="27"/>
  <c r="Q37" i="27" s="1"/>
  <c r="I37" i="27"/>
  <c r="P36" i="27"/>
  <c r="Q36" i="27" s="1"/>
  <c r="I36" i="27"/>
  <c r="P35" i="27"/>
  <c r="Q35" i="27" s="1"/>
  <c r="I35" i="27"/>
  <c r="P33" i="27"/>
  <c r="Q33" i="27" s="1"/>
  <c r="I33" i="27"/>
  <c r="P32" i="27"/>
  <c r="Q32" i="27" s="1"/>
  <c r="I32" i="27"/>
  <c r="P31" i="27"/>
  <c r="Q31" i="27" s="1"/>
  <c r="I31" i="27"/>
  <c r="P30" i="27"/>
  <c r="Q30" i="27" s="1"/>
  <c r="I30" i="27"/>
  <c r="P29" i="27"/>
  <c r="Q29" i="27" s="1"/>
  <c r="I29" i="27"/>
  <c r="P28" i="27"/>
  <c r="Q28" i="27" s="1"/>
  <c r="I28" i="27"/>
  <c r="P27" i="27"/>
  <c r="Q27" i="27" s="1"/>
  <c r="I27" i="27"/>
  <c r="P26" i="27"/>
  <c r="Q26" i="27" s="1"/>
  <c r="I26" i="27"/>
  <c r="P25" i="27"/>
  <c r="Q25" i="27" s="1"/>
  <c r="I25" i="27"/>
  <c r="P24" i="27"/>
  <c r="Q24" i="27" s="1"/>
  <c r="I24" i="27"/>
  <c r="P23" i="27"/>
  <c r="Q23" i="27" s="1"/>
  <c r="P22" i="27"/>
  <c r="Q22" i="27" s="1"/>
  <c r="P21" i="27"/>
  <c r="Q21" i="27" s="1"/>
  <c r="P20" i="27"/>
  <c r="Q20" i="27" s="1"/>
  <c r="I20" i="27"/>
  <c r="P19" i="27"/>
  <c r="Q19" i="27" s="1"/>
  <c r="I19" i="27"/>
  <c r="P18" i="27"/>
  <c r="Q18" i="27" s="1"/>
  <c r="P17" i="27"/>
  <c r="Q17" i="27" s="1"/>
  <c r="P16" i="27"/>
  <c r="Q16" i="27" s="1"/>
  <c r="P15" i="27"/>
  <c r="Q15" i="27" s="1"/>
  <c r="I15" i="27"/>
  <c r="P14" i="27"/>
  <c r="Q14" i="27" s="1"/>
  <c r="I14" i="27"/>
  <c r="P13" i="27"/>
  <c r="Q13" i="27" s="1"/>
  <c r="M13" i="27"/>
  <c r="I13" i="27"/>
  <c r="G13" i="27"/>
  <c r="M67" i="26"/>
  <c r="P67" i="26"/>
  <c r="Q67" i="26" s="1"/>
  <c r="I67" i="26"/>
  <c r="G67" i="26"/>
  <c r="I78" i="27" l="1"/>
  <c r="M78" i="27"/>
  <c r="O78" i="27"/>
  <c r="K78" i="27"/>
  <c r="G78" i="27"/>
  <c r="O14" i="26" l="1"/>
  <c r="O15" i="26"/>
  <c r="O16" i="26"/>
  <c r="O17" i="26"/>
  <c r="O18" i="26"/>
  <c r="O19" i="26"/>
  <c r="O20" i="26"/>
  <c r="O21" i="26"/>
  <c r="O22" i="26"/>
  <c r="O23" i="26"/>
  <c r="O24" i="26"/>
  <c r="O25" i="26"/>
  <c r="O26" i="26"/>
  <c r="O27" i="26"/>
  <c r="O28" i="26"/>
  <c r="O29" i="26"/>
  <c r="O30" i="26"/>
  <c r="O31" i="26"/>
  <c r="O32" i="26"/>
  <c r="O33" i="26"/>
  <c r="O34" i="26"/>
  <c r="O35" i="26"/>
  <c r="O36" i="26"/>
  <c r="O37" i="26"/>
  <c r="O38" i="26"/>
  <c r="O39" i="26"/>
  <c r="O40" i="26"/>
  <c r="O41" i="26"/>
  <c r="O42" i="26"/>
  <c r="O43" i="26"/>
  <c r="O44" i="26"/>
  <c r="O45" i="26"/>
  <c r="O46" i="26"/>
  <c r="O47" i="26"/>
  <c r="O48" i="26"/>
  <c r="O49" i="26"/>
  <c r="O50" i="26"/>
  <c r="O51" i="26"/>
  <c r="O53" i="26"/>
  <c r="O54" i="26"/>
  <c r="O55" i="26"/>
  <c r="O56" i="26"/>
  <c r="O57" i="26"/>
  <c r="O58" i="26"/>
  <c r="O59" i="26"/>
  <c r="O60" i="26"/>
  <c r="O61" i="26"/>
  <c r="O62" i="26"/>
  <c r="O63" i="26"/>
  <c r="O64" i="26"/>
  <c r="O65" i="26"/>
  <c r="O66" i="26"/>
  <c r="O13" i="26"/>
  <c r="M14" i="26"/>
  <c r="M15" i="26"/>
  <c r="M16" i="26"/>
  <c r="M17" i="26"/>
  <c r="M18" i="26"/>
  <c r="M19" i="26"/>
  <c r="M20" i="26"/>
  <c r="M21" i="26"/>
  <c r="M22" i="26"/>
  <c r="M23" i="26"/>
  <c r="M24" i="26"/>
  <c r="M25" i="26"/>
  <c r="M26" i="26"/>
  <c r="M27" i="26"/>
  <c r="M28" i="26"/>
  <c r="M29" i="26"/>
  <c r="M30" i="26"/>
  <c r="M31" i="26"/>
  <c r="M32" i="26"/>
  <c r="M33" i="26"/>
  <c r="M34" i="26"/>
  <c r="M35" i="26"/>
  <c r="M36" i="26"/>
  <c r="M37" i="26"/>
  <c r="M38" i="26"/>
  <c r="M39" i="26"/>
  <c r="M40" i="26"/>
  <c r="M41" i="26"/>
  <c r="M42" i="26"/>
  <c r="M43" i="26"/>
  <c r="M44" i="26"/>
  <c r="M45" i="26"/>
  <c r="M46" i="26"/>
  <c r="M47" i="26"/>
  <c r="M48" i="26"/>
  <c r="M49" i="26"/>
  <c r="M50" i="26"/>
  <c r="M51" i="26"/>
  <c r="M52" i="26"/>
  <c r="M53" i="26"/>
  <c r="M54" i="26"/>
  <c r="M55" i="26"/>
  <c r="M56" i="26"/>
  <c r="M57" i="26"/>
  <c r="M58" i="26"/>
  <c r="M59" i="26"/>
  <c r="M60" i="26"/>
  <c r="M61" i="26"/>
  <c r="M62" i="26"/>
  <c r="M63" i="26"/>
  <c r="M64" i="26"/>
  <c r="M65" i="26"/>
  <c r="M66" i="26"/>
  <c r="M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8" i="26"/>
  <c r="K39" i="26"/>
  <c r="K40" i="26"/>
  <c r="K41" i="26"/>
  <c r="K42" i="26"/>
  <c r="K43" i="26"/>
  <c r="K44" i="26"/>
  <c r="K45" i="26"/>
  <c r="K46" i="26"/>
  <c r="K47" i="26"/>
  <c r="K48" i="26"/>
  <c r="K49" i="26"/>
  <c r="K50" i="26"/>
  <c r="K51" i="26"/>
  <c r="K52" i="26"/>
  <c r="K53" i="26"/>
  <c r="K54" i="26"/>
  <c r="K55" i="26"/>
  <c r="K56" i="26"/>
  <c r="K57" i="26"/>
  <c r="K58" i="26"/>
  <c r="K59" i="26"/>
  <c r="K60" i="26"/>
  <c r="K61" i="26"/>
  <c r="K62" i="26"/>
  <c r="K63" i="26"/>
  <c r="K64" i="26"/>
  <c r="K65" i="26"/>
  <c r="K66" i="26"/>
  <c r="K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I50" i="26"/>
  <c r="I51" i="26"/>
  <c r="I52" i="26"/>
  <c r="I53" i="26"/>
  <c r="I54" i="26"/>
  <c r="I55" i="26"/>
  <c r="I56" i="26"/>
  <c r="I57" i="26"/>
  <c r="I58" i="26"/>
  <c r="I59" i="26"/>
  <c r="I60" i="26"/>
  <c r="I61" i="26"/>
  <c r="I62" i="26"/>
  <c r="I63" i="26"/>
  <c r="I64" i="26"/>
  <c r="I65" i="26"/>
  <c r="I66" i="26"/>
  <c r="I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13" i="26"/>
  <c r="P59" i="26"/>
  <c r="Q59" i="26" s="1"/>
  <c r="P60" i="26"/>
  <c r="Q60" i="26" s="1"/>
  <c r="P61" i="26"/>
  <c r="Q61" i="26" s="1"/>
  <c r="P62" i="26"/>
  <c r="Q62" i="26" s="1"/>
  <c r="P63" i="26"/>
  <c r="Q63" i="26" s="1"/>
  <c r="P64" i="26"/>
  <c r="Q64" i="26" s="1"/>
  <c r="P65" i="26"/>
  <c r="Q65" i="26" s="1"/>
  <c r="P66" i="26"/>
  <c r="Q66" i="26" s="1"/>
  <c r="P49" i="26"/>
  <c r="Q49" i="26" s="1"/>
  <c r="P50" i="26"/>
  <c r="Q50" i="26" s="1"/>
  <c r="P51" i="26"/>
  <c r="Q51" i="26" s="1"/>
  <c r="P52" i="26"/>
  <c r="Q52" i="26" s="1"/>
  <c r="P53" i="26"/>
  <c r="Q53" i="26" s="1"/>
  <c r="P54" i="26"/>
  <c r="Q54" i="26" s="1"/>
  <c r="P55" i="26"/>
  <c r="Q55" i="26" s="1"/>
  <c r="P56" i="26"/>
  <c r="Q56" i="26" s="1"/>
  <c r="P57" i="26"/>
  <c r="Q57" i="26" s="1"/>
  <c r="P58" i="26"/>
  <c r="Q58" i="26" s="1"/>
  <c r="P48" i="26"/>
  <c r="Q48" i="26" s="1"/>
  <c r="P47" i="26"/>
  <c r="Q47" i="26" s="1"/>
  <c r="P46" i="26"/>
  <c r="Q46" i="26" s="1"/>
  <c r="P45" i="26"/>
  <c r="Q45" i="26" s="1"/>
  <c r="P44" i="26"/>
  <c r="Q44" i="26" s="1"/>
  <c r="P43" i="26"/>
  <c r="Q43" i="26" s="1"/>
  <c r="P42" i="26"/>
  <c r="Q42" i="26" s="1"/>
  <c r="P41" i="26"/>
  <c r="Q41" i="26" s="1"/>
  <c r="P40" i="26"/>
  <c r="Q40" i="26" s="1"/>
  <c r="P39" i="26"/>
  <c r="Q39" i="26" s="1"/>
  <c r="P38" i="26"/>
  <c r="Q38" i="26" s="1"/>
  <c r="P37" i="26"/>
  <c r="Q37" i="26" s="1"/>
  <c r="P36" i="26"/>
  <c r="Q36" i="26" s="1"/>
  <c r="P35" i="26"/>
  <c r="Q35" i="26" s="1"/>
  <c r="P34" i="26"/>
  <c r="Q34" i="26" s="1"/>
  <c r="P33" i="26"/>
  <c r="Q33" i="26" s="1"/>
  <c r="P32" i="26"/>
  <c r="Q32" i="26" s="1"/>
  <c r="P31" i="26"/>
  <c r="Q31" i="26" s="1"/>
  <c r="P30" i="26"/>
  <c r="Q30" i="26" s="1"/>
  <c r="P29" i="26"/>
  <c r="Q29" i="26" s="1"/>
  <c r="P28" i="26"/>
  <c r="Q28" i="26" s="1"/>
  <c r="P27" i="26"/>
  <c r="Q27" i="26" s="1"/>
  <c r="P26" i="26"/>
  <c r="Q26" i="26" s="1"/>
  <c r="P25" i="26"/>
  <c r="Q25" i="26" s="1"/>
  <c r="P24" i="26"/>
  <c r="Q24" i="26" s="1"/>
  <c r="P23" i="26"/>
  <c r="Q23" i="26" s="1"/>
  <c r="P22" i="26"/>
  <c r="Q22" i="26" s="1"/>
  <c r="P21" i="26"/>
  <c r="Q21" i="26" s="1"/>
  <c r="P20" i="26"/>
  <c r="Q20" i="26" s="1"/>
  <c r="P19" i="26"/>
  <c r="Q19" i="26" s="1"/>
  <c r="P18" i="26"/>
  <c r="Q18" i="26" s="1"/>
  <c r="P17" i="26"/>
  <c r="Q17" i="26" s="1"/>
  <c r="P16" i="26"/>
  <c r="Q16" i="26" s="1"/>
  <c r="P15" i="26"/>
  <c r="Q15" i="26" s="1"/>
  <c r="P14" i="26"/>
  <c r="Q14" i="26" s="1"/>
  <c r="P13" i="26"/>
  <c r="Q13" i="26" s="1"/>
  <c r="O80" i="26" l="1"/>
  <c r="K80" i="26"/>
  <c r="G80" i="26"/>
  <c r="I80" i="26"/>
  <c r="M80" i="26"/>
  <c r="P86" i="24"/>
  <c r="Q86" i="24" s="1"/>
  <c r="P81" i="24"/>
  <c r="Q81" i="24" s="1"/>
  <c r="P80" i="24"/>
  <c r="Q80" i="24" s="1"/>
  <c r="P79" i="24"/>
  <c r="Q79" i="24" s="1"/>
  <c r="P78" i="24"/>
  <c r="Q78" i="24" s="1"/>
  <c r="P77" i="24"/>
  <c r="Q77" i="24" s="1"/>
  <c r="P76" i="24"/>
  <c r="Q76" i="24" s="1"/>
  <c r="P75" i="24"/>
  <c r="Q75" i="24" s="1"/>
  <c r="P74" i="24"/>
  <c r="Q74" i="24" s="1"/>
  <c r="P73" i="24"/>
  <c r="Q73" i="24" s="1"/>
  <c r="P72" i="24"/>
  <c r="Q72" i="24" s="1"/>
  <c r="P71" i="24"/>
  <c r="Q71" i="24" s="1"/>
  <c r="P70" i="24"/>
  <c r="Q70" i="24" s="1"/>
  <c r="P69" i="24"/>
  <c r="Q69" i="24" s="1"/>
  <c r="P68" i="24"/>
  <c r="Q68" i="24" s="1"/>
  <c r="P67" i="24"/>
  <c r="Q67" i="24" s="1"/>
  <c r="P66" i="24"/>
  <c r="Q66" i="24" s="1"/>
  <c r="P65" i="24"/>
  <c r="Q65" i="24" s="1"/>
  <c r="P64" i="24"/>
  <c r="Q64" i="24" s="1"/>
  <c r="P63" i="24"/>
  <c r="Q63" i="24" s="1"/>
  <c r="P62" i="24"/>
  <c r="Q62" i="24" s="1"/>
  <c r="P61" i="24"/>
  <c r="Q61" i="24" s="1"/>
  <c r="P60" i="24"/>
  <c r="Q60" i="24" s="1"/>
  <c r="P59" i="24"/>
  <c r="Q59" i="24" s="1"/>
  <c r="P58" i="24"/>
  <c r="Q58" i="24" s="1"/>
  <c r="P57" i="24"/>
  <c r="Q57" i="24" s="1"/>
  <c r="P56" i="24"/>
  <c r="Q56" i="24" s="1"/>
  <c r="P55" i="24"/>
  <c r="Q55" i="24" s="1"/>
  <c r="P54" i="24"/>
  <c r="Q54" i="24" s="1"/>
  <c r="P44" i="24"/>
  <c r="Q44" i="24" s="1"/>
  <c r="P45" i="24"/>
  <c r="Q45" i="24" s="1"/>
  <c r="P46" i="24"/>
  <c r="Q46" i="24" s="1"/>
  <c r="P47" i="24"/>
  <c r="Q47" i="24" s="1"/>
  <c r="P48" i="24"/>
  <c r="Q48" i="24" s="1"/>
  <c r="P49" i="24"/>
  <c r="Q49" i="24" s="1"/>
  <c r="P50" i="24"/>
  <c r="Q50" i="24" s="1"/>
  <c r="P51" i="24"/>
  <c r="Q51" i="24" s="1"/>
  <c r="P52" i="24"/>
  <c r="Q52" i="24" s="1"/>
  <c r="P53" i="24"/>
  <c r="Q53" i="24" s="1"/>
  <c r="P43" i="24"/>
  <c r="Q43" i="24" s="1"/>
  <c r="P42" i="24"/>
  <c r="Q42" i="24" s="1"/>
  <c r="P41" i="24"/>
  <c r="Q41" i="24" s="1"/>
  <c r="P40" i="24"/>
  <c r="Q40" i="24" s="1"/>
  <c r="P39" i="24"/>
  <c r="Q39" i="24" s="1"/>
  <c r="P38" i="24"/>
  <c r="Q38" i="24" s="1"/>
  <c r="P37" i="24"/>
  <c r="Q37" i="24" s="1"/>
  <c r="P36" i="24"/>
  <c r="Q36" i="24" s="1"/>
  <c r="P35" i="24"/>
  <c r="Q35" i="24" s="1"/>
  <c r="P34" i="24"/>
  <c r="Q34" i="24" s="1"/>
  <c r="P33" i="24"/>
  <c r="Q33" i="24" s="1"/>
  <c r="P32" i="24"/>
  <c r="Q32" i="24" s="1"/>
  <c r="P31" i="24"/>
  <c r="Q31" i="24" s="1"/>
  <c r="P30" i="24"/>
  <c r="Q30" i="24" s="1"/>
  <c r="P29" i="24"/>
  <c r="Q29" i="24" s="1"/>
  <c r="P28" i="24"/>
  <c r="Q28" i="24" s="1"/>
  <c r="P27" i="24"/>
  <c r="Q27" i="24" s="1"/>
  <c r="P26" i="24"/>
  <c r="Q26" i="24" s="1"/>
  <c r="P25" i="24"/>
  <c r="Q25" i="24" s="1"/>
  <c r="P24" i="24"/>
  <c r="Q24" i="24" s="1"/>
  <c r="P23" i="24"/>
  <c r="Q23" i="24" s="1"/>
  <c r="P22" i="24"/>
  <c r="Q22" i="24" s="1"/>
  <c r="P21" i="24"/>
  <c r="Q21" i="24" s="1"/>
  <c r="P20" i="24"/>
  <c r="Q20" i="24" s="1"/>
  <c r="P19" i="24"/>
  <c r="Q19" i="24" s="1"/>
  <c r="P18" i="24"/>
  <c r="Q18" i="24" s="1"/>
  <c r="P17" i="24"/>
  <c r="Q17" i="24" s="1"/>
  <c r="P16" i="24"/>
  <c r="Q16" i="24" s="1"/>
  <c r="P14" i="24"/>
  <c r="Q14" i="24" s="1"/>
  <c r="P13" i="24"/>
  <c r="Q13" i="24" s="1"/>
  <c r="P42" i="23"/>
  <c r="Q42" i="23" s="1"/>
  <c r="P41" i="23"/>
  <c r="Q41" i="23" s="1"/>
  <c r="P40" i="23"/>
  <c r="Q40" i="23" s="1"/>
  <c r="P39" i="23"/>
  <c r="Q39" i="23" s="1"/>
  <c r="P38" i="23"/>
  <c r="Q38" i="23" s="1"/>
  <c r="P37" i="23"/>
  <c r="Q37" i="23" s="1"/>
  <c r="P36" i="23"/>
  <c r="Q36" i="23" s="1"/>
  <c r="P35" i="23"/>
  <c r="Q35" i="23" s="1"/>
  <c r="P34" i="23"/>
  <c r="Q34" i="23" s="1"/>
  <c r="P33" i="23"/>
  <c r="Q33" i="23" s="1"/>
  <c r="P32" i="23"/>
  <c r="Q32" i="23" s="1"/>
  <c r="P31" i="23"/>
  <c r="Q31" i="23" s="1"/>
  <c r="P30" i="23"/>
  <c r="Q30" i="23" s="1"/>
  <c r="P29" i="23"/>
  <c r="Q29" i="23" s="1"/>
  <c r="P28" i="23"/>
  <c r="Q28" i="23" s="1"/>
  <c r="P27" i="23"/>
  <c r="Q27" i="23" s="1"/>
  <c r="P26" i="23"/>
  <c r="Q26" i="23" s="1"/>
  <c r="P25" i="23"/>
  <c r="Q25" i="23" s="1"/>
  <c r="P24" i="23"/>
  <c r="Q24" i="23" s="1"/>
  <c r="P23" i="23"/>
  <c r="Q23" i="23" s="1"/>
  <c r="P22" i="23"/>
  <c r="P21" i="23"/>
  <c r="Q21" i="23" s="1"/>
  <c r="P20" i="23"/>
  <c r="Q20" i="23" s="1"/>
  <c r="P19" i="23"/>
  <c r="Q19" i="23" s="1"/>
  <c r="P18" i="23"/>
  <c r="Q18" i="23" s="1"/>
  <c r="P17" i="23"/>
  <c r="Q17" i="23" s="1"/>
  <c r="P16" i="23"/>
  <c r="Q16" i="23" s="1"/>
  <c r="P15" i="23"/>
  <c r="Q15" i="23" s="1"/>
  <c r="P14" i="23"/>
  <c r="P13" i="23"/>
  <c r="Q13" i="23" s="1"/>
  <c r="P42" i="22"/>
  <c r="Q42" i="22" s="1"/>
  <c r="P41" i="22"/>
  <c r="Q41" i="22" s="1"/>
  <c r="P40" i="22"/>
  <c r="Q40" i="22" s="1"/>
  <c r="P39" i="22"/>
  <c r="Q39" i="22" s="1"/>
  <c r="P38" i="22"/>
  <c r="Q38" i="22" s="1"/>
  <c r="P37" i="22"/>
  <c r="Q37" i="22" s="1"/>
  <c r="P36" i="22"/>
  <c r="Q36" i="22" s="1"/>
  <c r="P35" i="22"/>
  <c r="Q35" i="22" s="1"/>
  <c r="P33" i="22"/>
  <c r="Q33" i="22" s="1"/>
  <c r="P32" i="22"/>
  <c r="Q32" i="22" s="1"/>
  <c r="P31" i="22"/>
  <c r="P30" i="22"/>
  <c r="Q30" i="22" s="1"/>
  <c r="P29" i="22"/>
  <c r="Q29" i="22" s="1"/>
  <c r="P28" i="22"/>
  <c r="Q28" i="22" s="1"/>
  <c r="P23" i="22"/>
  <c r="Q23" i="22" s="1"/>
  <c r="P22" i="22"/>
  <c r="Q22" i="22" s="1"/>
  <c r="P21" i="22"/>
  <c r="Q21" i="22" s="1"/>
  <c r="P20" i="22"/>
  <c r="Q20" i="22" s="1"/>
  <c r="P19" i="22"/>
  <c r="P18" i="22"/>
  <c r="Q18" i="22" s="1"/>
  <c r="K82" i="26" l="1"/>
  <c r="Q14" i="23"/>
  <c r="Q22" i="23"/>
  <c r="Q19" i="22"/>
  <c r="Q31" i="22"/>
  <c r="P54" i="21"/>
  <c r="Q54" i="21" s="1"/>
  <c r="P53" i="21"/>
  <c r="Q53" i="21" s="1"/>
  <c r="P52" i="21"/>
  <c r="Q52" i="21" s="1"/>
  <c r="P51" i="21"/>
  <c r="Q51" i="21" s="1"/>
  <c r="P50" i="21"/>
  <c r="Q50" i="21" s="1"/>
  <c r="P49" i="21"/>
  <c r="Q49" i="21" s="1"/>
  <c r="P48" i="21"/>
  <c r="Q48" i="21" s="1"/>
  <c r="P47" i="21"/>
  <c r="Q47" i="21" s="1"/>
  <c r="P46" i="21"/>
  <c r="Q46" i="21" s="1"/>
  <c r="P44" i="21"/>
  <c r="Q44" i="21" s="1"/>
  <c r="P43" i="21"/>
  <c r="Q43" i="21" s="1"/>
  <c r="P42" i="21"/>
  <c r="Q42" i="21" s="1"/>
  <c r="P41" i="21"/>
  <c r="Q41" i="21" s="1"/>
  <c r="P36" i="21"/>
  <c r="Q36" i="21" s="1"/>
  <c r="P33" i="21"/>
  <c r="Q33" i="21" s="1"/>
  <c r="P32" i="21"/>
  <c r="Q32" i="21" s="1"/>
  <c r="P31" i="21"/>
  <c r="Q31" i="21" s="1"/>
  <c r="P28" i="21"/>
  <c r="Q28" i="21" s="1"/>
  <c r="P27" i="21"/>
  <c r="Q27" i="21" s="1"/>
  <c r="P26" i="21"/>
  <c r="Q26" i="21" s="1"/>
  <c r="P25" i="21"/>
  <c r="Q25" i="21" s="1"/>
  <c r="P24" i="21"/>
  <c r="Q24" i="21" s="1"/>
  <c r="P23" i="21"/>
  <c r="Q23" i="21" s="1"/>
  <c r="P22" i="21"/>
  <c r="Q22" i="21" s="1"/>
  <c r="P21" i="21"/>
  <c r="Q21" i="21" s="1"/>
  <c r="P20" i="21"/>
  <c r="Q20" i="21" s="1"/>
  <c r="P19" i="21"/>
  <c r="Q19" i="21" s="1"/>
  <c r="P18" i="21"/>
  <c r="Q18" i="21" s="1"/>
  <c r="P17" i="21"/>
  <c r="Q17" i="21" s="1"/>
  <c r="P16" i="21"/>
  <c r="Q16" i="21" s="1"/>
  <c r="P15" i="21"/>
  <c r="Q15" i="21" s="1"/>
  <c r="P14" i="21"/>
  <c r="Q14" i="21" s="1"/>
  <c r="P13" i="21"/>
  <c r="Q13" i="21" s="1"/>
  <c r="G56" i="21" l="1"/>
  <c r="M29" i="19" l="1"/>
  <c r="I25" i="19"/>
  <c r="K25" i="19"/>
  <c r="I27" i="19"/>
  <c r="K27" i="19"/>
  <c r="P33" i="19"/>
  <c r="Q33" i="19" s="1"/>
  <c r="M33" i="19"/>
  <c r="I33" i="19"/>
  <c r="P32" i="19"/>
  <c r="Q32" i="19" s="1"/>
  <c r="O32" i="19"/>
  <c r="M32" i="19"/>
  <c r="K32" i="19"/>
  <c r="I32" i="19"/>
  <c r="P31" i="19"/>
  <c r="Q31" i="19" s="1"/>
  <c r="O31" i="19"/>
  <c r="M31" i="19"/>
  <c r="K31" i="19"/>
  <c r="I31" i="19"/>
  <c r="P30" i="19"/>
  <c r="Q30" i="19" s="1"/>
  <c r="O30" i="19"/>
  <c r="M30" i="19"/>
  <c r="K30" i="19"/>
  <c r="I30" i="19"/>
  <c r="P29" i="19"/>
  <c r="Q29" i="19" s="1"/>
  <c r="K29" i="19"/>
  <c r="I29" i="19"/>
  <c r="P28" i="19"/>
  <c r="Q28" i="19" s="1"/>
  <c r="O28" i="19"/>
  <c r="M28" i="19"/>
  <c r="K28" i="19"/>
  <c r="I28" i="19"/>
  <c r="P27" i="19"/>
  <c r="Q27" i="19" s="1"/>
  <c r="O27" i="19"/>
  <c r="M27" i="19"/>
  <c r="P25" i="19"/>
  <c r="Q25" i="19" s="1"/>
  <c r="O25" i="19"/>
  <c r="M25" i="19"/>
  <c r="P24" i="19"/>
  <c r="Q24" i="19" s="1"/>
  <c r="O24" i="19"/>
  <c r="M24" i="19"/>
  <c r="K24" i="19"/>
  <c r="I24" i="19"/>
  <c r="P23" i="19"/>
  <c r="Q23" i="19" s="1"/>
  <c r="M23" i="19"/>
  <c r="K23" i="19"/>
  <c r="I23" i="19"/>
  <c r="P22" i="19"/>
  <c r="Q22" i="19" s="1"/>
  <c r="O22" i="19"/>
  <c r="M22" i="19"/>
  <c r="K22" i="19"/>
  <c r="I22" i="19"/>
  <c r="P21" i="19"/>
  <c r="Q21" i="19" s="1"/>
  <c r="M21" i="19"/>
  <c r="I21" i="19"/>
  <c r="P20" i="19"/>
  <c r="Q20" i="19" s="1"/>
  <c r="M20" i="19"/>
  <c r="I20" i="19"/>
  <c r="P19" i="19"/>
  <c r="Q19" i="19" s="1"/>
  <c r="O19" i="19"/>
  <c r="M19" i="19"/>
  <c r="K19" i="19"/>
  <c r="I19" i="19"/>
  <c r="P18" i="19"/>
  <c r="Q18" i="19" s="1"/>
  <c r="O18" i="19"/>
  <c r="M18" i="19"/>
  <c r="K18" i="19"/>
  <c r="I18" i="19"/>
  <c r="P17" i="19"/>
  <c r="Q17" i="19" s="1"/>
  <c r="O17" i="19"/>
  <c r="M17" i="19"/>
  <c r="K17" i="19"/>
  <c r="I17" i="19"/>
  <c r="P16" i="19"/>
  <c r="Q16" i="19" s="1"/>
  <c r="M16" i="19"/>
  <c r="I16" i="19"/>
  <c r="P15" i="19"/>
  <c r="Q15" i="19" s="1"/>
  <c r="O15" i="19"/>
  <c r="M15" i="19"/>
  <c r="K15" i="19"/>
  <c r="I15" i="19"/>
  <c r="P14" i="19"/>
  <c r="Q14" i="19" s="1"/>
  <c r="O14" i="19"/>
  <c r="M14" i="19"/>
  <c r="K14" i="19"/>
  <c r="I14" i="19"/>
  <c r="P13" i="19"/>
  <c r="Q13" i="19" s="1"/>
  <c r="O13" i="19"/>
  <c r="O35" i="19" s="1"/>
  <c r="M13" i="19"/>
  <c r="K13" i="19"/>
  <c r="I13" i="19"/>
  <c r="I35" i="19" l="1"/>
  <c r="I77" i="19" s="1"/>
  <c r="K35" i="19"/>
  <c r="M35" i="19"/>
  <c r="M77" i="19" s="1"/>
  <c r="O13" i="9"/>
  <c r="O126" i="9" s="1"/>
  <c r="M126" i="9"/>
  <c r="K126" i="9"/>
  <c r="I126" i="9"/>
  <c r="I128" i="9" s="1"/>
  <c r="G126" i="9" l="1"/>
  <c r="P69" i="18"/>
  <c r="Q69" i="18" s="1"/>
  <c r="P68" i="18"/>
  <c r="Q68" i="18" s="1"/>
  <c r="P67" i="18"/>
  <c r="Q67" i="18" s="1"/>
  <c r="P66" i="18"/>
  <c r="Q66" i="18" s="1"/>
  <c r="P65" i="18"/>
  <c r="Q65" i="18" s="1"/>
  <c r="P64" i="18"/>
  <c r="Q64" i="18" s="1"/>
  <c r="P63" i="18"/>
  <c r="Q63" i="18" s="1"/>
  <c r="P62" i="18"/>
  <c r="Q62" i="18" s="1"/>
  <c r="P61" i="18"/>
  <c r="Q61" i="18" s="1"/>
  <c r="P60" i="18"/>
  <c r="Q60" i="18" s="1"/>
  <c r="P59" i="18"/>
  <c r="Q59" i="18" s="1"/>
  <c r="P57" i="18"/>
  <c r="Q57" i="18" s="1"/>
  <c r="P56" i="18"/>
  <c r="Q56" i="18" s="1"/>
  <c r="O75" i="18"/>
  <c r="M13" i="18"/>
  <c r="M75" i="18" s="1"/>
  <c r="K13" i="18"/>
  <c r="K75" i="18" s="1"/>
  <c r="I13" i="18"/>
  <c r="I75" i="18" s="1"/>
  <c r="G13" i="18"/>
  <c r="G75" i="18" s="1"/>
  <c r="P55" i="18" l="1"/>
  <c r="Q55" i="18" s="1"/>
  <c r="P54" i="18"/>
  <c r="Q54" i="18" s="1"/>
  <c r="P52" i="18"/>
  <c r="Q52" i="18" s="1"/>
  <c r="P51" i="18"/>
  <c r="Q51" i="18" s="1"/>
  <c r="P50" i="18"/>
  <c r="Q50" i="18" s="1"/>
  <c r="P49" i="18"/>
  <c r="Q49" i="18" s="1"/>
  <c r="P48" i="18"/>
  <c r="Q48" i="18" s="1"/>
  <c r="P47" i="18"/>
  <c r="Q47" i="18" s="1"/>
  <c r="P46" i="18"/>
  <c r="Q46" i="18" s="1"/>
  <c r="P45" i="18"/>
  <c r="Q45" i="18" s="1"/>
  <c r="P44" i="18"/>
  <c r="Q44" i="18" s="1"/>
  <c r="P43" i="18"/>
  <c r="Q43" i="18" s="1"/>
  <c r="P42" i="18"/>
  <c r="Q42" i="18" s="1"/>
  <c r="P41" i="18"/>
  <c r="Q41" i="18" s="1"/>
  <c r="P40" i="18"/>
  <c r="Q40" i="18" s="1"/>
  <c r="P39" i="18"/>
  <c r="Q39" i="18" s="1"/>
  <c r="P37" i="18"/>
  <c r="Q37" i="18" s="1"/>
  <c r="P36" i="18"/>
  <c r="Q36" i="18" s="1"/>
  <c r="P35" i="18"/>
  <c r="Q35" i="18" s="1"/>
  <c r="P34" i="18"/>
  <c r="Q34" i="18" s="1"/>
  <c r="P33" i="18"/>
  <c r="Q33" i="18" s="1"/>
  <c r="P32" i="18"/>
  <c r="Q32" i="18" s="1"/>
  <c r="P31" i="18"/>
  <c r="Q31" i="18" s="1"/>
  <c r="P30" i="18"/>
  <c r="Q30" i="18" s="1"/>
  <c r="P29" i="18"/>
  <c r="Q29" i="18" s="1"/>
  <c r="P28" i="18"/>
  <c r="Q28" i="18" s="1"/>
  <c r="P27" i="18"/>
  <c r="Q27" i="18" s="1"/>
  <c r="P25" i="18"/>
  <c r="Q25" i="18" s="1"/>
  <c r="P24" i="18"/>
  <c r="Q24" i="18" s="1"/>
  <c r="P23" i="18"/>
  <c r="Q23" i="18" s="1"/>
  <c r="P22" i="18"/>
  <c r="Q22" i="18" s="1"/>
  <c r="P21" i="18"/>
  <c r="Q21" i="18" s="1"/>
  <c r="P20" i="18"/>
  <c r="Q20" i="18" s="1"/>
  <c r="P18" i="18"/>
  <c r="Q18" i="18" s="1"/>
  <c r="P17" i="18"/>
  <c r="Q17" i="18" s="1"/>
  <c r="P16" i="18"/>
  <c r="Q16" i="18" s="1"/>
  <c r="P15" i="18"/>
  <c r="Q15" i="18" s="1"/>
  <c r="P14" i="18"/>
  <c r="Q14" i="18" s="1"/>
  <c r="P13" i="18"/>
  <c r="Q13" i="18" s="1"/>
  <c r="O34" i="17" l="1"/>
  <c r="M34" i="17"/>
  <c r="K34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13" i="17"/>
  <c r="I34" i="17" s="1"/>
  <c r="I36" i="17" s="1"/>
  <c r="G14" i="17"/>
  <c r="G15" i="17"/>
  <c r="G16" i="17"/>
  <c r="G17" i="17"/>
  <c r="G18" i="17"/>
  <c r="G19" i="17"/>
  <c r="G20" i="17"/>
  <c r="G21" i="17"/>
  <c r="G22" i="17"/>
  <c r="G23" i="17"/>
  <c r="G24" i="17"/>
  <c r="G25" i="17"/>
  <c r="G13" i="17"/>
  <c r="G34" i="17" l="1"/>
  <c r="M34" i="16"/>
  <c r="M33" i="16"/>
  <c r="I34" i="16"/>
  <c r="I33" i="16"/>
  <c r="G34" i="16"/>
  <c r="G33" i="16"/>
  <c r="M14" i="16" l="1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13" i="16"/>
  <c r="M36" i="16" s="1"/>
  <c r="M54" i="16" s="1"/>
  <c r="M77" i="16" s="1"/>
  <c r="M96" i="16" s="1"/>
  <c r="M118" i="16" s="1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13" i="16"/>
  <c r="I36" i="16" s="1"/>
  <c r="I54" i="16" s="1"/>
  <c r="I77" i="16" s="1"/>
  <c r="I96" i="16" s="1"/>
  <c r="I118" i="16" s="1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13" i="16"/>
  <c r="G36" i="16" s="1"/>
  <c r="G54" i="16" s="1"/>
  <c r="G77" i="16" s="1"/>
  <c r="G96" i="16" s="1"/>
  <c r="G118" i="16" s="1"/>
  <c r="P74" i="14" l="1"/>
  <c r="Q74" i="14" s="1"/>
  <c r="P73" i="14"/>
  <c r="Q73" i="14" s="1"/>
  <c r="P72" i="14"/>
  <c r="Q72" i="14" s="1"/>
  <c r="P71" i="14"/>
  <c r="Q71" i="14" s="1"/>
  <c r="P70" i="14"/>
  <c r="Q70" i="14" s="1"/>
  <c r="P69" i="14"/>
  <c r="Q69" i="14" s="1"/>
  <c r="P68" i="14"/>
  <c r="Q68" i="14" s="1"/>
  <c r="P67" i="14"/>
  <c r="Q67" i="14" s="1"/>
  <c r="P66" i="14"/>
  <c r="Q66" i="14" s="1"/>
  <c r="P65" i="14"/>
  <c r="Q65" i="14" s="1"/>
  <c r="P64" i="14"/>
  <c r="Q64" i="14" s="1"/>
  <c r="P63" i="14"/>
  <c r="Q63" i="14" s="1"/>
  <c r="P62" i="14"/>
  <c r="Q62" i="14" s="1"/>
  <c r="P61" i="14"/>
  <c r="Q61" i="14" s="1"/>
  <c r="P60" i="14"/>
  <c r="Q60" i="14" s="1"/>
  <c r="P59" i="14"/>
  <c r="Q59" i="14" s="1"/>
  <c r="P58" i="14"/>
  <c r="Q58" i="14" s="1"/>
  <c r="P57" i="14"/>
  <c r="Q57" i="14" s="1"/>
  <c r="P56" i="14"/>
  <c r="Q56" i="14" s="1"/>
  <c r="P55" i="14"/>
  <c r="Q55" i="14" s="1"/>
  <c r="O13" i="14"/>
  <c r="M13" i="14"/>
  <c r="K13" i="14"/>
  <c r="I13" i="14"/>
  <c r="G13" i="14"/>
  <c r="P54" i="14"/>
  <c r="Q54" i="14" s="1"/>
  <c r="P53" i="14"/>
  <c r="Q53" i="14" s="1"/>
  <c r="P52" i="14"/>
  <c r="Q52" i="14" s="1"/>
  <c r="P51" i="14"/>
  <c r="Q51" i="14" s="1"/>
  <c r="P49" i="14"/>
  <c r="Q49" i="14" s="1"/>
  <c r="P48" i="14"/>
  <c r="Q48" i="14" s="1"/>
  <c r="P47" i="14"/>
  <c r="Q47" i="14" s="1"/>
  <c r="P46" i="14"/>
  <c r="Q46" i="14" s="1"/>
  <c r="P45" i="14"/>
  <c r="Q45" i="14" s="1"/>
  <c r="P44" i="14"/>
  <c r="Q44" i="14" s="1"/>
  <c r="P43" i="14"/>
  <c r="Q43" i="14" s="1"/>
  <c r="P42" i="14"/>
  <c r="Q42" i="14" s="1"/>
  <c r="P41" i="14"/>
  <c r="Q41" i="14" s="1"/>
  <c r="P40" i="14"/>
  <c r="Q40" i="14" s="1"/>
  <c r="P39" i="14"/>
  <c r="Q39" i="14" s="1"/>
  <c r="P38" i="14"/>
  <c r="Q38" i="14" s="1"/>
  <c r="P37" i="14"/>
  <c r="Q37" i="14" s="1"/>
  <c r="P36" i="14"/>
  <c r="Q36" i="14" s="1"/>
  <c r="P35" i="14"/>
  <c r="Q35" i="14" s="1"/>
  <c r="P34" i="14"/>
  <c r="Q34" i="14" s="1"/>
  <c r="P33" i="14"/>
  <c r="Q33" i="14" s="1"/>
  <c r="P32" i="14"/>
  <c r="Q32" i="14" s="1"/>
  <c r="P30" i="14"/>
  <c r="Q30" i="14" s="1"/>
  <c r="P29" i="14"/>
  <c r="Q29" i="14" s="1"/>
  <c r="P28" i="14"/>
  <c r="Q28" i="14" s="1"/>
  <c r="P27" i="14"/>
  <c r="Q27" i="14" s="1"/>
  <c r="P26" i="14"/>
  <c r="Q26" i="14" s="1"/>
  <c r="P25" i="14"/>
  <c r="Q25" i="14" s="1"/>
  <c r="P24" i="14"/>
  <c r="Q24" i="14" s="1"/>
  <c r="P23" i="14"/>
  <c r="Q23" i="14" s="1"/>
  <c r="P22" i="14"/>
  <c r="Q22" i="14" s="1"/>
  <c r="P21" i="14"/>
  <c r="Q21" i="14" s="1"/>
  <c r="P20" i="14"/>
  <c r="Q20" i="14" s="1"/>
  <c r="P19" i="14"/>
  <c r="Q19" i="14" s="1"/>
  <c r="P18" i="14"/>
  <c r="Q18" i="14" s="1"/>
  <c r="P17" i="14"/>
  <c r="Q17" i="14" s="1"/>
  <c r="P16" i="14"/>
  <c r="Q16" i="14" s="1"/>
  <c r="P15" i="14"/>
  <c r="Q15" i="14" s="1"/>
  <c r="P14" i="14"/>
  <c r="Q14" i="14" s="1"/>
  <c r="P13" i="14"/>
  <c r="Q13" i="14" s="1"/>
  <c r="G76" i="14" l="1"/>
  <c r="O76" i="14"/>
  <c r="K76" i="14"/>
  <c r="M76" i="14"/>
  <c r="I76" i="14"/>
  <c r="O13" i="13"/>
  <c r="M13" i="13"/>
  <c r="K13" i="13"/>
  <c r="I13" i="13"/>
  <c r="K102" i="13" l="1"/>
  <c r="G102" i="13"/>
  <c r="O102" i="13"/>
  <c r="I102" i="13"/>
  <c r="M102" i="13"/>
  <c r="I78" i="14"/>
  <c r="I35" i="12"/>
  <c r="I17" i="12"/>
  <c r="K17" i="12"/>
  <c r="M17" i="12"/>
  <c r="O17" i="12"/>
  <c r="I14" i="12"/>
  <c r="K14" i="12"/>
  <c r="M14" i="12"/>
  <c r="O14" i="12"/>
  <c r="I15" i="12"/>
  <c r="K15" i="12"/>
  <c r="M15" i="12"/>
  <c r="O15" i="12"/>
  <c r="O16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13" i="12"/>
  <c r="M16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K16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M13" i="12"/>
  <c r="K13" i="12"/>
  <c r="I16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13" i="12"/>
  <c r="G14" i="12"/>
  <c r="G15" i="12"/>
  <c r="G16" i="12"/>
  <c r="G17" i="12"/>
  <c r="G18" i="12"/>
  <c r="G19" i="12"/>
  <c r="G20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13" i="12"/>
  <c r="O41" i="11"/>
  <c r="M33" i="11"/>
  <c r="M34" i="11"/>
  <c r="M35" i="11"/>
  <c r="M36" i="11"/>
  <c r="M37" i="11"/>
  <c r="M38" i="11"/>
  <c r="M39" i="11"/>
  <c r="M40" i="11"/>
  <c r="M41" i="11"/>
  <c r="M32" i="11"/>
  <c r="K41" i="11"/>
  <c r="G36" i="12" l="1"/>
  <c r="K36" i="12"/>
  <c r="O36" i="12"/>
  <c r="I36" i="12"/>
  <c r="M36" i="12"/>
  <c r="I104" i="13"/>
  <c r="O13" i="11"/>
  <c r="O50" i="11" s="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31" i="11"/>
  <c r="M13" i="11"/>
  <c r="K50" i="11"/>
  <c r="I50" i="11"/>
  <c r="P48" i="11"/>
  <c r="Q48" i="11" s="1"/>
  <c r="P47" i="11"/>
  <c r="Q47" i="11" s="1"/>
  <c r="P46" i="11"/>
  <c r="Q46" i="11" s="1"/>
  <c r="P45" i="11"/>
  <c r="Q45" i="11" s="1"/>
  <c r="P44" i="11"/>
  <c r="Q44" i="11" s="1"/>
  <c r="P43" i="11"/>
  <c r="Q43" i="11" s="1"/>
  <c r="P42" i="11"/>
  <c r="Q42" i="11" s="1"/>
  <c r="P41" i="11"/>
  <c r="Q41" i="11" s="1"/>
  <c r="P40" i="11"/>
  <c r="Q40" i="11" s="1"/>
  <c r="P39" i="11"/>
  <c r="Q39" i="11" s="1"/>
  <c r="P38" i="11"/>
  <c r="Q38" i="11" s="1"/>
  <c r="P37" i="11"/>
  <c r="Q37" i="11" s="1"/>
  <c r="P36" i="11"/>
  <c r="Q36" i="11" s="1"/>
  <c r="P35" i="11"/>
  <c r="Q35" i="11" s="1"/>
  <c r="P34" i="11"/>
  <c r="Q34" i="11" s="1"/>
  <c r="P33" i="11"/>
  <c r="Q33" i="11" s="1"/>
  <c r="P32" i="11"/>
  <c r="Q32" i="11" s="1"/>
  <c r="P31" i="11"/>
  <c r="Q31" i="11" s="1"/>
  <c r="P30" i="11"/>
  <c r="Q30" i="11" s="1"/>
  <c r="P29" i="11"/>
  <c r="Q29" i="11" s="1"/>
  <c r="P28" i="11"/>
  <c r="Q28" i="11" s="1"/>
  <c r="P27" i="11"/>
  <c r="Q27" i="11" s="1"/>
  <c r="P26" i="11"/>
  <c r="Q26" i="11" s="1"/>
  <c r="P25" i="11"/>
  <c r="Q25" i="11" s="1"/>
  <c r="P24" i="11"/>
  <c r="Q24" i="11" s="1"/>
  <c r="P23" i="11"/>
  <c r="Q23" i="11" s="1"/>
  <c r="P22" i="11"/>
  <c r="Q22" i="11" s="1"/>
  <c r="P21" i="11"/>
  <c r="Q21" i="11" s="1"/>
  <c r="P20" i="11"/>
  <c r="Q20" i="11" s="1"/>
  <c r="P19" i="11"/>
  <c r="Q19" i="11" s="1"/>
  <c r="P18" i="11"/>
  <c r="Q18" i="11" s="1"/>
  <c r="P17" i="11"/>
  <c r="Q17" i="11" s="1"/>
  <c r="P16" i="11"/>
  <c r="Q16" i="11" s="1"/>
  <c r="P15" i="11"/>
  <c r="Q15" i="11" s="1"/>
  <c r="P14" i="11"/>
  <c r="Q14" i="11" s="1"/>
  <c r="P13" i="11"/>
  <c r="Q13" i="11" s="1"/>
  <c r="M50" i="11" l="1"/>
  <c r="I52" i="11" s="1"/>
  <c r="I130" i="10"/>
  <c r="K130" i="10"/>
  <c r="M130" i="10"/>
  <c r="O130" i="10"/>
  <c r="I131" i="10"/>
  <c r="K131" i="10"/>
  <c r="M131" i="10"/>
  <c r="O131" i="10"/>
  <c r="I132" i="10"/>
  <c r="K132" i="10"/>
  <c r="M132" i="10"/>
  <c r="O132" i="10"/>
  <c r="I133" i="10"/>
  <c r="K133" i="10"/>
  <c r="M133" i="10"/>
  <c r="O133" i="10"/>
  <c r="I134" i="10"/>
  <c r="K134" i="10"/>
  <c r="M134" i="10"/>
  <c r="O134" i="10"/>
  <c r="I135" i="10"/>
  <c r="K135" i="10"/>
  <c r="M135" i="10"/>
  <c r="O135" i="10"/>
  <c r="I136" i="10"/>
  <c r="K136" i="10"/>
  <c r="M136" i="10"/>
  <c r="O136" i="10"/>
  <c r="I137" i="10"/>
  <c r="K137" i="10"/>
  <c r="M137" i="10"/>
  <c r="O137" i="10"/>
  <c r="I138" i="10"/>
  <c r="K138" i="10"/>
  <c r="M138" i="10"/>
  <c r="O138" i="10"/>
  <c r="I139" i="10"/>
  <c r="K139" i="10"/>
  <c r="M139" i="10"/>
  <c r="O139" i="10"/>
  <c r="O129" i="10"/>
  <c r="M129" i="10"/>
  <c r="K129" i="10"/>
  <c r="I129" i="10"/>
  <c r="I140" i="10"/>
  <c r="I123" i="10"/>
  <c r="K123" i="10"/>
  <c r="M123" i="10"/>
  <c r="O123" i="10"/>
  <c r="I124" i="10"/>
  <c r="K124" i="10"/>
  <c r="M124" i="10"/>
  <c r="O124" i="10"/>
  <c r="I125" i="10"/>
  <c r="K125" i="10"/>
  <c r="M125" i="10"/>
  <c r="O125" i="10"/>
  <c r="I126" i="10"/>
  <c r="K126" i="10"/>
  <c r="M126" i="10"/>
  <c r="O126" i="10"/>
  <c r="I127" i="10"/>
  <c r="K127" i="10"/>
  <c r="M127" i="10"/>
  <c r="O127" i="10"/>
  <c r="I128" i="10"/>
  <c r="K128" i="10"/>
  <c r="M128" i="10"/>
  <c r="O128" i="10"/>
  <c r="K122" i="10"/>
  <c r="O111" i="10"/>
  <c r="O112" i="10"/>
  <c r="O113" i="10"/>
  <c r="O114" i="10"/>
  <c r="O115" i="10"/>
  <c r="O116" i="10"/>
  <c r="O117" i="10"/>
  <c r="O118" i="10"/>
  <c r="O119" i="10"/>
  <c r="O120" i="10"/>
  <c r="O121" i="10"/>
  <c r="K111" i="10"/>
  <c r="K112" i="10"/>
  <c r="K113" i="10"/>
  <c r="K114" i="10"/>
  <c r="K115" i="10"/>
  <c r="K116" i="10"/>
  <c r="K117" i="10"/>
  <c r="K118" i="10"/>
  <c r="K119" i="10"/>
  <c r="K120" i="10"/>
  <c r="K121" i="10"/>
  <c r="I112" i="10"/>
  <c r="M112" i="10"/>
  <c r="I113" i="10"/>
  <c r="M113" i="10"/>
  <c r="I114" i="10"/>
  <c r="M114" i="10"/>
  <c r="I115" i="10"/>
  <c r="M115" i="10"/>
  <c r="I116" i="10"/>
  <c r="M116" i="10"/>
  <c r="I117" i="10"/>
  <c r="M117" i="10"/>
  <c r="I118" i="10"/>
  <c r="M118" i="10"/>
  <c r="I119" i="10"/>
  <c r="M119" i="10"/>
  <c r="I120" i="10"/>
  <c r="M120" i="10"/>
  <c r="I121" i="10"/>
  <c r="M121" i="10"/>
  <c r="O122" i="10"/>
  <c r="M122" i="10"/>
  <c r="I122" i="10"/>
  <c r="M111" i="10"/>
  <c r="I111" i="10"/>
  <c r="I100" i="10"/>
  <c r="K100" i="10"/>
  <c r="M100" i="10"/>
  <c r="O100" i="10"/>
  <c r="O109" i="10"/>
  <c r="M109" i="10"/>
  <c r="K109" i="10"/>
  <c r="I109" i="10"/>
  <c r="O108" i="10"/>
  <c r="M108" i="10"/>
  <c r="K108" i="10"/>
  <c r="I108" i="10"/>
  <c r="O107" i="10"/>
  <c r="M107" i="10"/>
  <c r="K107" i="10"/>
  <c r="I107" i="10"/>
  <c r="O106" i="10"/>
  <c r="M106" i="10"/>
  <c r="K106" i="10"/>
  <c r="I106" i="10"/>
  <c r="O105" i="10"/>
  <c r="M105" i="10"/>
  <c r="K105" i="10"/>
  <c r="I105" i="10"/>
  <c r="O104" i="10"/>
  <c r="M104" i="10"/>
  <c r="K104" i="10"/>
  <c r="I104" i="10"/>
  <c r="O103" i="10"/>
  <c r="M103" i="10"/>
  <c r="K103" i="10"/>
  <c r="I103" i="10"/>
  <c r="O102" i="10"/>
  <c r="M102" i="10"/>
  <c r="K102" i="10"/>
  <c r="I102" i="10"/>
  <c r="M101" i="10"/>
  <c r="I101" i="10"/>
  <c r="O99" i="10"/>
  <c r="M99" i="10"/>
  <c r="K99" i="10"/>
  <c r="I99" i="10"/>
  <c r="O98" i="10"/>
  <c r="M98" i="10"/>
  <c r="K98" i="10"/>
  <c r="I98" i="10"/>
  <c r="O97" i="10"/>
  <c r="M97" i="10"/>
  <c r="K97" i="10"/>
  <c r="I97" i="10"/>
  <c r="M94" i="10"/>
  <c r="I94" i="10"/>
  <c r="I74" i="10"/>
  <c r="K74" i="10"/>
  <c r="M74" i="10"/>
  <c r="O74" i="10"/>
  <c r="I75" i="10"/>
  <c r="K75" i="10"/>
  <c r="M75" i="10"/>
  <c r="O75" i="10"/>
  <c r="I76" i="10"/>
  <c r="K76" i="10"/>
  <c r="M76" i="10"/>
  <c r="O76" i="10"/>
  <c r="I77" i="10"/>
  <c r="K77" i="10"/>
  <c r="M77" i="10"/>
  <c r="O77" i="10"/>
  <c r="I78" i="10"/>
  <c r="K78" i="10"/>
  <c r="M78" i="10"/>
  <c r="O78" i="10"/>
  <c r="I79" i="10"/>
  <c r="K79" i="10"/>
  <c r="M79" i="10"/>
  <c r="O79" i="10"/>
  <c r="I81" i="10"/>
  <c r="K81" i="10"/>
  <c r="M81" i="10"/>
  <c r="O81" i="10"/>
  <c r="I82" i="10"/>
  <c r="K82" i="10"/>
  <c r="M82" i="10"/>
  <c r="O82" i="10"/>
  <c r="I83" i="10"/>
  <c r="K83" i="10"/>
  <c r="M83" i="10"/>
  <c r="O83" i="10"/>
  <c r="I84" i="10"/>
  <c r="K84" i="10"/>
  <c r="M84" i="10"/>
  <c r="O84" i="10"/>
  <c r="I85" i="10"/>
  <c r="K85" i="10"/>
  <c r="M85" i="10"/>
  <c r="O85" i="10"/>
  <c r="I86" i="10"/>
  <c r="K86" i="10"/>
  <c r="M86" i="10"/>
  <c r="O86" i="10"/>
  <c r="I71" i="10"/>
  <c r="K71" i="10"/>
  <c r="M71" i="10"/>
  <c r="O71" i="10"/>
  <c r="I72" i="10"/>
  <c r="K72" i="10"/>
  <c r="M72" i="10"/>
  <c r="O72" i="10"/>
  <c r="O89" i="10"/>
  <c r="M89" i="10"/>
  <c r="K89" i="10"/>
  <c r="I89" i="10"/>
  <c r="O88" i="10"/>
  <c r="M88" i="10"/>
  <c r="K88" i="10"/>
  <c r="I88" i="10"/>
  <c r="O87" i="10"/>
  <c r="M87" i="10"/>
  <c r="K87" i="10"/>
  <c r="I87" i="10"/>
  <c r="O73" i="10"/>
  <c r="M73" i="10"/>
  <c r="K73" i="10"/>
  <c r="I7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53" i="10"/>
  <c r="O47" i="10"/>
  <c r="O48" i="10"/>
  <c r="O49" i="10"/>
  <c r="O50" i="10"/>
  <c r="O51" i="10"/>
  <c r="O52" i="10"/>
  <c r="O36" i="10"/>
  <c r="M34" i="10"/>
  <c r="M35" i="10"/>
  <c r="M36" i="10"/>
  <c r="M37" i="10"/>
  <c r="M38" i="10"/>
  <c r="M41" i="10"/>
  <c r="M43" i="10"/>
  <c r="M44" i="10"/>
  <c r="M45" i="10"/>
  <c r="M46" i="10"/>
  <c r="M47" i="10"/>
  <c r="M48" i="10"/>
  <c r="M49" i="10"/>
  <c r="M50" i="10"/>
  <c r="M51" i="10"/>
  <c r="M52" i="10"/>
  <c r="M33" i="10"/>
  <c r="K47" i="10"/>
  <c r="K48" i="10"/>
  <c r="K49" i="10"/>
  <c r="K50" i="10"/>
  <c r="K51" i="10"/>
  <c r="K52" i="10"/>
  <c r="K36" i="10"/>
  <c r="I34" i="10"/>
  <c r="I35" i="10"/>
  <c r="I36" i="10"/>
  <c r="I37" i="10"/>
  <c r="I38" i="10"/>
  <c r="I41" i="10"/>
  <c r="I43" i="10"/>
  <c r="I44" i="10"/>
  <c r="I45" i="10"/>
  <c r="I46" i="10"/>
  <c r="I47" i="10"/>
  <c r="I48" i="10"/>
  <c r="I49" i="10"/>
  <c r="I50" i="10"/>
  <c r="I51" i="10"/>
  <c r="I52" i="10"/>
  <c r="I33" i="10"/>
  <c r="O14" i="10" l="1"/>
  <c r="O17" i="10"/>
  <c r="O20" i="10"/>
  <c r="O21" i="10"/>
  <c r="O23" i="10"/>
  <c r="O24" i="10"/>
  <c r="O25" i="10"/>
  <c r="O26" i="10"/>
  <c r="O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13" i="10"/>
  <c r="K14" i="10"/>
  <c r="K17" i="10"/>
  <c r="K20" i="10"/>
  <c r="K21" i="10"/>
  <c r="K23" i="10"/>
  <c r="K24" i="10"/>
  <c r="K25" i="10"/>
  <c r="K26" i="10"/>
  <c r="K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13" i="10"/>
  <c r="G13" i="10"/>
  <c r="P14" i="9"/>
  <c r="Q14" i="9" s="1"/>
  <c r="P15" i="9"/>
  <c r="Q15" i="9" s="1"/>
  <c r="P16" i="9"/>
  <c r="Q16" i="9" s="1"/>
  <c r="P17" i="9"/>
  <c r="Q17" i="9" s="1"/>
  <c r="P18" i="9"/>
  <c r="Q18" i="9" s="1"/>
  <c r="P19" i="9"/>
  <c r="Q19" i="9" s="1"/>
  <c r="P20" i="9"/>
  <c r="Q20" i="9" s="1"/>
  <c r="P21" i="9"/>
  <c r="Q21" i="9" s="1"/>
  <c r="P22" i="9"/>
  <c r="Q22" i="9" s="1"/>
  <c r="P23" i="9"/>
  <c r="Q23" i="9" s="1"/>
  <c r="P26" i="9"/>
  <c r="Q26" i="9" s="1"/>
  <c r="P27" i="9"/>
  <c r="Q27" i="9" s="1"/>
  <c r="P28" i="9"/>
  <c r="Q28" i="9" s="1"/>
  <c r="P29" i="9"/>
  <c r="Q29" i="9" s="1"/>
  <c r="P30" i="9"/>
  <c r="Q30" i="9" s="1"/>
  <c r="P31" i="9"/>
  <c r="Q31" i="9" s="1"/>
  <c r="P32" i="9"/>
  <c r="Q32" i="9" s="1"/>
  <c r="P34" i="9"/>
  <c r="Q34" i="9" s="1"/>
  <c r="P35" i="9"/>
  <c r="Q35" i="9" s="1"/>
  <c r="P36" i="9"/>
  <c r="Q36" i="9" s="1"/>
  <c r="P37" i="9"/>
  <c r="Q37" i="9" s="1"/>
  <c r="P40" i="9"/>
  <c r="Q40" i="9" s="1"/>
  <c r="P41" i="9"/>
  <c r="Q41" i="9" s="1"/>
  <c r="P42" i="9"/>
  <c r="Q42" i="9" s="1"/>
  <c r="P43" i="9"/>
  <c r="Q43" i="9" s="1"/>
  <c r="P44" i="9"/>
  <c r="Q44" i="9" s="1"/>
  <c r="P45" i="9"/>
  <c r="Q45" i="9" s="1"/>
  <c r="P47" i="9"/>
  <c r="Q47" i="9" s="1"/>
  <c r="P48" i="9"/>
  <c r="Q48" i="9" s="1"/>
  <c r="P49" i="9"/>
  <c r="Q49" i="9" s="1"/>
  <c r="P50" i="9"/>
  <c r="Q50" i="9" s="1"/>
  <c r="P51" i="9"/>
  <c r="Q51" i="9" s="1"/>
  <c r="P52" i="9"/>
  <c r="Q52" i="9" s="1"/>
  <c r="P53" i="9"/>
  <c r="Q53" i="9" s="1"/>
  <c r="P55" i="9"/>
  <c r="Q55" i="9" s="1"/>
  <c r="P56" i="9"/>
  <c r="Q56" i="9" s="1"/>
  <c r="P57" i="9"/>
  <c r="Q57" i="9" s="1"/>
  <c r="P58" i="9"/>
  <c r="Q58" i="9" s="1"/>
  <c r="P59" i="9"/>
  <c r="Q59" i="9" s="1"/>
  <c r="P60" i="9"/>
  <c r="Q60" i="9" s="1"/>
  <c r="P61" i="9"/>
  <c r="Q61" i="9" s="1"/>
  <c r="P62" i="9"/>
  <c r="Q62" i="9" s="1"/>
  <c r="P63" i="9"/>
  <c r="Q63" i="9" s="1"/>
  <c r="P64" i="9"/>
  <c r="Q64" i="9" s="1"/>
  <c r="P65" i="9"/>
  <c r="Q65" i="9" s="1"/>
  <c r="P66" i="9"/>
  <c r="Q66" i="9" s="1"/>
  <c r="P67" i="9"/>
  <c r="Q67" i="9" s="1"/>
  <c r="P70" i="9"/>
  <c r="Q70" i="9" s="1"/>
  <c r="P71" i="9"/>
  <c r="Q71" i="9" s="1"/>
  <c r="P72" i="9"/>
  <c r="Q72" i="9" s="1"/>
  <c r="P73" i="9"/>
  <c r="Q73" i="9" s="1"/>
  <c r="P74" i="9"/>
  <c r="Q74" i="9" s="1"/>
  <c r="P75" i="9"/>
  <c r="Q75" i="9" s="1"/>
  <c r="P76" i="9"/>
  <c r="Q76" i="9" s="1"/>
  <c r="P77" i="9"/>
  <c r="Q77" i="9" s="1"/>
  <c r="P78" i="9"/>
  <c r="Q78" i="9" s="1"/>
  <c r="P79" i="9"/>
  <c r="Q79" i="9" s="1"/>
  <c r="P80" i="9"/>
  <c r="Q80" i="9" s="1"/>
  <c r="P81" i="9"/>
  <c r="Q81" i="9" s="1"/>
  <c r="P82" i="9"/>
  <c r="Q82" i="9" s="1"/>
  <c r="P83" i="9"/>
  <c r="Q83" i="9" s="1"/>
  <c r="P84" i="9"/>
  <c r="Q84" i="9" s="1"/>
  <c r="P85" i="9"/>
  <c r="Q85" i="9" s="1"/>
  <c r="P86" i="9"/>
  <c r="Q86" i="9" s="1"/>
  <c r="P90" i="9"/>
  <c r="Q90" i="9" s="1"/>
  <c r="P91" i="9"/>
  <c r="Q91" i="9" s="1"/>
  <c r="P92" i="9"/>
  <c r="Q92" i="9" s="1"/>
  <c r="P94" i="9"/>
  <c r="Q94" i="9" s="1"/>
  <c r="P95" i="9"/>
  <c r="Q95" i="9" s="1"/>
  <c r="P96" i="9"/>
  <c r="Q96" i="9" s="1"/>
  <c r="P97" i="9"/>
  <c r="Q97" i="9" s="1"/>
  <c r="P99" i="9"/>
  <c r="Q99" i="9" s="1"/>
  <c r="P100" i="9"/>
  <c r="Q100" i="9" s="1"/>
  <c r="P101" i="9"/>
  <c r="Q101" i="9" s="1"/>
  <c r="P102" i="9"/>
  <c r="Q102" i="9" s="1"/>
  <c r="P103" i="9"/>
  <c r="Q103" i="9" s="1"/>
  <c r="P104" i="9"/>
  <c r="Q104" i="9" s="1"/>
  <c r="P106" i="9"/>
  <c r="Q106" i="9" s="1"/>
  <c r="P107" i="9"/>
  <c r="Q107" i="9" s="1"/>
  <c r="P108" i="9"/>
  <c r="Q108" i="9" s="1"/>
  <c r="P109" i="9"/>
  <c r="Q109" i="9" s="1"/>
  <c r="P110" i="9"/>
  <c r="Q110" i="9" s="1"/>
  <c r="P111" i="9"/>
  <c r="Q111" i="9" s="1"/>
  <c r="P13" i="9"/>
  <c r="Q13" i="9" s="1"/>
  <c r="M169" i="10" l="1"/>
  <c r="G169" i="10"/>
  <c r="I169" i="10"/>
  <c r="K169" i="10"/>
  <c r="O169" i="10"/>
  <c r="G27" i="6"/>
  <c r="I171" i="10" l="1"/>
  <c r="M87" i="4"/>
  <c r="M86" i="4"/>
  <c r="I84" i="4"/>
  <c r="I85" i="4"/>
  <c r="I86" i="4"/>
  <c r="I87" i="4"/>
  <c r="I88" i="4"/>
  <c r="I89" i="4"/>
  <c r="I83" i="4"/>
  <c r="G84" i="4"/>
  <c r="G85" i="4"/>
  <c r="G86" i="4"/>
  <c r="G87" i="4"/>
  <c r="G88" i="4"/>
  <c r="G89" i="4"/>
  <c r="G83" i="4"/>
  <c r="M79" i="4"/>
  <c r="M80" i="4"/>
  <c r="M78" i="4"/>
  <c r="I79" i="4"/>
  <c r="I80" i="4"/>
  <c r="I81" i="4"/>
  <c r="I82" i="4"/>
  <c r="I78" i="4"/>
  <c r="G79" i="4"/>
  <c r="G80" i="4"/>
  <c r="G81" i="4"/>
  <c r="G82" i="4"/>
  <c r="G78" i="4"/>
  <c r="I74" i="4"/>
  <c r="I73" i="4"/>
  <c r="G74" i="4"/>
  <c r="G73" i="4"/>
  <c r="M54" i="4"/>
  <c r="M55" i="4"/>
  <c r="M56" i="4"/>
  <c r="M57" i="4"/>
  <c r="M58" i="4"/>
  <c r="I54" i="4"/>
  <c r="I55" i="4"/>
  <c r="I56" i="4"/>
  <c r="I57" i="4"/>
  <c r="I58" i="4"/>
  <c r="I60" i="4"/>
  <c r="I61" i="4"/>
  <c r="I62" i="4"/>
  <c r="I63" i="4"/>
  <c r="I64" i="4"/>
  <c r="I65" i="4"/>
  <c r="I66" i="4"/>
  <c r="I67" i="4"/>
  <c r="I68" i="4"/>
  <c r="I70" i="4"/>
  <c r="I71" i="4"/>
  <c r="I72" i="4"/>
  <c r="M53" i="4"/>
  <c r="I53" i="4"/>
  <c r="G54" i="4"/>
  <c r="G55" i="4"/>
  <c r="G56" i="4"/>
  <c r="G57" i="4"/>
  <c r="G58" i="4"/>
  <c r="G60" i="4"/>
  <c r="G61" i="4"/>
  <c r="G62" i="4"/>
  <c r="G63" i="4"/>
  <c r="G64" i="4"/>
  <c r="G65" i="4"/>
  <c r="G66" i="4"/>
  <c r="G67" i="4"/>
  <c r="G68" i="4"/>
  <c r="G70" i="4"/>
  <c r="G71" i="4"/>
  <c r="G72" i="4"/>
  <c r="G53" i="4"/>
  <c r="M50" i="4"/>
  <c r="M51" i="4"/>
  <c r="M52" i="4"/>
  <c r="M46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33" i="4"/>
  <c r="M14" i="4"/>
  <c r="M15" i="4"/>
  <c r="M16" i="4"/>
  <c r="M17" i="4"/>
  <c r="M18" i="4"/>
  <c r="M19" i="4"/>
  <c r="M20" i="4"/>
  <c r="M31" i="4"/>
  <c r="M32" i="4"/>
  <c r="M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13" i="4"/>
  <c r="M13" i="1"/>
  <c r="K13" i="1"/>
  <c r="I13" i="1"/>
  <c r="I36" i="1" s="1"/>
  <c r="I54" i="1" s="1"/>
  <c r="I82" i="1" s="1"/>
  <c r="G13" i="1"/>
  <c r="G36" i="1" s="1"/>
  <c r="O54" i="6"/>
  <c r="O55" i="6"/>
  <c r="O57" i="6"/>
  <c r="O58" i="6"/>
  <c r="O59" i="6"/>
  <c r="O64" i="6"/>
  <c r="O65" i="6"/>
  <c r="O67" i="6"/>
  <c r="O53" i="6"/>
  <c r="M53" i="6"/>
  <c r="M54" i="6"/>
  <c r="M55" i="6"/>
  <c r="M46" i="6"/>
  <c r="K54" i="6"/>
  <c r="K55" i="6"/>
  <c r="K53" i="6"/>
  <c r="I53" i="6"/>
  <c r="I54" i="6"/>
  <c r="I55" i="6"/>
  <c r="I46" i="6"/>
  <c r="O41" i="6"/>
  <c r="O43" i="6"/>
  <c r="O40" i="6"/>
  <c r="M33" i="6"/>
  <c r="M34" i="6"/>
  <c r="M40" i="6"/>
  <c r="M41" i="6"/>
  <c r="M43" i="6"/>
  <c r="M44" i="6"/>
  <c r="M45" i="6"/>
  <c r="K41" i="6"/>
  <c r="K43" i="6"/>
  <c r="K40" i="6"/>
  <c r="I32" i="6"/>
  <c r="I33" i="6"/>
  <c r="I34" i="6"/>
  <c r="I35" i="6"/>
  <c r="I36" i="6"/>
  <c r="I37" i="6"/>
  <c r="I39" i="6"/>
  <c r="I40" i="6"/>
  <c r="I41" i="6"/>
  <c r="I42" i="6"/>
  <c r="I43" i="6"/>
  <c r="I44" i="6"/>
  <c r="I45" i="6"/>
  <c r="I28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13" i="6"/>
  <c r="O14" i="6"/>
  <c r="O19" i="6"/>
  <c r="O25" i="6"/>
  <c r="O26" i="6"/>
  <c r="M14" i="6"/>
  <c r="M15" i="6"/>
  <c r="M16" i="6"/>
  <c r="M17" i="6"/>
  <c r="M18" i="6"/>
  <c r="M19" i="6"/>
  <c r="M20" i="6"/>
  <c r="M21" i="6"/>
  <c r="M24" i="6"/>
  <c r="M25" i="6"/>
  <c r="M26" i="6"/>
  <c r="K14" i="6"/>
  <c r="K19" i="6"/>
  <c r="K25" i="6"/>
  <c r="K26" i="6"/>
  <c r="O13" i="6"/>
  <c r="M13" i="6"/>
  <c r="K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13" i="6"/>
  <c r="G53" i="6"/>
  <c r="G54" i="6"/>
  <c r="G55" i="6"/>
  <c r="G57" i="6"/>
  <c r="G58" i="6"/>
  <c r="G59" i="6"/>
  <c r="G64" i="6"/>
  <c r="G65" i="6"/>
  <c r="G67" i="6"/>
  <c r="G46" i="6"/>
  <c r="G32" i="6"/>
  <c r="G33" i="6"/>
  <c r="G34" i="6"/>
  <c r="G35" i="6"/>
  <c r="G36" i="6"/>
  <c r="G37" i="6"/>
  <c r="G39" i="6"/>
  <c r="G40" i="6"/>
  <c r="G41" i="6"/>
  <c r="G42" i="6"/>
  <c r="G43" i="6"/>
  <c r="G44" i="6"/>
  <c r="G45" i="6"/>
  <c r="G28" i="6"/>
  <c r="G54" i="1" l="1"/>
  <c r="G82" i="1" s="1"/>
  <c r="O36" i="1"/>
  <c r="O54" i="1" s="1"/>
  <c r="O82" i="1" s="1"/>
  <c r="K36" i="1"/>
  <c r="K54" i="1" s="1"/>
  <c r="K82" i="1" s="1"/>
  <c r="M36" i="1"/>
  <c r="M54" i="1" s="1"/>
  <c r="M82" i="1" s="1"/>
  <c r="M100" i="4"/>
  <c r="G100" i="4"/>
  <c r="I100" i="4"/>
  <c r="O70" i="6"/>
  <c r="K70" i="6"/>
  <c r="M70" i="6"/>
  <c r="I70" i="6"/>
  <c r="G70" i="6"/>
  <c r="O36" i="5"/>
  <c r="O34" i="5"/>
  <c r="M36" i="5"/>
  <c r="M39" i="5"/>
  <c r="M42" i="5"/>
  <c r="M43" i="5"/>
  <c r="M34" i="5"/>
  <c r="K36" i="5"/>
  <c r="K39" i="5"/>
  <c r="K42" i="5"/>
  <c r="K43" i="5"/>
  <c r="K34" i="5"/>
  <c r="I35" i="5"/>
  <c r="I36" i="5"/>
  <c r="I37" i="5"/>
  <c r="I38" i="5"/>
  <c r="I39" i="5"/>
  <c r="I40" i="5"/>
  <c r="I42" i="5"/>
  <c r="I43" i="5"/>
  <c r="I34" i="5"/>
  <c r="G35" i="5"/>
  <c r="G36" i="5"/>
  <c r="G37" i="5"/>
  <c r="G38" i="5"/>
  <c r="G39" i="5"/>
  <c r="G40" i="5"/>
  <c r="G42" i="5"/>
  <c r="G43" i="5"/>
  <c r="G34" i="5"/>
  <c r="O14" i="5"/>
  <c r="O15" i="5"/>
  <c r="O16" i="5"/>
  <c r="O17" i="5"/>
  <c r="O18" i="5"/>
  <c r="O22" i="5"/>
  <c r="O27" i="5"/>
  <c r="O30" i="5"/>
  <c r="O31" i="5"/>
  <c r="O32" i="5"/>
  <c r="O33" i="5"/>
  <c r="O13" i="5"/>
  <c r="M14" i="5"/>
  <c r="M15" i="5"/>
  <c r="M16" i="5"/>
  <c r="M17" i="5"/>
  <c r="M18" i="5"/>
  <c r="M22" i="5"/>
  <c r="M24" i="5"/>
  <c r="M25" i="5"/>
  <c r="M27" i="5"/>
  <c r="M30" i="5"/>
  <c r="M31" i="5"/>
  <c r="M32" i="5"/>
  <c r="M33" i="5"/>
  <c r="M13" i="5"/>
  <c r="M52" i="5" s="1"/>
  <c r="K14" i="5"/>
  <c r="K15" i="5"/>
  <c r="K16" i="5"/>
  <c r="K17" i="5"/>
  <c r="K18" i="5"/>
  <c r="K19" i="5"/>
  <c r="K20" i="5"/>
  <c r="K22" i="5"/>
  <c r="K27" i="5"/>
  <c r="K30" i="5"/>
  <c r="K31" i="5"/>
  <c r="K32" i="5"/>
  <c r="K33" i="5"/>
  <c r="K13" i="5"/>
  <c r="I14" i="5"/>
  <c r="I15" i="5"/>
  <c r="I16" i="5"/>
  <c r="I17" i="5"/>
  <c r="I18" i="5"/>
  <c r="I19" i="5"/>
  <c r="I20" i="5"/>
  <c r="I22" i="5"/>
  <c r="I23" i="5"/>
  <c r="I24" i="5"/>
  <c r="I25" i="5"/>
  <c r="I26" i="5"/>
  <c r="I27" i="5"/>
  <c r="I28" i="5"/>
  <c r="I29" i="5"/>
  <c r="I30" i="5"/>
  <c r="I31" i="5"/>
  <c r="I32" i="5"/>
  <c r="I33" i="5"/>
  <c r="I13" i="5"/>
  <c r="G14" i="5"/>
  <c r="G15" i="5"/>
  <c r="G16" i="5"/>
  <c r="G17" i="5"/>
  <c r="G18" i="5"/>
  <c r="G19" i="5"/>
  <c r="G20" i="5"/>
  <c r="G22" i="5"/>
  <c r="G23" i="5"/>
  <c r="G24" i="5"/>
  <c r="G25" i="5"/>
  <c r="G26" i="5"/>
  <c r="G27" i="5"/>
  <c r="G28" i="5"/>
  <c r="G29" i="5"/>
  <c r="G30" i="5"/>
  <c r="G31" i="5"/>
  <c r="G32" i="5"/>
  <c r="G33" i="5"/>
  <c r="G13" i="5"/>
  <c r="I52" i="5" l="1"/>
  <c r="K52" i="5"/>
  <c r="O52" i="5"/>
  <c r="G52" i="5"/>
  <c r="K102" i="4"/>
  <c r="K96" i="16"/>
  <c r="K77" i="16"/>
  <c r="O77" i="16"/>
  <c r="O96" i="16"/>
  <c r="O77" i="47"/>
  <c r="K77" i="47"/>
</calcChain>
</file>

<file path=xl/sharedStrings.xml><?xml version="1.0" encoding="utf-8"?>
<sst xmlns="http://schemas.openxmlformats.org/spreadsheetml/2006/main" count="8614" uniqueCount="2776">
  <si>
    <t>Provincial/City/Municipality:</t>
  </si>
  <si>
    <t>POLANGUI</t>
  </si>
  <si>
    <t>Item No.</t>
  </si>
  <si>
    <t>Unit</t>
  </si>
  <si>
    <t>TOTAL</t>
  </si>
  <si>
    <t>Prepared by:</t>
  </si>
  <si>
    <t>Certified Funds Available/</t>
  </si>
  <si>
    <t>Approved  by:</t>
  </si>
  <si>
    <t>Certified AppropriateFunds Available</t>
  </si>
  <si>
    <t>LANI MAE C. BENOSA</t>
  </si>
  <si>
    <t>ARLENE A. CAÑAVERAL</t>
  </si>
  <si>
    <t>Dept/Office/Unit Head</t>
  </si>
  <si>
    <t>Municipal Accountant</t>
  </si>
  <si>
    <t>OIC - Budget Officer</t>
  </si>
  <si>
    <t>ANNUAL SUPPLIES PROCUREMENT PROGRAM</t>
  </si>
  <si>
    <t>FOR THE YEAR 2020</t>
  </si>
  <si>
    <t>Fund/Special Account:</t>
  </si>
  <si>
    <t>Dept./Office/Unit:</t>
  </si>
  <si>
    <t>Fund:</t>
  </si>
  <si>
    <t>Particulars</t>
  </si>
  <si>
    <t>Quantity</t>
  </si>
  <si>
    <t>on Hand</t>
  </si>
  <si>
    <t>Proposed</t>
  </si>
  <si>
    <t>Cost</t>
  </si>
  <si>
    <t>Allotment by Quarter</t>
  </si>
  <si>
    <t>ANDY A. MARISCOTES</t>
  </si>
  <si>
    <t>Local Chief Executive</t>
  </si>
  <si>
    <t>Municipal Assessor's Office</t>
  </si>
  <si>
    <t>Stabilo (Highlighter Pen)</t>
  </si>
  <si>
    <t>Steel Tape 100 mtrs.</t>
  </si>
  <si>
    <t>Gasoline</t>
  </si>
  <si>
    <t>pcs</t>
  </si>
  <si>
    <t>pc.</t>
  </si>
  <si>
    <t>lt.</t>
  </si>
  <si>
    <t>set</t>
  </si>
  <si>
    <t>Drawing Set (Triangles, Metric Scale)</t>
  </si>
  <si>
    <t>Puncher</t>
  </si>
  <si>
    <t>Binder</t>
  </si>
  <si>
    <t>Ribbits</t>
  </si>
  <si>
    <t>Book Paper (Long)</t>
  </si>
  <si>
    <t>rm</t>
  </si>
  <si>
    <t>Book Paper (Short)</t>
  </si>
  <si>
    <t>Book Paper (A4)</t>
  </si>
  <si>
    <t>EPSON LX-300 (Ribbon)</t>
  </si>
  <si>
    <t>Ballpen</t>
  </si>
  <si>
    <t>box</t>
  </si>
  <si>
    <t>Pencil</t>
  </si>
  <si>
    <t>Eraser</t>
  </si>
  <si>
    <t>Folder (Long)</t>
  </si>
  <si>
    <t>Folder (Short)</t>
  </si>
  <si>
    <t>Business Envelope</t>
  </si>
  <si>
    <t>Brown Envelope (Long)</t>
  </si>
  <si>
    <t>Log Book</t>
  </si>
  <si>
    <t>Hardbound (Filing Folder)</t>
  </si>
  <si>
    <t>Staedtler Pen</t>
  </si>
  <si>
    <t>Rubber Band</t>
  </si>
  <si>
    <t>Printer Ink (Black)</t>
  </si>
  <si>
    <t>btl</t>
  </si>
  <si>
    <t>Printer Ink (Cyan)</t>
  </si>
  <si>
    <t>Printer Ink (Magenta)</t>
  </si>
  <si>
    <t>Printer Ink (Yellow)</t>
  </si>
  <si>
    <t>Alcohol</t>
  </si>
  <si>
    <t>Toilet Tissue</t>
  </si>
  <si>
    <t>Battery AA</t>
  </si>
  <si>
    <t>Battery AAA</t>
  </si>
  <si>
    <t>Scissors</t>
  </si>
  <si>
    <t>Air Freshener</t>
  </si>
  <si>
    <t>Correction Tape</t>
  </si>
  <si>
    <t>Stapler</t>
  </si>
  <si>
    <t>Staple Wire #35</t>
  </si>
  <si>
    <t>Paste (Big)</t>
  </si>
  <si>
    <t>Flash Drive 32GB</t>
  </si>
  <si>
    <t>Pentel Pen (Black)</t>
  </si>
  <si>
    <t>Scotch Tape</t>
  </si>
  <si>
    <t>Stamping Pad</t>
  </si>
  <si>
    <t>Fastener</t>
  </si>
  <si>
    <t>Stamping Pad Ink (Purple)</t>
  </si>
  <si>
    <t>GRAND TOTAL</t>
  </si>
  <si>
    <t>NELSON R. AQUINO</t>
  </si>
  <si>
    <t>Senior Citizen's Office</t>
  </si>
  <si>
    <t>LOURDES G. SABATER</t>
  </si>
  <si>
    <t>Long Bond Paper (Sub 20)</t>
  </si>
  <si>
    <t>Short Bond Paper (Sub 20)</t>
  </si>
  <si>
    <t>Pen Black (Faber Castel)</t>
  </si>
  <si>
    <t>Pen Blue (Faber Castel)</t>
  </si>
  <si>
    <t>Sign Pen Black</t>
  </si>
  <si>
    <t>Record Book 300 pages</t>
  </si>
  <si>
    <t>pads</t>
  </si>
  <si>
    <t>12 Column Columnar</t>
  </si>
  <si>
    <t>Long Plastic Envelope</t>
  </si>
  <si>
    <t>Short Plastic Envelope</t>
  </si>
  <si>
    <t>Long Brown Envelope</t>
  </si>
  <si>
    <t>Short Brown Envelope</t>
  </si>
  <si>
    <t>Elmer's Glue (Big)</t>
  </si>
  <si>
    <t>Pentel Pen Black Pilot</t>
  </si>
  <si>
    <t>Blue Pilot Pentel Pen</t>
  </si>
  <si>
    <t>Paper Fastener</t>
  </si>
  <si>
    <t>Staple Wire # 35</t>
  </si>
  <si>
    <t>Big Stapler</t>
  </si>
  <si>
    <t>Alcohol Big (Casino)</t>
  </si>
  <si>
    <t>Puncher Big</t>
  </si>
  <si>
    <t>pc</t>
  </si>
  <si>
    <t>Calculator</t>
  </si>
  <si>
    <t>Long White Folder</t>
  </si>
  <si>
    <t>Masking Tape (Big)</t>
  </si>
  <si>
    <t>roll</t>
  </si>
  <si>
    <t>Packing Tape (Big)</t>
  </si>
  <si>
    <t>Assorted Color Stabilo</t>
  </si>
  <si>
    <t>Stamping Pad (Big)</t>
  </si>
  <si>
    <t>Stamping Pad Ink</t>
  </si>
  <si>
    <t>Ruller (18")</t>
  </si>
  <si>
    <t>File Box</t>
  </si>
  <si>
    <t>Paper Clip Big</t>
  </si>
  <si>
    <t>Paper Clamp (Big)</t>
  </si>
  <si>
    <t>White Board Marker</t>
  </si>
  <si>
    <t>Colored Paper 86gsm Long</t>
  </si>
  <si>
    <t>Colored Paper 86gsm Short</t>
  </si>
  <si>
    <t>Battery Energizer AA</t>
  </si>
  <si>
    <t>pack</t>
  </si>
  <si>
    <t>Printer Ink (EPSON) Bk 664</t>
  </si>
  <si>
    <t>Printer Ink (EPSON) Y 664</t>
  </si>
  <si>
    <t>Printer Ink (EPSON) M 664</t>
  </si>
  <si>
    <t>Printer Ink (EPSON) C 664</t>
  </si>
  <si>
    <t>Colored Ribbon (ID Senior Citizen)</t>
  </si>
  <si>
    <t>Black Ribbon (ID Senior Citizen)</t>
  </si>
  <si>
    <t>PVC ID</t>
  </si>
  <si>
    <t>Medicine Booklet</t>
  </si>
  <si>
    <t>Grocery Booklet</t>
  </si>
  <si>
    <t>USB Mobile Desk (84GB)</t>
  </si>
  <si>
    <t>Extension Wire 5 mtrs. 4-gang</t>
  </si>
  <si>
    <t>Trash Can</t>
  </si>
  <si>
    <t>Toilet Cleaner (Powder / Liquid)</t>
  </si>
  <si>
    <t>Dishwashing Liquid</t>
  </si>
  <si>
    <t>Pail (Reg. size)</t>
  </si>
  <si>
    <t>Basin</t>
  </si>
  <si>
    <t>Doormat (Big)</t>
  </si>
  <si>
    <t>Broom (Walis Tingting)</t>
  </si>
  <si>
    <t>Soft Broom</t>
  </si>
  <si>
    <t>Internet Connection Subscription</t>
  </si>
  <si>
    <t>subsc</t>
  </si>
  <si>
    <t>Mop</t>
  </si>
  <si>
    <t>Rubberized Paint</t>
  </si>
  <si>
    <t>gal</t>
  </si>
  <si>
    <t>Rubberized Primer Paint</t>
  </si>
  <si>
    <t>Roller Brush (Big)</t>
  </si>
  <si>
    <t>Mop Filler (Big)</t>
  </si>
  <si>
    <t>(OSCA)</t>
  </si>
  <si>
    <t>SENIOR CITIZEN FEDERATION</t>
  </si>
  <si>
    <t>(.5% OF 1% LCPC)</t>
  </si>
  <si>
    <t>Coupon Bond Long (Subs 20)</t>
  </si>
  <si>
    <t>Coupon Bond Short (Subs 20)</t>
  </si>
  <si>
    <t>Logbook</t>
  </si>
  <si>
    <t>Staple Wire</t>
  </si>
  <si>
    <t>Ledger (12 Columnar)</t>
  </si>
  <si>
    <t>Ballpen (Faber Castel)</t>
  </si>
  <si>
    <t>Folder Long</t>
  </si>
  <si>
    <t>Envelope Long</t>
  </si>
  <si>
    <t>Stabilo (Assorted Color)</t>
  </si>
  <si>
    <t>Sign Pen</t>
  </si>
  <si>
    <t>Box</t>
  </si>
  <si>
    <t>Brgy. Bookkeeper</t>
  </si>
  <si>
    <t>Short Bond Paper (Advance Copy Paper)</t>
  </si>
  <si>
    <t>Long Bond Paper (Advance Copy Paper)</t>
  </si>
  <si>
    <t>Folder, Long Ordinary (Sky Blue)</t>
  </si>
  <si>
    <t>Ballpen (Faber Castel, Black)</t>
  </si>
  <si>
    <t>Ballpen (Faber Castel, Blue)</t>
  </si>
  <si>
    <t>Ballpen (Faber Castel, Red)</t>
  </si>
  <si>
    <t>Sign Pen (MyGel, Black)</t>
  </si>
  <si>
    <t>Sign Pen (MyGel, Blue)</t>
  </si>
  <si>
    <t>Pentel Pen (Pilot Broad, Black)</t>
  </si>
  <si>
    <t>Pencil (Mongol 2)</t>
  </si>
  <si>
    <t>Correction Tape (35m)</t>
  </si>
  <si>
    <t>Stapler #35 w/ remover</t>
  </si>
  <si>
    <t>Staple wire # 35</t>
  </si>
  <si>
    <t>Data File Box</t>
  </si>
  <si>
    <t>Sticky Notes (Small)</t>
  </si>
  <si>
    <t>Paper Clip Small</t>
  </si>
  <si>
    <t>Binder Clip (Big)</t>
  </si>
  <si>
    <t>Binder Clip Small</t>
  </si>
  <si>
    <t>Ruler</t>
  </si>
  <si>
    <t>Stamp Pad Ink</t>
  </si>
  <si>
    <t>Calculator (Canon)</t>
  </si>
  <si>
    <t>Computer Ink (Color Black)</t>
  </si>
  <si>
    <t>Tissue Femme</t>
  </si>
  <si>
    <t>Alcohol (Isoprophyll)</t>
  </si>
  <si>
    <t>bundle</t>
  </si>
  <si>
    <t>Municipal Civil Registrar Office</t>
  </si>
  <si>
    <t>Bond Paper A4</t>
  </si>
  <si>
    <t>Bond Paper Long</t>
  </si>
  <si>
    <t>Folder Short</t>
  </si>
  <si>
    <t>Expanded Folder Long</t>
  </si>
  <si>
    <t>Mailing Envelope White Long</t>
  </si>
  <si>
    <t>Carbon Paper Black (Pelikan)</t>
  </si>
  <si>
    <t>Paste</t>
  </si>
  <si>
    <t>Paper Fastener (Apple)</t>
  </si>
  <si>
    <t>Typewritter Ribbon</t>
  </si>
  <si>
    <t>doz</t>
  </si>
  <si>
    <t>spool</t>
  </si>
  <si>
    <t>UNI Sign Pen</t>
  </si>
  <si>
    <t>Permanent Marker (Pilot) Black</t>
  </si>
  <si>
    <t>Masking Tape</t>
  </si>
  <si>
    <t>Record Book</t>
  </si>
  <si>
    <t>Rubber Band Big</t>
  </si>
  <si>
    <t>Tissue Paper</t>
  </si>
  <si>
    <t>Dust Pan</t>
  </si>
  <si>
    <t>Computer Ink - Black</t>
  </si>
  <si>
    <t>Computer Ink - Cyan</t>
  </si>
  <si>
    <t>Computer Ink - Magenta</t>
  </si>
  <si>
    <t>Computer Ink - Yellow</t>
  </si>
  <si>
    <t>Forms</t>
  </si>
  <si>
    <t>Certificate of Marriage</t>
  </si>
  <si>
    <t>Certificate of Death</t>
  </si>
  <si>
    <t>pad</t>
  </si>
  <si>
    <t>Application of Marriage License</t>
  </si>
  <si>
    <t>Certificate of Live Birth</t>
  </si>
  <si>
    <t>Mobile Registration</t>
  </si>
  <si>
    <t>Bond Paper</t>
  </si>
  <si>
    <t>Expandable Folder Long</t>
  </si>
  <si>
    <t>Tarpaulin</t>
  </si>
  <si>
    <t>Mass Wedding</t>
  </si>
  <si>
    <t>MA. GINA S. ECHEVARRIA</t>
  </si>
  <si>
    <t>EMILY S. BARQUEZ</t>
  </si>
  <si>
    <t>Airfreshener</t>
  </si>
  <si>
    <t>Albatross</t>
  </si>
  <si>
    <t>Binding Folder</t>
  </si>
  <si>
    <t>Bulb</t>
  </si>
  <si>
    <t>Carbon Paper (Black), Legal</t>
  </si>
  <si>
    <t>CD (RW &amp; Recordable)</t>
  </si>
  <si>
    <t>Computer Ink Refill EPSON Black</t>
  </si>
  <si>
    <t>Computer Ink Refill EPSON Cyan</t>
  </si>
  <si>
    <t>Computer Ink Refill EPSON Magenta</t>
  </si>
  <si>
    <t>Computer Ink Refill EPSON Yellow</t>
  </si>
  <si>
    <t>Coupon Bond (Long)</t>
  </si>
  <si>
    <t>ream</t>
  </si>
  <si>
    <t>Couponn Bond (A4)</t>
  </si>
  <si>
    <t>Cutter Knife</t>
  </si>
  <si>
    <t>Detergent Powder</t>
  </si>
  <si>
    <t>Dustpan</t>
  </si>
  <si>
    <t>Envelope (Brown, Long)</t>
  </si>
  <si>
    <t>Envelope (Short)</t>
  </si>
  <si>
    <t>Expanded Envelope (Long)</t>
  </si>
  <si>
    <t>Extension Wire</t>
  </si>
  <si>
    <t>Flash Drive</t>
  </si>
  <si>
    <t>Flourescent</t>
  </si>
  <si>
    <t>Folder (Legal/Long)</t>
  </si>
  <si>
    <t>Glue</t>
  </si>
  <si>
    <t>ca</t>
  </si>
  <si>
    <t>Insecticide</t>
  </si>
  <si>
    <t>Mailing Envelope (Long)</t>
  </si>
  <si>
    <t>Muriatic Acid</t>
  </si>
  <si>
    <t>Packaging Tape</t>
  </si>
  <si>
    <t>Paper Clip Jumbo</t>
  </si>
  <si>
    <t>Pencil Sharpener</t>
  </si>
  <si>
    <t>Pentel Pen</t>
  </si>
  <si>
    <t>book</t>
  </si>
  <si>
    <t>Record Book 500 pages</t>
  </si>
  <si>
    <t>Roll Master</t>
  </si>
  <si>
    <t>Rubber Band (Big)</t>
  </si>
  <si>
    <t>Rubber Band (Small)</t>
  </si>
  <si>
    <t>Sponge</t>
  </si>
  <si>
    <t>Stabilo/Highlighter Pen</t>
  </si>
  <si>
    <t>Stamp Pad</t>
  </si>
  <si>
    <t>Staple Remover</t>
  </si>
  <si>
    <t>Sticky Note</t>
  </si>
  <si>
    <t>Tape Dispenser</t>
  </si>
  <si>
    <t>Toilet / Bowl Cleaner</t>
  </si>
  <si>
    <t>Tornado Mop / Mop</t>
  </si>
  <si>
    <t>Trashbag</t>
  </si>
  <si>
    <t>Trashcan</t>
  </si>
  <si>
    <t>Typewriter Ribbon</t>
  </si>
  <si>
    <t>White Board Marker (Black)</t>
  </si>
  <si>
    <t>Yellow Pad / Intermediate Pad</t>
  </si>
  <si>
    <t>Pail</t>
  </si>
  <si>
    <t>Doormat</t>
  </si>
  <si>
    <t>General Services Office</t>
  </si>
  <si>
    <t>Acetate, gauge #3, 50m in length</t>
  </si>
  <si>
    <t>Air Freshener, 280ml/can</t>
  </si>
  <si>
    <t>can</t>
  </si>
  <si>
    <t>Alcohol, 70% ethyl</t>
  </si>
  <si>
    <t>Binder, 3-ring, D-type, A4, 64mm (2.5")</t>
  </si>
  <si>
    <t>pair</t>
  </si>
  <si>
    <t>Clip, Bulldog (3")</t>
  </si>
  <si>
    <t>Columnar Pad, 4 cols, 50 gsm min.</t>
  </si>
  <si>
    <t>Columnar Pad, 18 cols, 50 gsm min.</t>
  </si>
  <si>
    <t>Correction Tape, disposable, usable</t>
  </si>
  <si>
    <t>Data File Box (50" x 9" x 15-3/4")</t>
  </si>
  <si>
    <t>Data Folder w/ finger ring</t>
  </si>
  <si>
    <t>Envelope, documentary (10" x 15")</t>
  </si>
  <si>
    <t>Envelope, expanding, kraft, legal size</t>
  </si>
  <si>
    <t>Envelope, mailing white, 500s/box</t>
  </si>
  <si>
    <t>Envelope, mailing white w/ window</t>
  </si>
  <si>
    <t>Envelope, pay, kraft (4" x 7-1/2")</t>
  </si>
  <si>
    <t>Envelope, expanding, plastic, legal size</t>
  </si>
  <si>
    <t>Eraser, blackboard / whiteboard</t>
  </si>
  <si>
    <t>Eraser, rubber</t>
  </si>
  <si>
    <t>File Organizer, expanding, legal, plastic</t>
  </si>
  <si>
    <t>Folder, pressboard, plain, legal, 100/box</t>
  </si>
  <si>
    <t>Folder, tagboard, legal size, 100/box</t>
  </si>
  <si>
    <t>Folder, morocco/fancy, legal size</t>
  </si>
  <si>
    <t>Folder, clear plastic, L-type, legal size</t>
  </si>
  <si>
    <t>Glue, all purpose, 300 grams min.</t>
  </si>
  <si>
    <t>jar</t>
  </si>
  <si>
    <t>Index Card, 3"x5", ruled both sides</t>
  </si>
  <si>
    <t>Index Card, 5"x8", ruled both sides</t>
  </si>
  <si>
    <t>Index Card Box, 4-3/8" x 5-5/8" x 4"</t>
  </si>
  <si>
    <t>Index Card Box, 5-3/8" x 8-7/8" x 6"</t>
  </si>
  <si>
    <t>Index Tab, self-adhesive, 10/box</t>
  </si>
  <si>
    <t>Lead, for mechanical pencil, 0.5mm</t>
  </si>
  <si>
    <t>tube</t>
  </si>
  <si>
    <t>Looseleaf Cover, 214mm x 354mm</t>
  </si>
  <si>
    <t>Magazine File Box, 110mm x 220 mm</t>
  </si>
  <si>
    <t>Magazine File Box, 112mm x 200 mm</t>
  </si>
  <si>
    <t>Map Pin, round head, 100/case</t>
  </si>
  <si>
    <t>case</t>
  </si>
  <si>
    <t>Marker, flourescent, 3 colors/set</t>
  </si>
  <si>
    <t>Marking Pen, whiteboard, black</t>
  </si>
  <si>
    <t>Marking Pen, whiteboard, blue</t>
  </si>
  <si>
    <t>Marking Pen, whiteboard, red</t>
  </si>
  <si>
    <t>Marker, permanent, black</t>
  </si>
  <si>
    <t>Marker, permanent, blue</t>
  </si>
  <si>
    <t>ANDDY A. TOLEDO</t>
  </si>
  <si>
    <t>Marker, permanent, red</t>
  </si>
  <si>
    <t>Notebook, stenographer's, 40 leaves</t>
  </si>
  <si>
    <t>Notepad (3" x 3"), 100 sheets/pad</t>
  </si>
  <si>
    <t>Paper, bond, Premium Grade, short</t>
  </si>
  <si>
    <t>Paper, bond, Premium Grade, long</t>
  </si>
  <si>
    <t>Paper, for plain paper copier, (A4) 70gsm</t>
  </si>
  <si>
    <t>Paper, ruled pad, 216mm x 330mm</t>
  </si>
  <si>
    <t>Paper, multicopy, 210mm x 297mm (A4)</t>
  </si>
  <si>
    <t>Parchment Paper, A4 size, 80gsm</t>
  </si>
  <si>
    <t>Paper Fastener, for paper, metal</t>
  </si>
  <si>
    <t>Paper Clip, gem type, jumbo, 48mm</t>
  </si>
  <si>
    <t>Paper Clip, gem type, 32mm, 100/box</t>
  </si>
  <si>
    <t>Pencil, lead, w/ eraser</t>
  </si>
  <si>
    <t>Push Pin, flat head type, assorted colors</t>
  </si>
  <si>
    <t>Record Book, 300 pages, smythe sewn</t>
  </si>
  <si>
    <t>Record Book, 500 pages, smythe sewn</t>
  </si>
  <si>
    <t>Ribbon Cartridge, fabric Iwata</t>
  </si>
  <si>
    <t>Ring Binder, 50mm x 1.12m(2" x 44")</t>
  </si>
  <si>
    <t>Rubber Band, 1.0mm min. thickness</t>
  </si>
  <si>
    <t>Ruler, plastic, 300mm</t>
  </si>
  <si>
    <t>Ruler, plastic, 450mm</t>
  </si>
  <si>
    <t>Sign Pen, Black</t>
  </si>
  <si>
    <t>Sign Pen, Blue</t>
  </si>
  <si>
    <t>Sign Pen, Red</t>
  </si>
  <si>
    <t>Stamp Pad Ink, Violet, 50ml</t>
  </si>
  <si>
    <t>Stamp Pad, felt pad</t>
  </si>
  <si>
    <t>Staple Wire, standard # 35</t>
  </si>
  <si>
    <t>Stencil Paper, ordinary, universal</t>
  </si>
  <si>
    <t>quire</t>
  </si>
  <si>
    <t>Tape, adding machine, GSP bond</t>
  </si>
  <si>
    <t>Tape, masking, 24mm, 50meters length</t>
  </si>
  <si>
    <t>Tape, masking, 48mm, 50meters length</t>
  </si>
  <si>
    <t>Tape, transparent, 24mm, 50 meters</t>
  </si>
  <si>
    <t>Tape, transparent, 48mm, 50 meters</t>
  </si>
  <si>
    <t>Tape, packaging, 48mm, 50meters</t>
  </si>
  <si>
    <t>Toilet Tissue, 12rolls/pack</t>
  </si>
  <si>
    <t>Twine, plastic, 1 kilo / roll</t>
  </si>
  <si>
    <t>Paper, multicopy, legal, for laser printing</t>
  </si>
  <si>
    <t>COMMON ELECTRICAL SUPPLIES</t>
  </si>
  <si>
    <t>Flourescent Lighting Fixture, 1 x 20W</t>
  </si>
  <si>
    <t>Flourescent Lighting Fixture, 1 x 40W</t>
  </si>
  <si>
    <t>Compact Flourescent Light, 18W</t>
  </si>
  <si>
    <t>Tape Electrical</t>
  </si>
  <si>
    <t xml:space="preserve">COMMON COMPUTER </t>
  </si>
  <si>
    <t>SUPPLIES/CONSUMABLES</t>
  </si>
  <si>
    <t>Continuous Forms, 1ply, 11" x 9-1/2"</t>
  </si>
  <si>
    <t>Continuous Forms, 3ply, 11" x 9-1/2"</t>
  </si>
  <si>
    <t>DVD Recordable, 16x speed, 4.7GB capacity</t>
  </si>
  <si>
    <t>DVD Re-writable, 4x speed, 4.7GB capacity</t>
  </si>
  <si>
    <t>Flash Drive, 8GB, USB 2.0, plug &amp; play</t>
  </si>
  <si>
    <t>Ink Cartridge, HP C9351AA (HP21)</t>
  </si>
  <si>
    <t>cart</t>
  </si>
  <si>
    <t>Ink Cartridge, HP C9352AA (HP22)</t>
  </si>
  <si>
    <t>Ink Cartridge, EPSON T6641</t>
  </si>
  <si>
    <t>Ink Cartridge, EPSON T6642</t>
  </si>
  <si>
    <t>Ink Cartridge, EPSON T6643</t>
  </si>
  <si>
    <t>Ink Cartridge, EPSON T6644</t>
  </si>
  <si>
    <t>Toner Cartridge, HP CB435A</t>
  </si>
  <si>
    <t>Ribbon, EPSON RN SO 15327</t>
  </si>
  <si>
    <t>Toner, Samsung Printer M2020w Series</t>
  </si>
  <si>
    <t>Blade, heavy duty cutter (L500), 10pcs/pack</t>
  </si>
  <si>
    <t>Cutter, heavy duty</t>
  </si>
  <si>
    <t>Puncher, Heavy duty</t>
  </si>
  <si>
    <t>Scissors (6")</t>
  </si>
  <si>
    <t>Sharpener, single cutterhead</t>
  </si>
  <si>
    <t>Stamping Dater, self-inking stamp</t>
  </si>
  <si>
    <t>Stapler, heavy duty, standard</t>
  </si>
  <si>
    <t>Staple Remover, twin jaws</t>
  </si>
  <si>
    <t>Tape Dispenser, heavy duty, 24mm (1")</t>
  </si>
  <si>
    <r>
      <t xml:space="preserve">Tape Dispenser </t>
    </r>
    <r>
      <rPr>
        <sz val="8"/>
        <rFont val="Calibri"/>
        <family val="2"/>
        <scheme val="minor"/>
      </rPr>
      <t>for 48mm width packaging tape</t>
    </r>
  </si>
  <si>
    <t>Waste basket, plastic</t>
  </si>
  <si>
    <t>Bathroom Soap, 70gms</t>
  </si>
  <si>
    <t>Broom, Soft (tambo)</t>
  </si>
  <si>
    <t>Broom, Stick (tingting)</t>
  </si>
  <si>
    <t>Cleanser, Powder, 350gms</t>
  </si>
  <si>
    <t>canister</t>
  </si>
  <si>
    <t>Detergent Powder, all purpose, 500gms</t>
  </si>
  <si>
    <t>pouch</t>
  </si>
  <si>
    <t>Detergent Bar, min 392 grams net mass.</t>
  </si>
  <si>
    <t>bar</t>
  </si>
  <si>
    <t>Disinfectant Spray</t>
  </si>
  <si>
    <t>Dust pan, non-rigid plastic</t>
  </si>
  <si>
    <t>Floor Wax, liquid type</t>
  </si>
  <si>
    <t>container</t>
  </si>
  <si>
    <t>Furniture cleaner, 300ml/can min</t>
  </si>
  <si>
    <t>Insecticide, 600ml (420g)/can</t>
  </si>
  <si>
    <t>Mop Handle, screw type, wooden handle</t>
  </si>
  <si>
    <t>Mop Head, 100% rayon, 400g</t>
  </si>
  <si>
    <t>Rag, cotton (7") in diameter</t>
  </si>
  <si>
    <t>kl</t>
  </si>
  <si>
    <t>Scouring Pad, economy size</t>
  </si>
  <si>
    <t>Toilet Bowl &amp; Urinal Cleaner</t>
  </si>
  <si>
    <t>Trashbag, plastic, black (XL)</t>
  </si>
  <si>
    <t>unit</t>
  </si>
  <si>
    <t>MA. JENNY L. DE LUMEN</t>
  </si>
  <si>
    <t>Department of Interior &amp; Local Government</t>
  </si>
  <si>
    <t>Air Freshener, Lemon Scent</t>
  </si>
  <si>
    <t>Filing Box</t>
  </si>
  <si>
    <t>Photo Paper</t>
  </si>
  <si>
    <t>Stabilo</t>
  </si>
  <si>
    <t>Record Book 500 leaves</t>
  </si>
  <si>
    <t>PVC Cover Clear 200 micron, long</t>
  </si>
  <si>
    <t>PVC Cover Clear 200 micron, Short</t>
  </si>
  <si>
    <t>Tape, Transparent 1"</t>
  </si>
  <si>
    <t>Municipal Trial Court</t>
  </si>
  <si>
    <t>MARIA CONCESA R. SARIO</t>
  </si>
  <si>
    <t>Yellow Pad Paper</t>
  </si>
  <si>
    <t>Brown Envelope Long</t>
  </si>
  <si>
    <t>HBW Ballpen</t>
  </si>
  <si>
    <t>Blank Tape - 90 mins. (SONY)</t>
  </si>
  <si>
    <t>Redstone Office Paste</t>
  </si>
  <si>
    <t>Plastic Paper Clip</t>
  </si>
  <si>
    <t>Plastic Paper Fastener</t>
  </si>
  <si>
    <t>Rubber Band # 20 (Heavy Duty)</t>
  </si>
  <si>
    <t>Scotch Tape (Big)</t>
  </si>
  <si>
    <t>Correction Fluid (Magic Touch)</t>
  </si>
  <si>
    <t>Bond Paper Short</t>
  </si>
  <si>
    <t>Rubbing Alcohol</t>
  </si>
  <si>
    <t>Dishwashing Liquid (JOY)</t>
  </si>
  <si>
    <t>Pentel Pen (Pilot Broad)</t>
  </si>
  <si>
    <t>Stabilo (Green)</t>
  </si>
  <si>
    <t>Stapler w/ staple remover</t>
  </si>
  <si>
    <t>Toilet Deodorant Cake</t>
  </si>
  <si>
    <t>Polangui Community College</t>
  </si>
  <si>
    <t>PCC Form 3</t>
  </si>
  <si>
    <t>Computer Ink, colored</t>
  </si>
  <si>
    <t>White Glue</t>
  </si>
  <si>
    <t>Ballpen, assorted</t>
  </si>
  <si>
    <t>Paper Fastener, vinyl</t>
  </si>
  <si>
    <t>Stabilo Marker</t>
  </si>
  <si>
    <t>Alcohol (Green Cross)</t>
  </si>
  <si>
    <t>Chalk</t>
  </si>
  <si>
    <t>Data File Box, vertical</t>
  </si>
  <si>
    <t>Paper Tape</t>
  </si>
  <si>
    <t>Record Book 300 leaves</t>
  </si>
  <si>
    <t>Double Adhesive Tape</t>
  </si>
  <si>
    <t>Tape Transparent 1"</t>
  </si>
  <si>
    <t>Sticker Paper</t>
  </si>
  <si>
    <t>Thumb Tacks</t>
  </si>
  <si>
    <t>Book Ends</t>
  </si>
  <si>
    <t>ROSALINDA B. BARQUEZ, Ph. D.</t>
  </si>
  <si>
    <t>(To be used at PCC Clinic)</t>
  </si>
  <si>
    <t>rolls</t>
  </si>
  <si>
    <t>Burn ointment</t>
  </si>
  <si>
    <t>Katinko</t>
  </si>
  <si>
    <t>packs</t>
  </si>
  <si>
    <t>Alcohol 70%</t>
  </si>
  <si>
    <t>Elastic Bandage 2"</t>
  </si>
  <si>
    <t>Nebulizing Kit</t>
  </si>
  <si>
    <t>meters</t>
  </si>
  <si>
    <t>PCC UTILITY</t>
  </si>
  <si>
    <t>Hard Broom</t>
  </si>
  <si>
    <t>Zonrox</t>
  </si>
  <si>
    <t>Soap Powder Big</t>
  </si>
  <si>
    <t>Floor Mop</t>
  </si>
  <si>
    <t>Trash Can Big w/ Cover</t>
  </si>
  <si>
    <t>btls</t>
  </si>
  <si>
    <t>Handwash Gel</t>
  </si>
  <si>
    <t>Municipal Treasurer's Office</t>
  </si>
  <si>
    <t xml:space="preserve">Alcohol 70% Ethyl </t>
  </si>
  <si>
    <t>Envelope, brown, long</t>
  </si>
  <si>
    <t>Envelope, brown, short</t>
  </si>
  <si>
    <t>Folder, white, long</t>
  </si>
  <si>
    <t>Folder, white, short</t>
  </si>
  <si>
    <t>Marker, flourescent, 3 colors</t>
  </si>
  <si>
    <t>Marker, whiteboard, blue</t>
  </si>
  <si>
    <t>Notepad, 3x3"</t>
  </si>
  <si>
    <t>Pay Envelope</t>
  </si>
  <si>
    <t>Pad Paper, ruled</t>
  </si>
  <si>
    <t>Paper Clip, big</t>
  </si>
  <si>
    <t>Paper Clip, small</t>
  </si>
  <si>
    <t>Paper, bond, long</t>
  </si>
  <si>
    <t>Paper bond, short</t>
  </si>
  <si>
    <t>LUZ S. REFRAN</t>
  </si>
  <si>
    <t xml:space="preserve">Paper bond, A4 </t>
  </si>
  <si>
    <t>Paper, thermal</t>
  </si>
  <si>
    <t>Pencil, lead</t>
  </si>
  <si>
    <t>Signpen black</t>
  </si>
  <si>
    <t>Stamp Pad Ink, violet</t>
  </si>
  <si>
    <t>Tape, transparent 1"</t>
  </si>
  <si>
    <t>Tape, transparent 2"</t>
  </si>
  <si>
    <t>Tape, masking 1"</t>
  </si>
  <si>
    <t>Tape, masking 2"</t>
  </si>
  <si>
    <t>Tape, Packaging</t>
  </si>
  <si>
    <t>Rags</t>
  </si>
  <si>
    <t>Trashbag plastic</t>
  </si>
  <si>
    <t>Computer Ink, assorted</t>
  </si>
  <si>
    <t>Computer Ink, black</t>
  </si>
  <si>
    <t>Ribbon, dot matrix</t>
  </si>
  <si>
    <t>LALAINE B. BALDEMORO</t>
  </si>
  <si>
    <t>Polangui Waterworks Services Administration</t>
  </si>
  <si>
    <t>ea</t>
  </si>
  <si>
    <t>Carbon Paper</t>
  </si>
  <si>
    <t>Elmer's Glue</t>
  </si>
  <si>
    <t>pkt</t>
  </si>
  <si>
    <t>Broom</t>
  </si>
  <si>
    <t>Feather Duster</t>
  </si>
  <si>
    <t>Stapler #35</t>
  </si>
  <si>
    <t>Department of Agrarian Reform Municipal Office</t>
  </si>
  <si>
    <t>Ballpen, Faber Castel Black</t>
  </si>
  <si>
    <t>Ballpen, Faber Castel Blue</t>
  </si>
  <si>
    <t>Ballpen, Faber Castel Red</t>
  </si>
  <si>
    <t>Whiteboard Marker Red</t>
  </si>
  <si>
    <t>Whiteboard Marker Blue</t>
  </si>
  <si>
    <t>Whiteboard Marker Black</t>
  </si>
  <si>
    <t>Sign Pen Black 0.5</t>
  </si>
  <si>
    <t>Cutter</t>
  </si>
  <si>
    <t>Eraser (stadler)</t>
  </si>
  <si>
    <t>Folder Long Red</t>
  </si>
  <si>
    <t>Folder Long Green</t>
  </si>
  <si>
    <t>Folder Long White</t>
  </si>
  <si>
    <t>Folder Long Yellow</t>
  </si>
  <si>
    <t>L120 Genuine EPSON Ink Black</t>
  </si>
  <si>
    <t>L120 Genuine EPSON Ink Yellow</t>
  </si>
  <si>
    <t>L120 Genuine EPSON Ink Cyan</t>
  </si>
  <si>
    <t>L120 Genuine EPSON Ink Magenta</t>
  </si>
  <si>
    <t>LAZARO S. PERILLO</t>
  </si>
  <si>
    <t>Notepad 3" x 3"</t>
  </si>
  <si>
    <t>Filers</t>
  </si>
  <si>
    <t>Pentel Pen (Pilot Broad Black)</t>
  </si>
  <si>
    <t>Pentel Pen (Pilot Broad Blue)</t>
  </si>
  <si>
    <t>Pentel Pen (Pilot Broad Red)</t>
  </si>
  <si>
    <t>Paper Fastener, plastic</t>
  </si>
  <si>
    <t>Bond Paper, premium long</t>
  </si>
  <si>
    <t>Bond Paper, premium short</t>
  </si>
  <si>
    <t>Pencil Mongol #1</t>
  </si>
  <si>
    <t>Official Record Book 500 pages</t>
  </si>
  <si>
    <t>Sharpener</t>
  </si>
  <si>
    <t>Stapler w/ Staple Remover</t>
  </si>
  <si>
    <t>Packaging Tape 2"</t>
  </si>
  <si>
    <t>Tape</t>
  </si>
  <si>
    <t>Stabilo Boss (orange)</t>
  </si>
  <si>
    <t>Stabilo Boss (green)</t>
  </si>
  <si>
    <t>MA. LORENA S. BOBIS</t>
  </si>
  <si>
    <t>Internal Audit Service</t>
  </si>
  <si>
    <t>Table Tray (2 layer)</t>
  </si>
  <si>
    <t>USB Flash Drive 32GB</t>
  </si>
  <si>
    <t>Highlighter Pen</t>
  </si>
  <si>
    <t>White Folder Long</t>
  </si>
  <si>
    <t>White Folder Short</t>
  </si>
  <si>
    <t>IDA P. REFORSADO</t>
  </si>
  <si>
    <t>Human Resource Management Office</t>
  </si>
  <si>
    <t>Air Freshener Lemon Spray</t>
  </si>
  <si>
    <t>Ballpen assorted</t>
  </si>
  <si>
    <t>Baygon (Waterbased) 600ml</t>
  </si>
  <si>
    <t>Binder Clip</t>
  </si>
  <si>
    <t>Brown Envelop (Long &amp; Short)</t>
  </si>
  <si>
    <t>Brown Envelop Expanded</t>
  </si>
  <si>
    <t>Carbon Paper Blue/Black</t>
  </si>
  <si>
    <t>Colored Paper</t>
  </si>
  <si>
    <t>Cork Board</t>
  </si>
  <si>
    <t>Data File Box (vertical) w/ cover</t>
  </si>
  <si>
    <t>Envelope white</t>
  </si>
  <si>
    <t>Filing Rack</t>
  </si>
  <si>
    <t>Flash Drive 16GB</t>
  </si>
  <si>
    <t>Folder Legal</t>
  </si>
  <si>
    <t>Folder Long Expanded</t>
  </si>
  <si>
    <t>Glue (Small bottles)</t>
  </si>
  <si>
    <t>Locator's Board</t>
  </si>
  <si>
    <t>Manila Paper</t>
  </si>
  <si>
    <t>Marker</t>
  </si>
  <si>
    <t>Whiteboard Marker</t>
  </si>
  <si>
    <t>Paper Clip (Small &amp; Big)</t>
  </si>
  <si>
    <t>Paper Fastener (Metal)</t>
  </si>
  <si>
    <t>Paper, Bond Premium, Legal</t>
  </si>
  <si>
    <t>Paper, Bond Premium, Short</t>
  </si>
  <si>
    <t>Photopaper (Long &amp; Short)</t>
  </si>
  <si>
    <t>Rubber Band (small &amp; big)</t>
  </si>
  <si>
    <t>Sign Pen Pilot black</t>
  </si>
  <si>
    <t>Specialty Paper (Long &amp; short)</t>
  </si>
  <si>
    <t>Stamping Pad (big)</t>
  </si>
  <si>
    <t>Stapler (heavy duty)</t>
  </si>
  <si>
    <t>Tape dispenser #1</t>
  </si>
  <si>
    <t>Tape transparent 1"</t>
  </si>
  <si>
    <t>Toner (TK1175) Kyocera</t>
  </si>
  <si>
    <t>Tuff (Toilet cleaner)</t>
  </si>
  <si>
    <t>Laminating Film</t>
  </si>
  <si>
    <t>Spin Mop</t>
  </si>
  <si>
    <t>Toner, Kyocera</t>
  </si>
  <si>
    <t>COMMISSION ON AUDIT</t>
  </si>
  <si>
    <t>Pencil, Mongol #1</t>
  </si>
  <si>
    <t>Official Record Book, 500 pages</t>
  </si>
  <si>
    <t>Softbroom</t>
  </si>
  <si>
    <t>ARNEL T. BORJA, MD.</t>
  </si>
  <si>
    <t>Municipal Health Office</t>
  </si>
  <si>
    <t>Bond Paper (Long)</t>
  </si>
  <si>
    <t>Bond Paper (Short)</t>
  </si>
  <si>
    <t>Bond Paper (A4)</t>
  </si>
  <si>
    <t>Ruled Yellow Pad Paper</t>
  </si>
  <si>
    <t>Plastic Envelopes (Long, clear)</t>
  </si>
  <si>
    <t>Carbon Paper Long</t>
  </si>
  <si>
    <t>Paper Fasteners (plastic)</t>
  </si>
  <si>
    <t>Paper Clips</t>
  </si>
  <si>
    <t>Staple Wires</t>
  </si>
  <si>
    <t>Stapler (Heavy Duty)</t>
  </si>
  <si>
    <t>Scissors (Heavy Duty)</t>
  </si>
  <si>
    <t>Ballpen (black, 0.5)</t>
  </si>
  <si>
    <t>Ballpen (blue, 0.5)</t>
  </si>
  <si>
    <t>Ballpen (red, 0.5)</t>
  </si>
  <si>
    <t>Whiteboard Marker, black</t>
  </si>
  <si>
    <t>Whiteboard Marker, blue</t>
  </si>
  <si>
    <t>Whiteboard Marker, red</t>
  </si>
  <si>
    <t>Highlighter, yellow</t>
  </si>
  <si>
    <t>Permanent Marker, black</t>
  </si>
  <si>
    <t>Permanent Marker, blue</t>
  </si>
  <si>
    <t>Permanent Marker, red</t>
  </si>
  <si>
    <t>Record Books 500 leaves</t>
  </si>
  <si>
    <t>Record Books 150 leaves</t>
  </si>
  <si>
    <t>Masking Tape 2"</t>
  </si>
  <si>
    <t>Scotch Tape 1"</t>
  </si>
  <si>
    <t>Canon Photocopier Toner</t>
  </si>
  <si>
    <t>Photodrum for Photocopier (Canon 2420L)</t>
  </si>
  <si>
    <t>Ink for Risograph (Gestetner DX2430)</t>
  </si>
  <si>
    <t>Ink for EPSON L210 Printer black</t>
  </si>
  <si>
    <t>Ink for EPSON L210 Printer red</t>
  </si>
  <si>
    <t>Ink for EPSON L210 Printer blue</t>
  </si>
  <si>
    <t>Ink for EPSON L210 Printer yellow</t>
  </si>
  <si>
    <t>1 kg pack</t>
  </si>
  <si>
    <t>Whiteboard (3ft x 5ft)</t>
  </si>
  <si>
    <t>Whiteboard Eraser</t>
  </si>
  <si>
    <t>Sticky Notes (pink)</t>
  </si>
  <si>
    <t>Sticky Notes (yellow)</t>
  </si>
  <si>
    <t>Sticky Notes (green)</t>
  </si>
  <si>
    <t>Filing Boxes</t>
  </si>
  <si>
    <t>Drugs and Medicines</t>
  </si>
  <si>
    <t>Celecoxib (100 cap/Box) 200mg</t>
  </si>
  <si>
    <t>Ibuprofen 200mg/5ml susp.</t>
  </si>
  <si>
    <t>Ibuprofen 200mg/tab (100tab/box)</t>
  </si>
  <si>
    <t>Mefenamic Acid 500mg/tab (100tab/box)</t>
  </si>
  <si>
    <t>Naproxen 550mg/Tab (100tab/box)</t>
  </si>
  <si>
    <t>Paracetamol 100mg/ml drops</t>
  </si>
  <si>
    <t>Paracetamol 250mg/5ml syrup</t>
  </si>
  <si>
    <t>Paracetamol 500mg tab (100tab/box)</t>
  </si>
  <si>
    <t>Amoxicillin 100mg/ml drops</t>
  </si>
  <si>
    <t>Amoxicillin 250mg/ml susp</t>
  </si>
  <si>
    <t>Amoxicillin 500mg cap (100cap/box)</t>
  </si>
  <si>
    <t>Azithromycin 500mg/tab</t>
  </si>
  <si>
    <t>tab</t>
  </si>
  <si>
    <t>Ciprofloxacin 500mg/tab (100tab/box)</t>
  </si>
  <si>
    <t>Erythromycin 250mg/5ml</t>
  </si>
  <si>
    <t>Cefixime 200mg/tab (100tab/box)</t>
  </si>
  <si>
    <t>Cefuroxime 500mg/tab (100tab/box)</t>
  </si>
  <si>
    <t>Clarithromycin 250mg/ml susp</t>
  </si>
  <si>
    <t>Cloxacillin 250mg/5ml susp</t>
  </si>
  <si>
    <t>Cloxacillin 500mg/cap (100cap/box)</t>
  </si>
  <si>
    <t>Clotrimazole 1% cream (15G)</t>
  </si>
  <si>
    <t>tubes</t>
  </si>
  <si>
    <t>Co-Amoxiclav 250mg/62.5mg/5ml susp</t>
  </si>
  <si>
    <t>Co-Amoxiclav 625mg tab (100tab/box)</t>
  </si>
  <si>
    <t>Cotrimoxazole 400mg/5ml susp</t>
  </si>
  <si>
    <t>Cotrimoxazole 800mg/160mg tab (100tab/box)</t>
  </si>
  <si>
    <t>Metronidazole 250mg/5ml susp</t>
  </si>
  <si>
    <t>Metronidazole 500mg/tab (100tab/box)</t>
  </si>
  <si>
    <t>Silver Sulfadiazine 1% cream 500G</t>
  </si>
  <si>
    <t>Tetanus Toxoid 40IU/0.5ml ampoule</t>
  </si>
  <si>
    <t>amp</t>
  </si>
  <si>
    <t>Cetirizine 5mg/5ml syrup</t>
  </si>
  <si>
    <t>Cetirizine 10mg/tab</t>
  </si>
  <si>
    <t>Diphenhydramine 50mg/ml amp</t>
  </si>
  <si>
    <t>Diphenhydramine 12.5mg/5ml syrup</t>
  </si>
  <si>
    <t>Diphenhydramine 25mg/cap</t>
  </si>
  <si>
    <t>cap</t>
  </si>
  <si>
    <t>Epinephrine 1mg/ml amp</t>
  </si>
  <si>
    <t>Hydrocortisone 1% cream 5G</t>
  </si>
  <si>
    <t>Phenylephrine + Chloramphenamine 1mg/0.8mg drops</t>
  </si>
  <si>
    <t>Phenylephrine + Chloramphenamine 2.5mg/0.5mg syr</t>
  </si>
  <si>
    <t>Phenylephrine + Chloramphenamine 10mg/tab</t>
  </si>
  <si>
    <t>Salbutamol 2.5mg/2.5ml nebule</t>
  </si>
  <si>
    <t>nebule</t>
  </si>
  <si>
    <t>Salbutamol 100mcg/actuation</t>
  </si>
  <si>
    <t>Salbutamol + Ipratropium 2.5mg/500mcg/neb</t>
  </si>
  <si>
    <t>Salmeterol + Fluticasone 25mg/250mg inhaler</t>
  </si>
  <si>
    <t>Sodium Chloride for Nebulization 50ml/vial</t>
  </si>
  <si>
    <t>vial</t>
  </si>
  <si>
    <t>Amlodipine 10mg/tab</t>
  </si>
  <si>
    <t>Aspirin 80mg/tab</t>
  </si>
  <si>
    <t>Atorvastatin 40mg/tab</t>
  </si>
  <si>
    <t>Hydrochlorothiazide 25mg/tab</t>
  </si>
  <si>
    <t>Isosorbide Dinitrate 5mg/sublingual tab</t>
  </si>
  <si>
    <t>Isosorbide 5-Mononitrate 60mg/tab</t>
  </si>
  <si>
    <t>Losartan 100mg/tab</t>
  </si>
  <si>
    <t>Rosuvastatin 20mg/tab</t>
  </si>
  <si>
    <t>Dicycloverine 10mg/5ml</t>
  </si>
  <si>
    <t>Hyosine-N-Butylbromide 10mg/tab</t>
  </si>
  <si>
    <t>Metoclopramide 5mg/5ml amp</t>
  </si>
  <si>
    <t>Metoclopramide 10mg/tab</t>
  </si>
  <si>
    <t>Omeprazole 20mg/tab</t>
  </si>
  <si>
    <t>Oral Rehydration Salts 5000tab/sachets</t>
  </si>
  <si>
    <t>Cinnarizine 75mg/tab</t>
  </si>
  <si>
    <t xml:space="preserve">Ferrous Sulfate </t>
  </si>
  <si>
    <t>Multivitamins Drops</t>
  </si>
  <si>
    <t>Multivitamins Syrup</t>
  </si>
  <si>
    <t>Multivitamins Capsule</t>
  </si>
  <si>
    <t>Vitamin B Complex</t>
  </si>
  <si>
    <t>Vitamin C 100mg/ml drops</t>
  </si>
  <si>
    <t>Vitamin C 100mg/5ml syrup</t>
  </si>
  <si>
    <t>Vitamin C 500mg/cap</t>
  </si>
  <si>
    <t>Zinc 70mg/5ml syrup</t>
  </si>
  <si>
    <t>Plain Lactated Ringers 1L</t>
  </si>
  <si>
    <t>Medical &amp; Laboratory Supplies</t>
  </si>
  <si>
    <t>Arm Sling</t>
  </si>
  <si>
    <t>Band Aid</t>
  </si>
  <si>
    <t>Brown Bag</t>
  </si>
  <si>
    <t>Cholesterol Meter</t>
  </si>
  <si>
    <t>Cholesterol Meter Strips</t>
  </si>
  <si>
    <t>Cotton 400mgs/roll</t>
  </si>
  <si>
    <t>Cydex</t>
  </si>
  <si>
    <t>Elastic Bandage 1"</t>
  </si>
  <si>
    <t>Elastic Bandage 3"</t>
  </si>
  <si>
    <t>Face Masks</t>
  </si>
  <si>
    <t>Gauze</t>
  </si>
  <si>
    <t>Gloves size 7, rectal</t>
  </si>
  <si>
    <t>Gloves size 7.5, rectal</t>
  </si>
  <si>
    <t>Gloves size 7, sterile</t>
  </si>
  <si>
    <t>Gloves size 7.5, sterile</t>
  </si>
  <si>
    <t>Glucometer</t>
  </si>
  <si>
    <t>Glucose Meter Strip</t>
  </si>
  <si>
    <t>Heplock</t>
  </si>
  <si>
    <t>Hydrogen Peroxide</t>
  </si>
  <si>
    <t>Insyte (Intravenous Cannula) gauge 20 Adult</t>
  </si>
  <si>
    <t>Insyte (Intravenous Cannula) gauge 22 Pedia</t>
  </si>
  <si>
    <t>Insyte (Intravenous Cannula) gauge 24 Pedia</t>
  </si>
  <si>
    <t>Intravenous Line- Macroset Adult</t>
  </si>
  <si>
    <t>Intravenous Solutions 0.3 Sodium Chloride</t>
  </si>
  <si>
    <t>Intravenous Solutions Plain Lactated Ringers</t>
  </si>
  <si>
    <t>Intravenous Solutions D50-50 50ml</t>
  </si>
  <si>
    <t>Isopropyl Alcohol 70%</t>
  </si>
  <si>
    <t>Kidney Basin</t>
  </si>
  <si>
    <t>Nebulization Tubes</t>
  </si>
  <si>
    <t>Nebulizer</t>
  </si>
  <si>
    <t>Oxygen Mask Adult</t>
  </si>
  <si>
    <t>Povidone-Iodine 10% Solution</t>
  </si>
  <si>
    <t>Silk for Suturing 2.0 cutting</t>
  </si>
  <si>
    <t>Spirit of Ammonia</t>
  </si>
  <si>
    <t>Sterile Water for Irrigation</t>
  </si>
  <si>
    <t>Surgical Plaster/Tape</t>
  </si>
  <si>
    <t>Surgical Tray</t>
  </si>
  <si>
    <t>Suturing set</t>
  </si>
  <si>
    <t xml:space="preserve">Syringe 1cc </t>
  </si>
  <si>
    <t>Syringe 5cc</t>
  </si>
  <si>
    <t>Uric Acid Meter</t>
  </si>
  <si>
    <t>Uric Acid Meter Strips</t>
  </si>
  <si>
    <t>Other Supplies</t>
  </si>
  <si>
    <t>Turbo Mop with Pail</t>
  </si>
  <si>
    <t>Trashbin, big, green</t>
  </si>
  <si>
    <t>Trashbin, big, red</t>
  </si>
  <si>
    <t>Trashbin, big, black</t>
  </si>
  <si>
    <t>Doormats (absorbent)</t>
  </si>
  <si>
    <t>Trash Bag XL</t>
  </si>
  <si>
    <t>Trash Bag S</t>
  </si>
  <si>
    <t>Powder Detergent</t>
  </si>
  <si>
    <t>Toilet Bowl Cleaner</t>
  </si>
  <si>
    <t>All Purpose Cleaner</t>
  </si>
  <si>
    <t>Toilet Paper</t>
  </si>
  <si>
    <t>Bleaching Soap</t>
  </si>
  <si>
    <t>Wash Cloth</t>
  </si>
  <si>
    <t>Doormats</t>
  </si>
  <si>
    <t>Trashbag XL</t>
  </si>
  <si>
    <t>Trashbag M</t>
  </si>
  <si>
    <t>Training Supplies</t>
  </si>
  <si>
    <t>Parchment Paper</t>
  </si>
  <si>
    <t>Ink for Printer</t>
  </si>
  <si>
    <t>Ballpens</t>
  </si>
  <si>
    <t>Crayons</t>
  </si>
  <si>
    <t>Tokens</t>
  </si>
  <si>
    <t>Muscovado Sugar</t>
  </si>
  <si>
    <t>Pili Nuts</t>
  </si>
  <si>
    <t>Procurement of FP Supplies</t>
  </si>
  <si>
    <t>Povidone Iodine</t>
  </si>
  <si>
    <t>Lidocaine</t>
  </si>
  <si>
    <t>Blade</t>
  </si>
  <si>
    <t>Bandage</t>
  </si>
  <si>
    <t>STI/HIV/AIDS Prevention &amp; Control Program</t>
  </si>
  <si>
    <t>HBaAg Kit</t>
  </si>
  <si>
    <t>RPR Kits</t>
  </si>
  <si>
    <t>HIV Rapid Test Kit</t>
  </si>
  <si>
    <t>CBC Reagents</t>
  </si>
  <si>
    <t>Urine Dipstick Strips</t>
  </si>
  <si>
    <t>AFB Smear Reagents</t>
  </si>
  <si>
    <t>Glucometer with test strips</t>
  </si>
  <si>
    <r>
      <t xml:space="preserve">Acetic Acid for </t>
    </r>
    <r>
      <rPr>
        <sz val="9"/>
        <rFont val="Calibri"/>
        <family val="2"/>
        <scheme val="minor"/>
      </rPr>
      <t>Visual AA Inspection of the Cervix</t>
    </r>
  </si>
  <si>
    <r>
      <t xml:space="preserve">Acid Fast Bacilli </t>
    </r>
    <r>
      <rPr>
        <sz val="8"/>
        <rFont val="Calibri"/>
        <family val="2"/>
        <scheme val="minor"/>
      </rPr>
      <t>Stain for Detecting Tuberculosis Bacilli</t>
    </r>
  </si>
  <si>
    <t>Ammonium Oxalate</t>
  </si>
  <si>
    <t>Hema Quick Scan Kit</t>
  </si>
  <si>
    <t>Gram Staining Set</t>
  </si>
  <si>
    <t>KOH for Detecting Fungal Infection</t>
  </si>
  <si>
    <t>NSS for Fecalysis</t>
  </si>
  <si>
    <t>Hepa A Test Kit</t>
  </si>
  <si>
    <t>Pap Smear Reagents</t>
  </si>
  <si>
    <t>National Children's Month</t>
  </si>
  <si>
    <t>70% Alcohol</t>
  </si>
  <si>
    <t>Sutures</t>
  </si>
  <si>
    <t>Syringe</t>
  </si>
  <si>
    <t>Straight Cathter</t>
  </si>
  <si>
    <t>Cord Ties</t>
  </si>
  <si>
    <t>Sterile Gloves</t>
  </si>
  <si>
    <t>Utility Gloves</t>
  </si>
  <si>
    <t>Rectal Gloves</t>
  </si>
  <si>
    <t>Amoxicillin 100mg/ml 15ml drops</t>
  </si>
  <si>
    <t>Amoxicillin 500mg caps</t>
  </si>
  <si>
    <t>Ampicillin 1g/vial</t>
  </si>
  <si>
    <t>Benzathine Penicillin 1.2mil units/vial</t>
  </si>
  <si>
    <t>Calcium Gluconate 10%, 10ml vial</t>
  </si>
  <si>
    <t>Cefalexin 500mg cap</t>
  </si>
  <si>
    <t>Ceftriaxone 500mg + 5ml diluent vial</t>
  </si>
  <si>
    <t>Cloxacillin 500mg cap</t>
  </si>
  <si>
    <t>Diazepam 5mg/ml, 2ml amp</t>
  </si>
  <si>
    <t>Erythrimycin eye ointment 0.5%, 5g tube</t>
  </si>
  <si>
    <t>Gentamicin 40mg/ml, 2ml amp</t>
  </si>
  <si>
    <t>Hydralazine 20mg/ml, 1ml amp</t>
  </si>
  <si>
    <t>Ferrous sulfate + folic acid tab 60mg+40mcg tabs</t>
  </si>
  <si>
    <t>Lidocaine 2%, 50ml vial</t>
  </si>
  <si>
    <t>Magnesium Sulfate 250mg/ml, 20ml vial</t>
  </si>
  <si>
    <t>Mebendazole 500mg tab</t>
  </si>
  <si>
    <t>Metronidazole 500 mg tab</t>
  </si>
  <si>
    <t>Normal Saline 0.9% 1L btl</t>
  </si>
  <si>
    <t>Oxytocin 10IU, 1ml amp</t>
  </si>
  <si>
    <t>Paracetamol 500mg tab</t>
  </si>
  <si>
    <t>Lab Screening for Pregnant Women</t>
  </si>
  <si>
    <t>Typing Sera A and B</t>
  </si>
  <si>
    <t>Typing Sera Bb</t>
  </si>
  <si>
    <t>Urine Strips with Ketones</t>
  </si>
  <si>
    <t>WBC diluting fluid</t>
  </si>
  <si>
    <t>Clean Gloves</t>
  </si>
  <si>
    <t>Capillary tubes</t>
  </si>
  <si>
    <t>Cover Slips</t>
  </si>
  <si>
    <t>Acetic Acid</t>
  </si>
  <si>
    <t>Acid Fast Bacilli Stain</t>
  </si>
  <si>
    <t>Gram Staining Kit</t>
  </si>
  <si>
    <t>Potassium Hydroxide</t>
  </si>
  <si>
    <t>Sodium Chloride</t>
  </si>
  <si>
    <t>Hepatitis B Kits</t>
  </si>
  <si>
    <t>Pap Smearing kits</t>
  </si>
  <si>
    <t>Pregnancy test kits</t>
  </si>
  <si>
    <t>RPR Test Strips</t>
  </si>
  <si>
    <t>Cotton Balls</t>
  </si>
  <si>
    <t>Sharps Container</t>
  </si>
  <si>
    <t>National Voluntary Blood Service</t>
  </si>
  <si>
    <t>Tokens (Shirts)</t>
  </si>
  <si>
    <t>Ibuprofen 100mg/5ml, 60ml btl</t>
  </si>
  <si>
    <t>Paracetamol 100mg/ml 15ml drops</t>
  </si>
  <si>
    <t>Paracetamol 250mg/5ml, 60ml syrup</t>
  </si>
  <si>
    <t>Amoxicillin 100mg/ml 15 ml drops</t>
  </si>
  <si>
    <t>Amoxicillin 250mg/5ml susp</t>
  </si>
  <si>
    <t>Cloxacillin 250mg/5ml 60ml susp</t>
  </si>
  <si>
    <t>Co-amoxiclav 250mg+62.5mg/5ml, 100ml susp</t>
  </si>
  <si>
    <t>Cotrimoxazole 400mg/80mg/5ml 60ml susp</t>
  </si>
  <si>
    <t>Metronidazole 125mg/5ml, 60ml susp</t>
  </si>
  <si>
    <t>Permithrin Lotion 5%, 60ml btl</t>
  </si>
  <si>
    <t>Silver Sulfadiazine 1% cream 25g tube</t>
  </si>
  <si>
    <t>Cetirizine 1mg/ml 30ml btl</t>
  </si>
  <si>
    <t>Diphenhydramine 12.5mg/5ml syrup, 60ml</t>
  </si>
  <si>
    <t>Hydrocortisone 1% cream 5g</t>
  </si>
  <si>
    <t>Salbutamol 100mcg/dose x 200 doses</t>
  </si>
  <si>
    <t>metered dose inhaler</t>
  </si>
  <si>
    <t>Salbutamol + Ipratropium 2.5mg/500mcg/nebule</t>
  </si>
  <si>
    <t>Dicycloverine 10mg/5ml, 60ml</t>
  </si>
  <si>
    <t>Oral Rehydration Salts 20.5g sachets</t>
  </si>
  <si>
    <t>sachet</t>
  </si>
  <si>
    <t>Multivitamins Drops 15ml</t>
  </si>
  <si>
    <t>Multivitamins Syrup 60ml</t>
  </si>
  <si>
    <t>Vitamin C 100mg/ml drops 60ml</t>
  </si>
  <si>
    <t>Vitamin C 100mg/5ml syrup 60ml</t>
  </si>
  <si>
    <t>Zinc 55mg/5ml syrup 60ml</t>
  </si>
  <si>
    <t>Zinc 27.5mg/ml 15ml drops</t>
  </si>
  <si>
    <t>Blanket/Pillow case (for treatment area)</t>
  </si>
  <si>
    <t>sets</t>
  </si>
  <si>
    <t>Gloves, size 7, rectal</t>
  </si>
  <si>
    <t>Gloves, size 7.5, rectal</t>
  </si>
  <si>
    <t>Gloves, size 7, sterile</t>
  </si>
  <si>
    <t>Gloves, size 7.5, sterile</t>
  </si>
  <si>
    <t>Insyte (intravenous cannula) gauge 24 pedia</t>
  </si>
  <si>
    <t>Intravenous line microset pedia</t>
  </si>
  <si>
    <t>Intravenous solutions 0.3 sodium chloride 1L</t>
  </si>
  <si>
    <t>Intravenous solutions D5 lactated ringers 1L</t>
  </si>
  <si>
    <t>Isopropyl alcohol 70%</t>
  </si>
  <si>
    <t>Micropore 1"</t>
  </si>
  <si>
    <t>Nebulization tubes</t>
  </si>
  <si>
    <t>Oxygen Tank filled</t>
  </si>
  <si>
    <t>tank</t>
  </si>
  <si>
    <t>Oxygen Mask adult</t>
  </si>
  <si>
    <t>Oxygen Mask pedia</t>
  </si>
  <si>
    <t>Povidone-iodine 10% sol</t>
  </si>
  <si>
    <t>Silk for suturing (cutting)</t>
  </si>
  <si>
    <t>Spirit of ammonia</t>
  </si>
  <si>
    <t>Sterile water for irrigation</t>
  </si>
  <si>
    <t>Surgical plaster.tape</t>
  </si>
  <si>
    <t>Surgical tray</t>
  </si>
  <si>
    <t>Syringe 1cc</t>
  </si>
  <si>
    <t>ROSEMARIE R. OLIDANA, R.L.</t>
  </si>
  <si>
    <t>Log Book 500 pages</t>
  </si>
  <si>
    <t>Tissue</t>
  </si>
  <si>
    <t>Pentel Pen, black</t>
  </si>
  <si>
    <t>bag</t>
  </si>
  <si>
    <t>Toilet Brush</t>
  </si>
  <si>
    <t>Philippine Daily Inquirer</t>
  </si>
  <si>
    <t>Time Magazine</t>
  </si>
  <si>
    <t>National Geographic</t>
  </si>
  <si>
    <t>Agriculture</t>
  </si>
  <si>
    <t>issue</t>
  </si>
  <si>
    <t>pail</t>
  </si>
  <si>
    <t>Big Books</t>
  </si>
  <si>
    <t>Small Books</t>
  </si>
  <si>
    <t>Municipal Library</t>
  </si>
  <si>
    <t>Bureau of Fire Protection</t>
  </si>
  <si>
    <t>SINSP MARC ALLAN C. CONSUEGRA</t>
  </si>
  <si>
    <t>Ballpoint Pen, HBW, black</t>
  </si>
  <si>
    <t>Brown Envelope, long</t>
  </si>
  <si>
    <t>Canon Ink Refill Black</t>
  </si>
  <si>
    <t>Canon Ink Refill Cyan</t>
  </si>
  <si>
    <t>Canon Ink Refill Yellow</t>
  </si>
  <si>
    <t>Canon Ink Refill Magenta</t>
  </si>
  <si>
    <t>Glue big</t>
  </si>
  <si>
    <t>Paper clip</t>
  </si>
  <si>
    <t>Paper Fastener (plstic coated)</t>
  </si>
  <si>
    <t>Pencil Mongol #2</t>
  </si>
  <si>
    <t>Pentel Pen black (broad)</t>
  </si>
  <si>
    <t>Record Book, 300 leave w/ page</t>
  </si>
  <si>
    <t>Record Book, 500 leave w/ page</t>
  </si>
  <si>
    <t>Signpen (energel/black)</t>
  </si>
  <si>
    <t>Stamp pad (violet)</t>
  </si>
  <si>
    <t>Masking tape 2</t>
  </si>
  <si>
    <t>Masking tape 1</t>
  </si>
  <si>
    <t>LORD BENNY B. BALDEMORO</t>
  </si>
  <si>
    <t>Market Operations Office</t>
  </si>
  <si>
    <t>Glass Cleaner</t>
  </si>
  <si>
    <t>Raincoat</t>
  </si>
  <si>
    <t>Boots</t>
  </si>
  <si>
    <t>Gloves</t>
  </si>
  <si>
    <t>Face Mask</t>
  </si>
  <si>
    <t>Shovel</t>
  </si>
  <si>
    <t>each</t>
  </si>
  <si>
    <t>Ballpoint Pen, black</t>
  </si>
  <si>
    <t>Brown Envelope short</t>
  </si>
  <si>
    <t>Push Pin</t>
  </si>
  <si>
    <t>Highlight Pen (12/pack)</t>
  </si>
  <si>
    <t>Stick-on pad (1" x 3")</t>
  </si>
  <si>
    <t>Sangguniang Bayan Office</t>
  </si>
  <si>
    <t>Brown Envelope Short</t>
  </si>
  <si>
    <t>White Envelope Long</t>
  </si>
  <si>
    <t>SignPen,Mygel,Black</t>
  </si>
  <si>
    <t>SignPen,Mygel,Blue</t>
  </si>
  <si>
    <t>SignPen,Mygel,Red</t>
  </si>
  <si>
    <t>Log Book Big, Valiant Brand</t>
  </si>
  <si>
    <t>White Board Marker, Black</t>
  </si>
  <si>
    <t>Ruler, Big</t>
  </si>
  <si>
    <t>Tape Dispenser Big</t>
  </si>
  <si>
    <t>Tape Big</t>
  </si>
  <si>
    <t>White Board Eraser</t>
  </si>
  <si>
    <t>Baygon</t>
  </si>
  <si>
    <t>Tornado Mop</t>
  </si>
  <si>
    <t>Scotch Bright</t>
  </si>
  <si>
    <t>Pencil, Mongol</t>
  </si>
  <si>
    <t>Ordinary Pen Black</t>
  </si>
  <si>
    <t>Eraser, Pencil</t>
  </si>
  <si>
    <t>Pledge</t>
  </si>
  <si>
    <t>Highlighter, Stabilo Bos</t>
  </si>
  <si>
    <t>Ink Computer (4 colors)</t>
  </si>
  <si>
    <t>Toner, Kyocera, 4 colors</t>
  </si>
  <si>
    <t>Elmer Glue</t>
  </si>
  <si>
    <t>Flash Drive, 16GB</t>
  </si>
  <si>
    <t>Waste Can</t>
  </si>
  <si>
    <t>Garbage Bag Big</t>
  </si>
  <si>
    <t>Garbage Bag Small</t>
  </si>
  <si>
    <t>Tire 235/65r16c</t>
  </si>
  <si>
    <t>RESTITUTO S. FERNANDEZ, Jr&gt;</t>
  </si>
  <si>
    <t>Roller White Board</t>
  </si>
  <si>
    <t>Vice Mayor Office</t>
  </si>
  <si>
    <t>Cutter Big</t>
  </si>
  <si>
    <t>Special Paper</t>
  </si>
  <si>
    <t>Sticky Paper</t>
  </si>
  <si>
    <t>Sticky Notepad</t>
  </si>
  <si>
    <t>Pentel Pen Black</t>
  </si>
  <si>
    <t>Pentel Pen Red</t>
  </si>
  <si>
    <t>GRACIA M. ROMANO</t>
  </si>
  <si>
    <t>Mun. Social Welfare &amp; Development Office</t>
  </si>
  <si>
    <t>Ballpoint pen, assorted colors</t>
  </si>
  <si>
    <t>Blank CD</t>
  </si>
  <si>
    <t>Folder, legal size</t>
  </si>
  <si>
    <t>Index card 1/2</t>
  </si>
  <si>
    <t>Marker (White Board &amp; Permanent)</t>
  </si>
  <si>
    <t>Pad paper, yellow</t>
  </si>
  <si>
    <t>Bond Paper, premium, long</t>
  </si>
  <si>
    <t>Bond Paper, premium, A4</t>
  </si>
  <si>
    <t>Hand Sanitizer</t>
  </si>
  <si>
    <t>Pencil #2</t>
  </si>
  <si>
    <t>Sign Pen pilot 0.4 assorted</t>
  </si>
  <si>
    <t>Stick broom</t>
  </si>
  <si>
    <t>Tape, Transparent 2"</t>
  </si>
  <si>
    <t>Toilet Bowl and Urinal Cleaner</t>
  </si>
  <si>
    <t>PWD Booklet</t>
  </si>
  <si>
    <t>PWD ID</t>
  </si>
  <si>
    <t>Specialty Paper for ID</t>
  </si>
  <si>
    <t>Printer Ink, CMYK</t>
  </si>
  <si>
    <t>Bond Paper short</t>
  </si>
  <si>
    <t>Extension Wire 5m</t>
  </si>
  <si>
    <t xml:space="preserve">each </t>
  </si>
  <si>
    <t>For Trainings:</t>
  </si>
  <si>
    <t>Bond paper, long</t>
  </si>
  <si>
    <t>Bond paper, short</t>
  </si>
  <si>
    <t>Folder, long</t>
  </si>
  <si>
    <t>Folder, short</t>
  </si>
  <si>
    <t>Computer Ink</t>
  </si>
  <si>
    <t>Notebook</t>
  </si>
  <si>
    <t>White Board</t>
  </si>
  <si>
    <t>Cartolina</t>
  </si>
  <si>
    <t>Envelope</t>
  </si>
  <si>
    <t>Colored Paper, short</t>
  </si>
  <si>
    <t>Colored Paper, long</t>
  </si>
  <si>
    <t>Extension Wire, 5m</t>
  </si>
  <si>
    <t>Supplies &amp; Materials during Trainings:</t>
  </si>
  <si>
    <t>Training Materials for Fashion:</t>
  </si>
  <si>
    <t>Bling-bling jewelry</t>
  </si>
  <si>
    <t>Beads</t>
  </si>
  <si>
    <t>Pearls</t>
  </si>
  <si>
    <t>Stones</t>
  </si>
  <si>
    <t>Nylon Ties</t>
  </si>
  <si>
    <t>Glue Gun</t>
  </si>
  <si>
    <t>Stick Glue</t>
  </si>
  <si>
    <t>Needle Thread</t>
  </si>
  <si>
    <t>Colored Paper (Certification)</t>
  </si>
  <si>
    <t>Chain Lock</t>
  </si>
  <si>
    <t>Portable Toolbox</t>
  </si>
  <si>
    <t>Office Supplies:</t>
  </si>
  <si>
    <t>Coupon Bond, Long</t>
  </si>
  <si>
    <t>Coupon Bond, short</t>
  </si>
  <si>
    <t>Notebooks</t>
  </si>
  <si>
    <t>Printer Ink (Forum)</t>
  </si>
  <si>
    <t>Envelope, Long</t>
  </si>
  <si>
    <t>Envelope, Short</t>
  </si>
  <si>
    <t>RUTH LEAH C. TAGUM</t>
  </si>
  <si>
    <t>Negosyo Center Polangui / DTI</t>
  </si>
  <si>
    <t>Fan Belts</t>
  </si>
  <si>
    <t>Tires</t>
  </si>
  <si>
    <t>Brake Fluids</t>
  </si>
  <si>
    <t>Bulbs</t>
  </si>
  <si>
    <t>Gear Oils</t>
  </si>
  <si>
    <t>Clutch Disc Assy</t>
  </si>
  <si>
    <t>Engine Oil</t>
  </si>
  <si>
    <t>Battery Cable</t>
  </si>
  <si>
    <t>MA. LEONOR S. RESTUBOG</t>
  </si>
  <si>
    <t>CONCEPCION G. ELIZONDO</t>
  </si>
  <si>
    <t>Bus Terminal</t>
  </si>
  <si>
    <t>Ballpen, black, Amspec</t>
  </si>
  <si>
    <t>Masking Tape 1"</t>
  </si>
  <si>
    <t>Paper, Bond Premium, Long</t>
  </si>
  <si>
    <t>Pentel Pen, blue</t>
  </si>
  <si>
    <t>Record Book, 200 pages</t>
  </si>
  <si>
    <t>Sign Pen, black</t>
  </si>
  <si>
    <t>Sign Pen, blue</t>
  </si>
  <si>
    <t>Stamp Pad ink, violet, 50ml</t>
  </si>
  <si>
    <t>Tape, adding machine</t>
  </si>
  <si>
    <t>Transparent tape, 24mm, 50m</t>
  </si>
  <si>
    <t>Electrical Supplies</t>
  </si>
  <si>
    <t>PDX Wire no. 12 or 14</t>
  </si>
  <si>
    <t>Electrical Tape</t>
  </si>
  <si>
    <t>LED Bulb 23watts</t>
  </si>
  <si>
    <t>Flood Light</t>
  </si>
  <si>
    <t>Stapler PDX wire</t>
  </si>
  <si>
    <t>Office Device</t>
  </si>
  <si>
    <t>Blade, heavy duty cutter</t>
  </si>
  <si>
    <t>Janitorial Supplies</t>
  </si>
  <si>
    <t>Toilet Brush w/ Handle</t>
  </si>
  <si>
    <t>Stick Broom (Tingting)</t>
  </si>
  <si>
    <t>Cleanser, powder, 350gms</t>
  </si>
  <si>
    <t>Detergent, powder, all purpose, 500gms</t>
  </si>
  <si>
    <t>Dust Pan, non-rigid plastic</t>
  </si>
  <si>
    <t>Fabric Conditioner</t>
  </si>
  <si>
    <t>Insecticide, 600ml1 420g/can</t>
  </si>
  <si>
    <t>Toilet Bowl cleaner</t>
  </si>
  <si>
    <t>Repair and Maintenance</t>
  </si>
  <si>
    <t>Plywood Marine</t>
  </si>
  <si>
    <t>Nail 2", 3", 4"</t>
  </si>
  <si>
    <t>Concrete Nail 2", 4"</t>
  </si>
  <si>
    <t>Cement</t>
  </si>
  <si>
    <t>Sand</t>
  </si>
  <si>
    <t>Teflon Tape</t>
  </si>
  <si>
    <t>Good Lumber (s4s) 2x2x12, 2x3x12</t>
  </si>
  <si>
    <t>Padlock, heavy duty</t>
  </si>
  <si>
    <t>Door Knob, heavy duty</t>
  </si>
  <si>
    <t>RSB 9mm, 10mm, 12mm</t>
  </si>
  <si>
    <t>Tie Wire</t>
  </si>
  <si>
    <t>cubic</t>
  </si>
  <si>
    <t>Flashlight, Heavy Duty</t>
  </si>
  <si>
    <t>Arnis Stick</t>
  </si>
  <si>
    <t>Disposable Tear Gas</t>
  </si>
  <si>
    <t>Umbrella</t>
  </si>
  <si>
    <t>pait</t>
  </si>
  <si>
    <t>JUDITH S. BERTILLO</t>
  </si>
  <si>
    <t>Municipal Planning and Development Office</t>
  </si>
  <si>
    <t>Alcohol, 500 ml</t>
  </si>
  <si>
    <t>Ball Pen, (Black)</t>
  </si>
  <si>
    <t>Ball Pen, (Blue)</t>
  </si>
  <si>
    <t>Ball Pen, (Red)</t>
  </si>
  <si>
    <t>Battery, Dry Cell AA</t>
  </si>
  <si>
    <t>Binder Clip, 19 mm</t>
  </si>
  <si>
    <t>Binder Clip, 25 mm</t>
  </si>
  <si>
    <t>Binder Clip, 32 mm</t>
  </si>
  <si>
    <t>Binder Clip, 50 mm</t>
  </si>
  <si>
    <t>Broom (Tambo)</t>
  </si>
  <si>
    <t>Broom (Tingting)</t>
  </si>
  <si>
    <t>Cartolina, assorted</t>
  </si>
  <si>
    <t>Clearbook, A4 size</t>
  </si>
  <si>
    <t>Clearbook, Legal size</t>
  </si>
  <si>
    <t>Cutter Blade</t>
  </si>
  <si>
    <t>Bottle</t>
  </si>
  <si>
    <t>Pack</t>
  </si>
  <si>
    <t>Piece</t>
  </si>
  <si>
    <t>Ream</t>
  </si>
  <si>
    <t>Data File Box (with cover)</t>
  </si>
  <si>
    <t>Data Folder</t>
  </si>
  <si>
    <t>Detergent Powder, 1Kg</t>
  </si>
  <si>
    <t>Envelope, A4 size</t>
  </si>
  <si>
    <t>Envelope, Long Size</t>
  </si>
  <si>
    <t>Envelope, Expanding, Long Size</t>
  </si>
  <si>
    <t>Envelope, Expanding, plastic</t>
  </si>
  <si>
    <t>Envelope, MAILING, white 70 gsm</t>
  </si>
  <si>
    <t>Envelope, MAILING, window</t>
  </si>
  <si>
    <t>Epson Ink Refill Bottle, L3150 (Black)</t>
  </si>
  <si>
    <t>Epson Ink Refill Bottle, L3150 (Magenta)</t>
  </si>
  <si>
    <t>Epson Ink Refill Bottle, L3150 (Cyan)</t>
  </si>
  <si>
    <t>Epson Ink Refill Bottle, L3150 (Yellow)</t>
  </si>
  <si>
    <t>Fastener, plastic</t>
  </si>
  <si>
    <t>Can</t>
  </si>
  <si>
    <t>Flash Drive, 32 GB</t>
  </si>
  <si>
    <t>Folder Plastic, L-TYPE A4 size</t>
  </si>
  <si>
    <t>Folder Plastic, L-TYPE Long size</t>
  </si>
  <si>
    <t>Folder Paper, Short</t>
  </si>
  <si>
    <t>Folder Paper, Long</t>
  </si>
  <si>
    <t>Glue, 200grams</t>
  </si>
  <si>
    <t>LED Linear Tube</t>
  </si>
  <si>
    <t>Marker, Flourescent</t>
  </si>
  <si>
    <t>Marker, Permanent, bullet type</t>
  </si>
  <si>
    <t>Marker, White Board, Black</t>
  </si>
  <si>
    <t>Marker, White Board, Blue</t>
  </si>
  <si>
    <t>Marker, White Board, Red</t>
  </si>
  <si>
    <t>Mop, Tornaido</t>
  </si>
  <si>
    <t>Notebook, Clip Binder</t>
  </si>
  <si>
    <t>Notepad, Stick-on</t>
  </si>
  <si>
    <t>Pad Paper</t>
  </si>
  <si>
    <t>Paper, Bond Substance 20, Short</t>
  </si>
  <si>
    <t>Paper, Bond Substance 20, Long</t>
  </si>
  <si>
    <t>Paper, Specialty, Long/Short/A4</t>
  </si>
  <si>
    <t>Bundle</t>
  </si>
  <si>
    <t>Jar</t>
  </si>
  <si>
    <t>Set</t>
  </si>
  <si>
    <t>Pad</t>
  </si>
  <si>
    <t>Paper Clip, gem Type, 33 mm, 100s/box</t>
  </si>
  <si>
    <t>Paper Clip, gem Type, jumbo, 500mm, 100/box</t>
  </si>
  <si>
    <t>Pencil, Sharpener</t>
  </si>
  <si>
    <t>Post-it</t>
  </si>
  <si>
    <t>PVC Cover</t>
  </si>
  <si>
    <t>Rags (all cotton)</t>
  </si>
  <si>
    <t>Record Book, 300 pages</t>
  </si>
  <si>
    <t>Record Book, 500 pages</t>
  </si>
  <si>
    <t>Ring Binder, Plastic, 32mm, 84 rings, 1"</t>
  </si>
  <si>
    <t>Ring Binder, Plastic, 32mm, 84 rings, 2"</t>
  </si>
  <si>
    <t>Ring Binder, Plastic, 32mm, 84 rings, 3"</t>
  </si>
  <si>
    <t>Rubber Bond (Big)</t>
  </si>
  <si>
    <t>Sign Pen (Black), Liquid/gel ink 0.05 mm</t>
  </si>
  <si>
    <t>Sign Pen (Blue), Liquid/gel ink 0.05 mm</t>
  </si>
  <si>
    <t>Sign Pen (Red), Liquid/gel ink 0.05 mm</t>
  </si>
  <si>
    <t>Stamp Pad Ink, purple/violet, 50 ml</t>
  </si>
  <si>
    <t>Staple Remover, Plier Type</t>
  </si>
  <si>
    <t>Book</t>
  </si>
  <si>
    <t>Pair</t>
  </si>
  <si>
    <t>Staple Wire, heavy duty</t>
  </si>
  <si>
    <t>Tape, Electrical</t>
  </si>
  <si>
    <t>Tape, Masking, 1"</t>
  </si>
  <si>
    <t>Tape, Masking, 2"</t>
  </si>
  <si>
    <t>Tape, Packaging, 2"</t>
  </si>
  <si>
    <t>Tape, Transparent, 1"</t>
  </si>
  <si>
    <t>Toilet Tissue Paper, 2 ply</t>
  </si>
  <si>
    <t>TONER, MP 2014D</t>
  </si>
  <si>
    <t>3 Layer Desk Organizer</t>
  </si>
  <si>
    <t>Roll</t>
  </si>
  <si>
    <t>Item</t>
  </si>
  <si>
    <t>QUARTERLY MDC MEETING</t>
  </si>
  <si>
    <t>Meals (80-100 Participants)</t>
  </si>
  <si>
    <t>Paper, Bond Substance 20, A4</t>
  </si>
  <si>
    <t>Ball Pen (Black)</t>
  </si>
  <si>
    <t>Ball Pen (Red)</t>
  </si>
  <si>
    <t>Paper Folder (Long)</t>
  </si>
  <si>
    <t>Person</t>
  </si>
  <si>
    <t>Liter</t>
  </si>
  <si>
    <t>Dozen</t>
  </si>
  <si>
    <t xml:space="preserve">PREPARATION OF MUNICIPAL </t>
  </si>
  <si>
    <t>ANNUAL REPORT</t>
  </si>
  <si>
    <t>PREPARATION OF VARIOUS PLANS</t>
  </si>
  <si>
    <t>Paper Bond, Hard Copy (short)</t>
  </si>
  <si>
    <t>Paper Bond, Hard Copy (A4)</t>
  </si>
  <si>
    <t>Paper Bond, Hard Copy (Long)</t>
  </si>
  <si>
    <t>Ball pen (Red)</t>
  </si>
  <si>
    <t>Frame for Certificates</t>
  </si>
  <si>
    <t>Specialty Paper</t>
  </si>
  <si>
    <t>Expanded Envelope (100/box)</t>
  </si>
  <si>
    <t>Paper Tape 1"</t>
  </si>
  <si>
    <t>CDR Recordable</t>
  </si>
  <si>
    <t>MONITORING AND EVALUATION ACTIVITIES</t>
  </si>
  <si>
    <t>STATISTICAL RELATED ACTIVITIES</t>
  </si>
  <si>
    <t xml:space="preserve">PROCESSING OF LOCATIONAL </t>
  </si>
  <si>
    <t xml:space="preserve">CLEARANCES AND SUBD. APPROVAL/ </t>
  </si>
  <si>
    <t>ISSUANCE OF ZONING CERTIFICATES</t>
  </si>
  <si>
    <t>Gal.</t>
  </si>
  <si>
    <t>Pencil, Mongol #2, (12 pieces per box)</t>
  </si>
  <si>
    <t>NORBERTO S. SABAYBAY</t>
  </si>
  <si>
    <t>Medals/Balls/Trophies</t>
  </si>
  <si>
    <t>Mirror</t>
  </si>
  <si>
    <t>Bond Paper, Long</t>
  </si>
  <si>
    <t>Bond Paper, short</t>
  </si>
  <si>
    <t>Brown Envelope, short</t>
  </si>
  <si>
    <t>White Envelope, long, mailing</t>
  </si>
  <si>
    <t>Sign Pen, myGel black</t>
  </si>
  <si>
    <t>Sign Pen, myGel blue</t>
  </si>
  <si>
    <t>Sign Pen, myGel red</t>
  </si>
  <si>
    <t>Logbook Big, Valiant brand</t>
  </si>
  <si>
    <t>Ruler, big</t>
  </si>
  <si>
    <t>Tape Dispenser, big</t>
  </si>
  <si>
    <t>Tape big</t>
  </si>
  <si>
    <t>Paper Clip big</t>
  </si>
  <si>
    <t>Roller White board</t>
  </si>
  <si>
    <t>White board Eraser</t>
  </si>
  <si>
    <t>Toilet brush</t>
  </si>
  <si>
    <t>Dust pan</t>
  </si>
  <si>
    <t>Ordinary pen, black</t>
  </si>
  <si>
    <t>Eraser, pencil</t>
  </si>
  <si>
    <t>Ink Computer, 4 colors</t>
  </si>
  <si>
    <t>Flash Drive 32gb</t>
  </si>
  <si>
    <t>Stamp pad</t>
  </si>
  <si>
    <t>Certificate Holder long</t>
  </si>
  <si>
    <t>Clear Book Long</t>
  </si>
  <si>
    <t>J/INSP RHANEE BOY L. CASASOS</t>
  </si>
  <si>
    <t>BJMP - Polangui District Jail</t>
  </si>
  <si>
    <t>Trashbin (labeled with wheels)</t>
  </si>
  <si>
    <t>Installation of Internet Connectivity</t>
  </si>
  <si>
    <t>Internet Monthly Payment</t>
  </si>
  <si>
    <t>DepEd, Polangui North District</t>
  </si>
  <si>
    <t>HARLET A. VILLANUEVA</t>
  </si>
  <si>
    <t>LUCIA R. TRAJANO</t>
  </si>
  <si>
    <t>TOURISM OFFICE</t>
  </si>
  <si>
    <t>Bond Paper, legal</t>
  </si>
  <si>
    <t>Bond Paper, A4</t>
  </si>
  <si>
    <t>Folder, Long</t>
  </si>
  <si>
    <t>Brown Envelope, Long</t>
  </si>
  <si>
    <t>Mailing Envelope, long</t>
  </si>
  <si>
    <t>Mailing Envelope, short</t>
  </si>
  <si>
    <t>Ballpen, black</t>
  </si>
  <si>
    <t>Ballpen, blue</t>
  </si>
  <si>
    <t>Sticky Notes</t>
  </si>
  <si>
    <t>Yellow Pad</t>
  </si>
  <si>
    <t>Push Pins</t>
  </si>
  <si>
    <t>White board marker</t>
  </si>
  <si>
    <t>Scotch Tape Dispenser</t>
  </si>
  <si>
    <t>Highlighter</t>
  </si>
  <si>
    <t>Book Binder Ring</t>
  </si>
  <si>
    <t>Rubber Stamp</t>
  </si>
  <si>
    <t>USB 32GB</t>
  </si>
  <si>
    <t>Clear Book</t>
  </si>
  <si>
    <t>Glade</t>
  </si>
  <si>
    <t>Plastic Cover for Book Bind</t>
  </si>
  <si>
    <t>Ballpen Organizer</t>
  </si>
  <si>
    <t>Rugs</t>
  </si>
  <si>
    <t>Brush w/ handle</t>
  </si>
  <si>
    <t>Picture Frames 24x24</t>
  </si>
  <si>
    <t>Wall Clock</t>
  </si>
  <si>
    <t>White board</t>
  </si>
  <si>
    <t>Photo Cutter</t>
  </si>
  <si>
    <t>JEFFREY E. NICERIO</t>
  </si>
  <si>
    <t>Local Youth Development Office</t>
  </si>
  <si>
    <t>Computer Ink, Brother BT600BK</t>
  </si>
  <si>
    <t>Paper Clip, plastic, 48mm</t>
  </si>
  <si>
    <t>Papper Fastener, plastic</t>
  </si>
  <si>
    <t>Bond Paper, long, S-20</t>
  </si>
  <si>
    <t>Bond Paper, short, S-20</t>
  </si>
  <si>
    <t>Bond Paper, A4 S-20</t>
  </si>
  <si>
    <t>Ballpen, Faber Castel, black</t>
  </si>
  <si>
    <t>Construction Paper, assorted colored</t>
  </si>
  <si>
    <t>Flash Drive32GB</t>
  </si>
  <si>
    <t>Record Book, 500leaves</t>
  </si>
  <si>
    <t>Pencil Mongol</t>
  </si>
  <si>
    <t>Transparent Tape 1"</t>
  </si>
  <si>
    <t>Double sided Tape</t>
  </si>
  <si>
    <t>Other Maintenance and Operating Expense</t>
  </si>
  <si>
    <t>Internet Connection</t>
  </si>
  <si>
    <t>Tools:</t>
  </si>
  <si>
    <t>basket</t>
  </si>
  <si>
    <t>**Polangui TESDA Training Center</t>
  </si>
  <si>
    <t>Driving NCII**</t>
  </si>
  <si>
    <t>Polisher</t>
  </si>
  <si>
    <t>Hose</t>
  </si>
  <si>
    <t>Cross Wrench</t>
  </si>
  <si>
    <t>Mechanical Pliers</t>
  </si>
  <si>
    <t>Long Nose Pliers</t>
  </si>
  <si>
    <t>Glove</t>
  </si>
  <si>
    <t>Apron</t>
  </si>
  <si>
    <t>Goggles</t>
  </si>
  <si>
    <t>Plastic Boots</t>
  </si>
  <si>
    <t>Combination Wrench</t>
  </si>
  <si>
    <t>Screwdriver (Flat &amp; Philips)</t>
  </si>
  <si>
    <t>Early Warning Device</t>
  </si>
  <si>
    <t>Jack</t>
  </si>
  <si>
    <t>Spare Tire</t>
  </si>
  <si>
    <t>Flashlight</t>
  </si>
  <si>
    <t>Emergency lightingdevice/trouble shoot light</t>
  </si>
  <si>
    <t>Tire Gauge</t>
  </si>
  <si>
    <t>Dunce Pin</t>
  </si>
  <si>
    <t>Creeper</t>
  </si>
  <si>
    <t>Materials:</t>
  </si>
  <si>
    <t>Car Soap</t>
  </si>
  <si>
    <t>Car Shampoo</t>
  </si>
  <si>
    <t>Gear Oil</t>
  </si>
  <si>
    <t>Polish</t>
  </si>
  <si>
    <t>Distilled</t>
  </si>
  <si>
    <t>Fan Belt</t>
  </si>
  <si>
    <t>Whell Cap</t>
  </si>
  <si>
    <t>Fuse</t>
  </si>
  <si>
    <t>P/S belt</t>
  </si>
  <si>
    <t>A/C belt</t>
  </si>
  <si>
    <t>liter</t>
  </si>
  <si>
    <t>Break Fluid</t>
  </si>
  <si>
    <t>Coolant</t>
  </si>
  <si>
    <t>Additive</t>
  </si>
  <si>
    <t>Unleaded Gasoline (5batches of Driving NCII class</t>
  </si>
  <si>
    <t>Computer Ink, Brother BT5000C</t>
  </si>
  <si>
    <t>Computer Ink, Brother BT5000Y</t>
  </si>
  <si>
    <t>Computer Ink, Brother BT5000M</t>
  </si>
  <si>
    <t>Bond Paper, sub-20, long</t>
  </si>
  <si>
    <t>Bond Paper, sub-20, short</t>
  </si>
  <si>
    <t>Bond Paper, sub-20, A4</t>
  </si>
  <si>
    <t>Construction Paper, assorted, colored</t>
  </si>
  <si>
    <t>Record Book, 500 leaves</t>
  </si>
  <si>
    <t>Pencil mongol</t>
  </si>
  <si>
    <t>Transparent tape 1"</t>
  </si>
  <si>
    <t>Tape Double sided</t>
  </si>
  <si>
    <t>Municipal Disaster Risk Reduction and Management Office</t>
  </si>
  <si>
    <t>MA. SOCORRO L. SAMBITAN</t>
  </si>
  <si>
    <t>Flashlights</t>
  </si>
  <si>
    <t>Raincoat Pants and Jacket w/ hood</t>
  </si>
  <si>
    <t>Cervical Collar</t>
  </si>
  <si>
    <t>DRRM Hour</t>
  </si>
  <si>
    <t>Helmet</t>
  </si>
  <si>
    <t>Jack Hammer</t>
  </si>
  <si>
    <t>Whistle</t>
  </si>
  <si>
    <t>Cotrimoxazole</t>
  </si>
  <si>
    <t>Amoxicillin</t>
  </si>
  <si>
    <t>Mefenamic</t>
  </si>
  <si>
    <t>Paracetamol</t>
  </si>
  <si>
    <t>Orizol</t>
  </si>
  <si>
    <t>Ascof Lagundi</t>
  </si>
  <si>
    <t>Neozep</t>
  </si>
  <si>
    <t>Vitamin A</t>
  </si>
  <si>
    <t>Skin Ointment</t>
  </si>
  <si>
    <t>Medicine:</t>
  </si>
  <si>
    <t>Elastic Bandage 2" &amp; 4"</t>
  </si>
  <si>
    <t>Gauze Bandage</t>
  </si>
  <si>
    <t>Cotton Buds</t>
  </si>
  <si>
    <t>Betadine, 500ml</t>
  </si>
  <si>
    <t>Medical Scissors</t>
  </si>
  <si>
    <t>Medical Tape</t>
  </si>
  <si>
    <t>Hydrogen Peroxide, 500ml</t>
  </si>
  <si>
    <t>Triangular Bandage</t>
  </si>
  <si>
    <t>Alcohol 70, 500ml</t>
  </si>
  <si>
    <t>Full Body Harnes</t>
  </si>
  <si>
    <t>Safety Hard Hat w/ head gear &amp; chin strap</t>
  </si>
  <si>
    <t>Safety Belt 2" Big hook</t>
  </si>
  <si>
    <t>Life Ring</t>
  </si>
  <si>
    <t>Life Jacket</t>
  </si>
  <si>
    <t>Rubber Mallet</t>
  </si>
  <si>
    <t>Manual Blood Pressure Apparatus</t>
  </si>
  <si>
    <t>2 Fold Stretcher (scope stretcher)</t>
  </si>
  <si>
    <t>Fox Rescue whistle</t>
  </si>
  <si>
    <t>Pliers</t>
  </si>
  <si>
    <t>Rescue Rope 11mm x 200m</t>
  </si>
  <si>
    <t>Rescue Helmet Vented w/ Head Lamp</t>
  </si>
  <si>
    <t>Hacksaw</t>
  </si>
  <si>
    <t>Bond Paper, Short</t>
  </si>
  <si>
    <t>Bond Paper, long</t>
  </si>
  <si>
    <t>Pencil, Mongol #2</t>
  </si>
  <si>
    <t>Ballpen, black and blue</t>
  </si>
  <si>
    <t>Sign pen no. 8, MyGel</t>
  </si>
  <si>
    <t>Permanent Marker</t>
  </si>
  <si>
    <t>Whiteboard pen</t>
  </si>
  <si>
    <t>Data file Box</t>
  </si>
  <si>
    <t>Brown Envelop, long and short</t>
  </si>
  <si>
    <t>Sharpener, heavy duty</t>
  </si>
  <si>
    <t>Scotch Tape #1</t>
  </si>
  <si>
    <t>Paper Clip</t>
  </si>
  <si>
    <t>Sticky Note Pad</t>
  </si>
  <si>
    <t>Trash can</t>
  </si>
  <si>
    <t>Extension Wire, 10m, 4gang</t>
  </si>
  <si>
    <t>Clip Folder, long</t>
  </si>
  <si>
    <t>Rubber Band big</t>
  </si>
  <si>
    <t>Tissue Paper, 2ply</t>
  </si>
  <si>
    <t>Gun Tucker, big</t>
  </si>
  <si>
    <t>Gun ticker wire</t>
  </si>
  <si>
    <t>Computer Ink, set</t>
  </si>
  <si>
    <t>Desk Organizer, 3-layers</t>
  </si>
  <si>
    <t>Stabilo Pen</t>
  </si>
  <si>
    <t>Curtains</t>
  </si>
  <si>
    <t>Fire Extinguisher</t>
  </si>
  <si>
    <t>Garbage Bag</t>
  </si>
  <si>
    <t>Cadaver Bag</t>
  </si>
  <si>
    <t>Picture Frame for Certificates</t>
  </si>
  <si>
    <t>Mosquito Spray</t>
  </si>
  <si>
    <t>Trauma Bag</t>
  </si>
  <si>
    <t>WhiteBoard</t>
  </si>
  <si>
    <t>Repairs and Maintenance of Vehicles,</t>
  </si>
  <si>
    <t>Fuels, Gasolines, and Lubricants</t>
  </si>
  <si>
    <t>For Rescue Vehicle #1 (SAA 7714):</t>
  </si>
  <si>
    <t>Battery</t>
  </si>
  <si>
    <t>Battery Clamp (terminals)</t>
  </si>
  <si>
    <t>Brakes (pads, shoe)</t>
  </si>
  <si>
    <t>Brake Fluid</t>
  </si>
  <si>
    <t>Oil Filter</t>
  </si>
  <si>
    <t>Fuel Filter</t>
  </si>
  <si>
    <t>Steering Oils</t>
  </si>
  <si>
    <t>Steering Pumps</t>
  </si>
  <si>
    <t>Drag Link</t>
  </si>
  <si>
    <t>Tie Rod End</t>
  </si>
  <si>
    <t>Tie Rod Bar</t>
  </si>
  <si>
    <t>Center Post</t>
  </si>
  <si>
    <t>Clutch disk</t>
  </si>
  <si>
    <t>For Payloader:</t>
  </si>
  <si>
    <t>Alternator</t>
  </si>
  <si>
    <t>Ignition Switch</t>
  </si>
  <si>
    <t>tires, 700 x R16</t>
  </si>
  <si>
    <t>Battery, 6sm</t>
  </si>
  <si>
    <t>Hydro Vac</t>
  </si>
  <si>
    <t>Brake pads</t>
  </si>
  <si>
    <t>Brake Disc</t>
  </si>
  <si>
    <t>Caliper</t>
  </si>
  <si>
    <t>Hydraulic hoses</t>
  </si>
  <si>
    <t>Hydraulic oil</t>
  </si>
  <si>
    <t>Foot Valve</t>
  </si>
  <si>
    <t>Quick Release valve</t>
  </si>
  <si>
    <t>Air Dryer</t>
  </si>
  <si>
    <t>Battery Terminal</t>
  </si>
  <si>
    <t>Battery Cables</t>
  </si>
  <si>
    <t>Clutch Lining</t>
  </si>
  <si>
    <t>Hydraulic Oil</t>
  </si>
  <si>
    <t>Brakes</t>
  </si>
  <si>
    <t>Brake Chamber assy</t>
  </si>
  <si>
    <t>Propeller cross joint</t>
  </si>
  <si>
    <t>Pins</t>
  </si>
  <si>
    <t>Nitrogen</t>
  </si>
  <si>
    <t>Magnetic valve</t>
  </si>
  <si>
    <t>Hydraulic pumps</t>
  </si>
  <si>
    <t>For backhoe:</t>
  </si>
  <si>
    <t>Grease</t>
  </si>
  <si>
    <t>For Dump Truck #3 (NAT-3169) 10 cubic:</t>
  </si>
  <si>
    <t>Clutch Disc assy</t>
  </si>
  <si>
    <t>Fan belts</t>
  </si>
  <si>
    <t>Battery terminals</t>
  </si>
  <si>
    <t>Bearing</t>
  </si>
  <si>
    <t>Primary Clutch</t>
  </si>
  <si>
    <t>Secondary Clutch</t>
  </si>
  <si>
    <t>Pressure Plate</t>
  </si>
  <si>
    <t>Release Bearing</t>
  </si>
  <si>
    <t>Flasher relay</t>
  </si>
  <si>
    <t>Side Lights</t>
  </si>
  <si>
    <t>Ball Joints (draglink)</t>
  </si>
  <si>
    <t>Cross Joint</t>
  </si>
  <si>
    <t>Shifting  Cables</t>
  </si>
  <si>
    <t>Selector Cable</t>
  </si>
  <si>
    <t>brake Chamber</t>
  </si>
  <si>
    <t>Hydraulic Hoses</t>
  </si>
  <si>
    <t>Aircon</t>
  </si>
  <si>
    <t>Horn Magnetic</t>
  </si>
  <si>
    <t>Horn</t>
  </si>
  <si>
    <t>Foot Valves</t>
  </si>
  <si>
    <t>For Dumptruck #1 (GB-9393):</t>
  </si>
  <si>
    <t>Alternator Assy</t>
  </si>
  <si>
    <t>Battery Clamps(terminals)</t>
  </si>
  <si>
    <t>Flasher Relay</t>
  </si>
  <si>
    <t>Brake Chamber</t>
  </si>
  <si>
    <t>Draglink</t>
  </si>
  <si>
    <t>Flexible Hose</t>
  </si>
  <si>
    <t>Hub Oil Seal</t>
  </si>
  <si>
    <t>Release bearing</t>
  </si>
  <si>
    <t>Secondary clutch</t>
  </si>
  <si>
    <t>Primary clutch</t>
  </si>
  <si>
    <t>Shifting Cables</t>
  </si>
  <si>
    <t>Hydraulic oils</t>
  </si>
  <si>
    <t>For Dumptruck #2 (GC-0460):</t>
  </si>
  <si>
    <t>Alternator assy</t>
  </si>
  <si>
    <t>Clutch dsic assy</t>
  </si>
  <si>
    <t>Side Ligths</t>
  </si>
  <si>
    <t>Flexible hoses</t>
  </si>
  <si>
    <t>Hub Oil Seals</t>
  </si>
  <si>
    <t>Shifting Cable</t>
  </si>
  <si>
    <t>Hydraulic Oils</t>
  </si>
  <si>
    <t>ANIANO E. REFORSADO</t>
  </si>
  <si>
    <t>Steel Wall</t>
  </si>
  <si>
    <t>Dipper</t>
  </si>
  <si>
    <t>SLAUGHTERHOUSE</t>
  </si>
  <si>
    <t>Procument of Paints and Materials</t>
  </si>
  <si>
    <t>monthly</t>
  </si>
  <si>
    <t>Staedler</t>
  </si>
  <si>
    <t>Livelihood Seminars for SC, FSCA &amp; Members</t>
  </si>
  <si>
    <t>Fabric Conditioner, Liquid</t>
  </si>
  <si>
    <t xml:space="preserve">Horn </t>
  </si>
  <si>
    <t>ALFREDO A. MARISCOTES, JR.</t>
  </si>
  <si>
    <t>Municipal Agriculture Office</t>
  </si>
  <si>
    <t>USB</t>
  </si>
  <si>
    <t>sack</t>
  </si>
  <si>
    <t>kg</t>
  </si>
  <si>
    <t>head</t>
  </si>
  <si>
    <t>Engr. EDGAR B. ARBO, EnP</t>
  </si>
  <si>
    <t>Municipal Environment and Natural Resources Office</t>
  </si>
  <si>
    <t>Black Marker, broad</t>
  </si>
  <si>
    <t>Post-it Pad</t>
  </si>
  <si>
    <t>Steno Notebook</t>
  </si>
  <si>
    <t>Paper Clip Medium</t>
  </si>
  <si>
    <t>Room &amp; Fabric Spray</t>
  </si>
  <si>
    <t>Mop with Drainer</t>
  </si>
  <si>
    <t>Folder long</t>
  </si>
  <si>
    <t>Folder short</t>
  </si>
  <si>
    <t xml:space="preserve">Correction Tape </t>
  </si>
  <si>
    <t>Plastic Folder, blue, long</t>
  </si>
  <si>
    <t xml:space="preserve">Eraser </t>
  </si>
  <si>
    <t>Carbon Paper blue</t>
  </si>
  <si>
    <t>Filing Folder</t>
  </si>
  <si>
    <t>EPSON Ink, black</t>
  </si>
  <si>
    <t>EPSON Ink, cyan</t>
  </si>
  <si>
    <t>EPSON Ink, magenta</t>
  </si>
  <si>
    <t>EPSON Ink, yellow</t>
  </si>
  <si>
    <t>Record Book, small</t>
  </si>
  <si>
    <t>Record Book, big</t>
  </si>
  <si>
    <t>Photopaper</t>
  </si>
  <si>
    <t>Cork Pin</t>
  </si>
  <si>
    <t>Hand Soap</t>
  </si>
  <si>
    <t>Bulb LED</t>
  </si>
  <si>
    <t>Nameplate (wood) for Councilors</t>
  </si>
  <si>
    <t>MemoPad/Stationary (Councilors)</t>
  </si>
  <si>
    <t>Names for Councilors</t>
  </si>
  <si>
    <t>Frame for Former VMs &amp; Councilors</t>
  </si>
  <si>
    <t>Trashbin, red/blue/green</t>
  </si>
  <si>
    <t>Cork Board, big</t>
  </si>
  <si>
    <t>Frames, present officials</t>
  </si>
  <si>
    <t>Philippine Flag, fixed</t>
  </si>
  <si>
    <t>PMAJ EDGAR E. AZOTEA</t>
  </si>
  <si>
    <t>Polangui Municipal Police Station</t>
  </si>
  <si>
    <t>Bondpaper A4 size</t>
  </si>
  <si>
    <t>Bondpaper Long size</t>
  </si>
  <si>
    <t>Whiteboard marker, black</t>
  </si>
  <si>
    <t>EPSON Ink, Cyan</t>
  </si>
  <si>
    <t>EPSON Ink, Magenta</t>
  </si>
  <si>
    <t>EPSON Ink, Yellow</t>
  </si>
  <si>
    <t>Uni-Pen 0.8</t>
  </si>
  <si>
    <t>Tires (PNP Vehicle)</t>
  </si>
  <si>
    <t>T-shirts during occasion of programs/project like women's month</t>
  </si>
  <si>
    <t>Token of resource person on women's forum</t>
  </si>
  <si>
    <t>Observation Tour of Day Care Care Workers:</t>
  </si>
  <si>
    <t>T-shirt</t>
  </si>
  <si>
    <t>Token</t>
  </si>
  <si>
    <t>Bench Marking for Women/CDWs:</t>
  </si>
  <si>
    <t>Team Building for MSWDO staff:</t>
  </si>
  <si>
    <t>World TB Day</t>
  </si>
  <si>
    <t>Municipal Engineering Office/Motorpool Services</t>
  </si>
  <si>
    <t>Accounting Office</t>
  </si>
  <si>
    <t>Stamp Pad Ink, Purple/Violet</t>
  </si>
  <si>
    <t>Acetate</t>
  </si>
  <si>
    <t>Note Pad, Stick On 3" x 4"</t>
  </si>
  <si>
    <t>Note Pad, Stick On 3" x 3"</t>
  </si>
  <si>
    <t>Notebook, stenographer</t>
  </si>
  <si>
    <t>Paper, Multicopy, 80gsm, 210mm x 297mm</t>
  </si>
  <si>
    <t>Paper, Multicopy, 80gsm, 216mm x 330mm</t>
  </si>
  <si>
    <t>Paper, Multi-Purpose (Copy), Legal, 70gsm</t>
  </si>
  <si>
    <t>Paper Pad, ruled, 216mm x 330mm</t>
  </si>
  <si>
    <t>Glue, all purpose</t>
  </si>
  <si>
    <t>Staple Wire, for heavy duty stapler</t>
  </si>
  <si>
    <t>Staple Wire, standard</t>
  </si>
  <si>
    <t>Tape, transparent, 24mm</t>
  </si>
  <si>
    <t>Tape, Transparent, 48mm</t>
  </si>
  <si>
    <t>Fluorescent Lamp, 16W, linear tubular</t>
  </si>
  <si>
    <t>Broom, Soft</t>
  </si>
  <si>
    <t>Furniture Cleaner</t>
  </si>
  <si>
    <t>Mop Bucket</t>
  </si>
  <si>
    <t>Flashdrive 16GB</t>
  </si>
  <si>
    <t>Envelope, Documentary, legal</t>
  </si>
  <si>
    <t>Envelope, mailing, white</t>
  </si>
  <si>
    <t>Envelope, mailing, white, w/ window</t>
  </si>
  <si>
    <t>Eraser, felt, for blackboard/whiteboard</t>
  </si>
  <si>
    <t>Fastener, metal</t>
  </si>
  <si>
    <t>Folder, L-type, Plastic, A4</t>
  </si>
  <si>
    <t>Folder, L-type, Plastic, legal</t>
  </si>
  <si>
    <t>Marker, Permanent, black</t>
  </si>
  <si>
    <t>Paper Clip 32mm</t>
  </si>
  <si>
    <t>Paper Clip 48mm</t>
  </si>
  <si>
    <t>Ring Binder, 80 rings, plastic</t>
  </si>
  <si>
    <t>Rubber Band 70mm</t>
  </si>
  <si>
    <t>Stamp Pad, felt</t>
  </si>
  <si>
    <t>Cutter Blade, for heavy duty cutter</t>
  </si>
  <si>
    <t>Puncher, heavy duty</t>
  </si>
  <si>
    <t>Stapler, standard type</t>
  </si>
  <si>
    <t>Stapler, binder type, heavy duty, desktop</t>
  </si>
  <si>
    <t>Staple Remover, plier-type</t>
  </si>
  <si>
    <t>Tape Dispenser, table top</t>
  </si>
  <si>
    <t>Calculator, compact 12 digits</t>
  </si>
  <si>
    <t>Eraser, plastic/rubber</t>
  </si>
  <si>
    <t>Tape, Masking 24mm</t>
  </si>
  <si>
    <t>Paper Clip (big)</t>
  </si>
  <si>
    <t>Paper Clip (small)</t>
  </si>
  <si>
    <t>FOR THE YEAR 2021</t>
  </si>
  <si>
    <t>Columnar Pad, 16 columns</t>
  </si>
  <si>
    <t>Columnar Pad, 24 columns</t>
  </si>
  <si>
    <t>MyGel Sign Pen, black</t>
  </si>
  <si>
    <t>Ballpen, red</t>
  </si>
  <si>
    <t>Transparent Tape 2"</t>
  </si>
  <si>
    <t>Pentel Pen, fine</t>
  </si>
  <si>
    <t>Pentel Pen, broad</t>
  </si>
  <si>
    <t>Correction Fluid</t>
  </si>
  <si>
    <t>PVC Cover, legal size</t>
  </si>
  <si>
    <t>PVC Cover, short size</t>
  </si>
  <si>
    <t>Cartolina, selected colors</t>
  </si>
  <si>
    <t>Cutter, big</t>
  </si>
  <si>
    <t>Cutter blade</t>
  </si>
  <si>
    <t>Expandable Folder white</t>
  </si>
  <si>
    <t xml:space="preserve">Stamp Pad  </t>
  </si>
  <si>
    <t>Arrow Rubber band</t>
  </si>
  <si>
    <t>Plastic Folder</t>
  </si>
  <si>
    <t>Filing Case</t>
  </si>
  <si>
    <t>Brown Envelope long</t>
  </si>
  <si>
    <t>Data File Folder</t>
  </si>
  <si>
    <t>KYOCERA Toner</t>
  </si>
  <si>
    <t>EPSON Ink L220 black</t>
  </si>
  <si>
    <t>EPSON Ink L220 cyan</t>
  </si>
  <si>
    <t>EPSON Ink L220 magenta</t>
  </si>
  <si>
    <t>EPSON Ink L220 yellow</t>
  </si>
  <si>
    <t>EPSON Ink L310 black</t>
  </si>
  <si>
    <t>EPSON Ink L310 cyan</t>
  </si>
  <si>
    <t>EPSON Ink L310 magenta</t>
  </si>
  <si>
    <t>EPSON Ink L310 yellow</t>
  </si>
  <si>
    <t>Calculator, CASIO AS-12</t>
  </si>
  <si>
    <t>Paper Clip, Jumbo</t>
  </si>
  <si>
    <t>Paper Clip, Medium</t>
  </si>
  <si>
    <t>Paper Clip, Small</t>
  </si>
  <si>
    <t>Ring Binder, selected sizes</t>
  </si>
  <si>
    <t>Blank CD-RW</t>
  </si>
  <si>
    <t>MousePad</t>
  </si>
  <si>
    <t xml:space="preserve">Whiteboard  </t>
  </si>
  <si>
    <t>Construction Paper</t>
  </si>
  <si>
    <t>pck</t>
  </si>
  <si>
    <t>packet</t>
  </si>
  <si>
    <t>Room and Fabric Spray</t>
  </si>
  <si>
    <t>Glass</t>
  </si>
  <si>
    <t>Mugs</t>
  </si>
  <si>
    <t>Utensils (Plates)</t>
  </si>
  <si>
    <t>Fork</t>
  </si>
  <si>
    <t>Spoon</t>
  </si>
  <si>
    <t>Tray</t>
  </si>
  <si>
    <t>Computer Software</t>
  </si>
  <si>
    <t>Fluorecent Bulb</t>
  </si>
  <si>
    <t>Electric Wire</t>
  </si>
  <si>
    <t>mtr</t>
  </si>
  <si>
    <t>Budget Office</t>
  </si>
  <si>
    <t>Columnar Pad, 22 columns</t>
  </si>
  <si>
    <t>Ring Binder</t>
  </si>
  <si>
    <t>Bond Paper A4 Size</t>
  </si>
  <si>
    <t>Bond Paper Long Size</t>
  </si>
  <si>
    <t>Bond Paper Short Size</t>
  </si>
  <si>
    <t>Flex stick Black Ballpen</t>
  </si>
  <si>
    <t>Folder, Long White</t>
  </si>
  <si>
    <t>Mongol Pencil</t>
  </si>
  <si>
    <t>Printer Ink, Black</t>
  </si>
  <si>
    <t>bot</t>
  </si>
  <si>
    <t>Printer Ink, Cyan</t>
  </si>
  <si>
    <t>Printer Ink, Magenta</t>
  </si>
  <si>
    <t>Paper Ink, Yellow</t>
  </si>
  <si>
    <t xml:space="preserve">Alcohol (500 ml) </t>
  </si>
  <si>
    <t>Alcohol 70% (1 Galoon)</t>
  </si>
  <si>
    <t>Arch Lever File (Long) (10" x 14")</t>
  </si>
  <si>
    <t>Ballpoint Pen, Blue</t>
  </si>
  <si>
    <t>Binder Clip (33mm)</t>
  </si>
  <si>
    <t>Binder Clip (55mm)</t>
  </si>
  <si>
    <t>Board Paper (180gsm)</t>
  </si>
  <si>
    <t>Brown Envelope (short)</t>
  </si>
  <si>
    <t>Calculator (Scientific)</t>
  </si>
  <si>
    <t>Carbon Film (Long)</t>
  </si>
  <si>
    <t>Clear Folder (Long)</t>
  </si>
  <si>
    <t>Comp. Ink Refill for EPSON  (Magenta)</t>
  </si>
  <si>
    <t>Comp. Ink Refill for epson (Black)</t>
  </si>
  <si>
    <t>Comp. Ink Refill for EPSON (Cyan)</t>
  </si>
  <si>
    <t>Comp. Ink Refill for EPSON (Yellow)</t>
  </si>
  <si>
    <t>Computer mouse wireless</t>
  </si>
  <si>
    <t>Cork Board Bulletin Board (18" x 24")</t>
  </si>
  <si>
    <t xml:space="preserve">Cutter </t>
  </si>
  <si>
    <t>Data File Box with Cover</t>
  </si>
  <si>
    <t>Disinfecting Foot Mat with Tray</t>
  </si>
  <si>
    <t>External Hard drive (1TB)</t>
  </si>
  <si>
    <t>Facemask (disposable)</t>
  </si>
  <si>
    <t>Flash Drive (USB), 32Gb</t>
  </si>
  <si>
    <t>Folder L-Type (Long)</t>
  </si>
  <si>
    <t>Folder, Long (White)</t>
  </si>
  <si>
    <t>Glue (elmer's Glue - big)</t>
  </si>
  <si>
    <t>Lysol Disinfectant Spray (orange) - 350 ml</t>
  </si>
  <si>
    <t>Marking Pen (for Whiteboard)</t>
  </si>
  <si>
    <t>Marking Pen (Permanent) Black</t>
  </si>
  <si>
    <t>Paper Clip ( 50mm) 100pcs/box</t>
  </si>
  <si>
    <t>Paper Clip (small 33mm) 100pcs/box</t>
  </si>
  <si>
    <t>Paper, Bond Premium, long 70gsm</t>
  </si>
  <si>
    <t>Paper, Bond Premium, short 70gsm</t>
  </si>
  <si>
    <t>Paper, size: A3 , 70gsm</t>
  </si>
  <si>
    <t>Paper, size: A4</t>
  </si>
  <si>
    <t>Pencil (Monggol # 2) (12pcs per box)</t>
  </si>
  <si>
    <t>Pilot Hi-Techpoint V10Grip</t>
  </si>
  <si>
    <t>Plastic Sheet (celluloid plastic sheet)-thick</t>
  </si>
  <si>
    <t>Record Book (200 pages)</t>
  </si>
  <si>
    <t>Record Book (300 pages)</t>
  </si>
  <si>
    <t>Record Book (500 pages)</t>
  </si>
  <si>
    <t>Spiral Ring (Plastic - Medium)</t>
  </si>
  <si>
    <t>Spiral Ring (Plastic - Small)</t>
  </si>
  <si>
    <t>Spiral Ring (Plastic - XL)</t>
  </si>
  <si>
    <t>Spiral Ring (Plastic- Large)</t>
  </si>
  <si>
    <t>Stamp (" Released")</t>
  </si>
  <si>
    <t>Stamp ("Certified True/ Xerox Copy)</t>
  </si>
  <si>
    <t>Stamp ("Received")</t>
  </si>
  <si>
    <t>Stapler #35 with staple remover</t>
  </si>
  <si>
    <t>Stick-on pad (3" x 3")</t>
  </si>
  <si>
    <t>Stick-on pad (3" x 4")</t>
  </si>
  <si>
    <t>Tape, Masking Tape (Big)</t>
  </si>
  <si>
    <t>Tape, Paper Tape (big)</t>
  </si>
  <si>
    <t>Tape, Transparent (big)</t>
  </si>
  <si>
    <t>Toner for xerox machine (MP 2501 for Gestetner)</t>
  </si>
  <si>
    <t>Whiteboard (60cm x 90 cm))</t>
  </si>
  <si>
    <t>Wifi Antenna</t>
  </si>
  <si>
    <t>boxes</t>
  </si>
  <si>
    <t xml:space="preserve">pack </t>
  </si>
  <si>
    <t>rms</t>
  </si>
  <si>
    <t>spools</t>
  </si>
  <si>
    <t>Travel (MOOE)</t>
  </si>
  <si>
    <t>Trainings / Seminars (MOOE)</t>
  </si>
  <si>
    <t>a. Seminars/Trainings/convention of CMEAP/PABO</t>
  </si>
  <si>
    <t>b. Seminars/ Trainings on RA 9184</t>
  </si>
  <si>
    <t>c. Seminars/Trainings on engineering related topics</t>
  </si>
  <si>
    <t>d. Meetings/Seminars/benchmarking conducted by the ADT3 (Local &amp; International)</t>
  </si>
  <si>
    <t>f. Annual / Midyear convention of PICE members</t>
  </si>
  <si>
    <t>g. Seminars/Meetings/Trainings on Topic related to RA 9003</t>
  </si>
  <si>
    <t>Other Supplies and Materials Expenses</t>
  </si>
  <si>
    <t>Personnal Protective Gear:</t>
  </si>
  <si>
    <t>Gloves for electrician (protective gloves)</t>
  </si>
  <si>
    <t>Gloves for Carpenters/Mechanics/Welders</t>
  </si>
  <si>
    <t>Faceshield</t>
  </si>
  <si>
    <t>pairs</t>
  </si>
  <si>
    <t>Telephone -mobile</t>
  </si>
  <si>
    <t>Internet connection</t>
  </si>
  <si>
    <t xml:space="preserve">Printing and Binding of reports, forms and other documents </t>
  </si>
  <si>
    <t>Subscription Expenses</t>
  </si>
  <si>
    <t>RM - Office  and ICT Equipment</t>
  </si>
  <si>
    <t>Job Orders (Other Maintenance)</t>
  </si>
  <si>
    <t xml:space="preserve">Other MOOE  </t>
  </si>
  <si>
    <t>months</t>
  </si>
  <si>
    <t>J.O.</t>
  </si>
  <si>
    <t>Binder Plastic</t>
  </si>
  <si>
    <r>
      <t xml:space="preserve">Computer Ink </t>
    </r>
    <r>
      <rPr>
        <sz val="8"/>
        <rFont val="Calibri"/>
        <family val="2"/>
        <scheme val="minor"/>
      </rPr>
      <t>Bottomless EPSON L210 &amp; L360 &amp; L3110)</t>
    </r>
  </si>
  <si>
    <t>Program/ Activities</t>
  </si>
  <si>
    <t>LGU Counterpart Nutrisyon para sa Polangueno</t>
  </si>
  <si>
    <t>Provision of Multivitamins</t>
  </si>
  <si>
    <t>BNS Basic Training Course</t>
  </si>
  <si>
    <t>Snack/meal</t>
  </si>
  <si>
    <t>Nutrit-food packs</t>
  </si>
  <si>
    <t>PIMAM (SAM and  MAM Management)</t>
  </si>
  <si>
    <t>Hygiene Kit</t>
  </si>
  <si>
    <t>Food Packs</t>
  </si>
  <si>
    <t>Training Kit</t>
  </si>
  <si>
    <t>First 1000 Days &amp; Infant and Young Child Feeding</t>
  </si>
  <si>
    <t>Nutrition Month Celebration</t>
  </si>
  <si>
    <t>Venue</t>
  </si>
  <si>
    <t>Snack/Meal</t>
  </si>
  <si>
    <t>Gift Packs</t>
  </si>
  <si>
    <t>Certificates</t>
  </si>
  <si>
    <t>BNS Team Building</t>
  </si>
  <si>
    <t>Tokens/Prizes</t>
  </si>
  <si>
    <t>T-shirts</t>
  </si>
  <si>
    <t>Tarpaulin/Decoration</t>
  </si>
  <si>
    <t>Nutrition Program Management</t>
  </si>
  <si>
    <t>MNC Quarterly Meeting</t>
  </si>
  <si>
    <t>Snacks</t>
  </si>
  <si>
    <t>MELLPI-PRO Evaluation</t>
  </si>
  <si>
    <t>person</t>
  </si>
  <si>
    <t>Breastfeeding Kit</t>
  </si>
  <si>
    <t>Nutrition Office</t>
  </si>
  <si>
    <t>Clip Board</t>
  </si>
  <si>
    <t>Curtain</t>
  </si>
  <si>
    <t>Door Mat</t>
  </si>
  <si>
    <t>Hand Soap (liquid)</t>
  </si>
  <si>
    <t>Ink Cartridge (Resolution Cartridge CF283A)</t>
  </si>
  <si>
    <t>Keyboard</t>
  </si>
  <si>
    <t>Mouse Optical, USB Connection Type</t>
  </si>
  <si>
    <t>Paper Clamp (Big) / Binder Clip 50mm</t>
  </si>
  <si>
    <t>Paper Clamp (Medium) / Binder Clip 32mm</t>
  </si>
  <si>
    <t>Paper Clamp (Small)/ Binder Clip 25mm</t>
  </si>
  <si>
    <t>Paper Clip Jumbo, 50mm</t>
  </si>
  <si>
    <t>Paper Clip Small, 33mm</t>
  </si>
  <si>
    <t>Polo Shirt</t>
  </si>
  <si>
    <t>PVC Book Cover/ PVC Binding Cover</t>
  </si>
  <si>
    <t>Ring binder/ Spiral</t>
  </si>
  <si>
    <t>Risograph Ink (Duplo)</t>
  </si>
  <si>
    <t>Stamping Machine (Dating)</t>
  </si>
  <si>
    <t>Stamping Machine (Numbering)</t>
  </si>
  <si>
    <t>Stamping Machine</t>
  </si>
  <si>
    <t>Toilet Brush with Handle</t>
  </si>
  <si>
    <t>Transparent Tape 24mm</t>
  </si>
  <si>
    <t>Trashcan (Heavy Duty)</t>
  </si>
  <si>
    <t>Kitchen Utensils (plates,cups, saucers, spoon)</t>
  </si>
  <si>
    <t>Kitchen Utensils (Fork, glas, knife)</t>
  </si>
  <si>
    <t>Kitchen Utensils (Food Container )</t>
  </si>
  <si>
    <t xml:space="preserve">Double A Battery </t>
  </si>
  <si>
    <t>Zonrox (Big)</t>
  </si>
  <si>
    <t>Soap (Powder)</t>
  </si>
  <si>
    <t>Computer Card</t>
  </si>
  <si>
    <t>Book Ends Holder</t>
  </si>
  <si>
    <t>Rice Cooker</t>
  </si>
  <si>
    <t>Door Knob</t>
  </si>
  <si>
    <t>Snack (morning session)</t>
  </si>
  <si>
    <t xml:space="preserve">Snack (afternoon session) </t>
  </si>
  <si>
    <t>Hollow Blocks</t>
  </si>
  <si>
    <t>10mm</t>
  </si>
  <si>
    <t>pax</t>
  </si>
  <si>
    <t>Training and Seminar Expenses</t>
  </si>
  <si>
    <t>Travelling/Gasoline,Oil &amp; Lubricants</t>
  </si>
  <si>
    <t>Internet Expense</t>
  </si>
  <si>
    <t>Drug Testing of Personnel and Inmates</t>
  </si>
  <si>
    <t>Skills &amp; Livelihood Program</t>
  </si>
  <si>
    <t>Medicines and Medical Supplies</t>
  </si>
  <si>
    <t>EPSON Ink, Black</t>
  </si>
  <si>
    <t>Floor Map</t>
  </si>
  <si>
    <t>Folder long, white</t>
  </si>
  <si>
    <t>HBW Ballpen Black</t>
  </si>
  <si>
    <t>Scotch tape 2"</t>
  </si>
  <si>
    <t>Signpen, MyGel Black</t>
  </si>
  <si>
    <t>Staple wire</t>
  </si>
  <si>
    <t>Tires (PNP Motorcycles)</t>
  </si>
  <si>
    <t>Tissue paper</t>
  </si>
  <si>
    <t xml:space="preserve">ream </t>
  </si>
  <si>
    <t>Ballpen, Faber Castell, Black</t>
  </si>
  <si>
    <t>Ballpen, Faber Castell, Blue</t>
  </si>
  <si>
    <t>Bond Paper, Subtance 20, A4</t>
  </si>
  <si>
    <t>Bond Paper, Subtance 20, Long</t>
  </si>
  <si>
    <t>Bond Paper, Subtance 20, Short</t>
  </si>
  <si>
    <t>Computer Ink, EPSON L3110 (blk)</t>
  </si>
  <si>
    <t>Computer Ink, EPSON L3110 (cyan)</t>
  </si>
  <si>
    <t>Computer Ink, EPSON L3110 (magenta)</t>
  </si>
  <si>
    <t>Computer Ink, EPSON L3110 (yellow)</t>
  </si>
  <si>
    <t>Folder (long)</t>
  </si>
  <si>
    <t>Hard Cover, long</t>
  </si>
  <si>
    <t>Hard Cover, short</t>
  </si>
  <si>
    <t>Paper Clip, plastic, 48 mm</t>
  </si>
  <si>
    <t>Resolution Cartridge CF2834</t>
  </si>
  <si>
    <t>Spiral 2"</t>
  </si>
  <si>
    <t>Tape  Masking1"</t>
  </si>
  <si>
    <t>Tape, Double Sided 1"</t>
  </si>
  <si>
    <t>Other Maint. &amp; Operating  Expenses</t>
  </si>
  <si>
    <t>Telephone - Mobile</t>
  </si>
  <si>
    <t>bottles</t>
  </si>
  <si>
    <t>reams</t>
  </si>
  <si>
    <t>Various Training</t>
  </si>
  <si>
    <t>Venue of Training</t>
  </si>
  <si>
    <t>Accommodation</t>
  </si>
  <si>
    <t>Meals and Snacks</t>
  </si>
  <si>
    <t>Honorarium</t>
  </si>
  <si>
    <t>Supplies</t>
  </si>
  <si>
    <t>Non- Contact Thermometer</t>
  </si>
  <si>
    <t>Face Shields</t>
  </si>
  <si>
    <t>Anti-rabies Vaccines</t>
  </si>
  <si>
    <t>Handy First Aid Kit</t>
  </si>
  <si>
    <t>ATF</t>
  </si>
  <si>
    <t>Radiator</t>
  </si>
  <si>
    <t>Radiator Hose</t>
  </si>
  <si>
    <t>Radiator Fan</t>
  </si>
  <si>
    <t>Water Pump</t>
  </si>
  <si>
    <t>Steering Pump</t>
  </si>
  <si>
    <t>Steering Gear Box</t>
  </si>
  <si>
    <t>Tie Rod</t>
  </si>
  <si>
    <t>Bar Joint</t>
  </si>
  <si>
    <t>Axle</t>
  </si>
  <si>
    <t>Differential</t>
  </si>
  <si>
    <t>Transmission</t>
  </si>
  <si>
    <t>Propeller</t>
  </si>
  <si>
    <t>Propeller Cross Joint</t>
  </si>
  <si>
    <t>Brake Pads</t>
  </si>
  <si>
    <t>Brake Shoe</t>
  </si>
  <si>
    <t>Lights</t>
  </si>
  <si>
    <t>Switches</t>
  </si>
  <si>
    <t>Fuses</t>
  </si>
  <si>
    <t>Wiper Motor</t>
  </si>
  <si>
    <t>Wiper Blade</t>
  </si>
  <si>
    <t>Windshield</t>
  </si>
  <si>
    <t>A/C Compressor</t>
  </si>
  <si>
    <t>A/C Condenser</t>
  </si>
  <si>
    <t>A/C Evaporator</t>
  </si>
  <si>
    <t>A/C Hoses</t>
  </si>
  <si>
    <t>Prions</t>
  </si>
  <si>
    <t xml:space="preserve">Alternator </t>
  </si>
  <si>
    <t>Starter</t>
  </si>
  <si>
    <t>Relays</t>
  </si>
  <si>
    <t>Body (Repairs)</t>
  </si>
  <si>
    <t>Engine (Repairs)</t>
  </si>
  <si>
    <t>Axle Bolts</t>
  </si>
  <si>
    <t>Wheel Studs</t>
  </si>
  <si>
    <t>Wheel Hub</t>
  </si>
  <si>
    <t>Wheel Bearings</t>
  </si>
  <si>
    <t>Oil Seals</t>
  </si>
  <si>
    <t>Cross Joints</t>
  </si>
  <si>
    <t>Clutch Master</t>
  </si>
  <si>
    <t>Clutch Booster</t>
  </si>
  <si>
    <t>Wiper Blade / Arm</t>
  </si>
  <si>
    <t xml:space="preserve">Windshield </t>
  </si>
  <si>
    <t>Side Mirrors</t>
  </si>
  <si>
    <t>Engine Oils</t>
  </si>
  <si>
    <t>Oil Filters</t>
  </si>
  <si>
    <t>Fuel Filters</t>
  </si>
  <si>
    <t>Steering Drag Link</t>
  </si>
  <si>
    <t>Tie Rod Ends/ Bar</t>
  </si>
  <si>
    <t>King Pin</t>
  </si>
  <si>
    <t>Brake Hoses</t>
  </si>
  <si>
    <t>Brake Shoe / Lining</t>
  </si>
  <si>
    <t>Radiator Hoses</t>
  </si>
  <si>
    <t xml:space="preserve">battery </t>
  </si>
  <si>
    <t>Battery cable / clamps</t>
  </si>
  <si>
    <t xml:space="preserve">Lights </t>
  </si>
  <si>
    <t>Wires</t>
  </si>
  <si>
    <t>Regulators</t>
  </si>
  <si>
    <t>Gauges</t>
  </si>
  <si>
    <t>Packing gasket</t>
  </si>
  <si>
    <t>Hydraulic mechanism</t>
  </si>
  <si>
    <t>Engine (Repair)</t>
  </si>
  <si>
    <t>Body (Repair)</t>
  </si>
  <si>
    <t>Oil filters</t>
  </si>
  <si>
    <t>Fuel filters</t>
  </si>
  <si>
    <t>Brake fluids</t>
  </si>
  <si>
    <t>Gear oils</t>
  </si>
  <si>
    <t>Wind shield</t>
  </si>
  <si>
    <t>Side mirror</t>
  </si>
  <si>
    <t>Wiper Arm</t>
  </si>
  <si>
    <t>Wiper motor</t>
  </si>
  <si>
    <t>Axle bolts</t>
  </si>
  <si>
    <t>Wheel studs</t>
  </si>
  <si>
    <t>Wheel hubs</t>
  </si>
  <si>
    <t>Oil seals</t>
  </si>
  <si>
    <t>Clutch lining</t>
  </si>
  <si>
    <t>Clutch pressure plate</t>
  </si>
  <si>
    <t>Clutch booster</t>
  </si>
  <si>
    <t>Clutch master</t>
  </si>
  <si>
    <t>Packing gaskets</t>
  </si>
  <si>
    <t>Steering pump</t>
  </si>
  <si>
    <t>Steering gear box</t>
  </si>
  <si>
    <t>Steering drag link</t>
  </si>
  <si>
    <t>Tie rod end ball joint / bar</t>
  </si>
  <si>
    <t>King pin</t>
  </si>
  <si>
    <t>Water pump</t>
  </si>
  <si>
    <t>Radiator hoses</t>
  </si>
  <si>
    <t>Radiator fan</t>
  </si>
  <si>
    <t>Foot valve</t>
  </si>
  <si>
    <t>Brake chamber</t>
  </si>
  <si>
    <t>Brake hoses</t>
  </si>
  <si>
    <t>Brake shoe / lining</t>
  </si>
  <si>
    <t>Brake drum</t>
  </si>
  <si>
    <t>For HOWO DumpTruck</t>
  </si>
  <si>
    <t>For Foton Dump Trucks (2 Units)</t>
  </si>
  <si>
    <t>For Mitsubishi Strada</t>
  </si>
  <si>
    <t>ltr</t>
  </si>
  <si>
    <t>assy</t>
  </si>
  <si>
    <t>ft/pc</t>
  </si>
  <si>
    <t>Disinfectants</t>
  </si>
  <si>
    <t>RPT/PCR/ Rapid Test</t>
  </si>
  <si>
    <t>Disinfectant Spray (Lysol)</t>
  </si>
  <si>
    <t>Sign Pen, black 0.5</t>
  </si>
  <si>
    <t>Envelope, Expanding Long (brown)</t>
  </si>
  <si>
    <t>Folder, long ordinary</t>
  </si>
  <si>
    <t>Folder, short ordinary</t>
  </si>
  <si>
    <t>Brown Envelop Long</t>
  </si>
  <si>
    <t>Morocco Folder, short-blue</t>
  </si>
  <si>
    <t>Pentel Pen (Pilot-Broad Black)Notepad 3"X3"</t>
  </si>
  <si>
    <t>Bond Paper, Premium - Long</t>
  </si>
  <si>
    <t>Bond Paper, Premium - Short</t>
  </si>
  <si>
    <t>Puncher, big</t>
  </si>
  <si>
    <t>Toilet Tissue 2 ply X 12</t>
  </si>
  <si>
    <t>Calculator (Canon - 12 digits)</t>
  </si>
  <si>
    <t>USB w/ OTG 64GB</t>
  </si>
  <si>
    <t>Computer Ink Epson Black (L210)</t>
  </si>
  <si>
    <t>Computer Ink Epson Cyan (L210)</t>
  </si>
  <si>
    <t>Computer Ink Epson Magenta (L210)</t>
  </si>
  <si>
    <t>Computer Ink Epson Yellow (L210)</t>
  </si>
  <si>
    <t>Toner (Konica Minolta Pagepro)</t>
  </si>
  <si>
    <t>Notepad 3"x3"</t>
  </si>
  <si>
    <t>Sub Total</t>
  </si>
  <si>
    <t>Balance Forwarded</t>
  </si>
  <si>
    <t>Bureau of Internal Revenue</t>
  </si>
  <si>
    <t>Ball Pen - Amspec Black</t>
  </si>
  <si>
    <t xml:space="preserve">Ball Pen - Amspec REd </t>
  </si>
  <si>
    <t>Stapler *35 w/ remover</t>
  </si>
  <si>
    <t>Stapler WIRE No.35</t>
  </si>
  <si>
    <t>Pencil No. 1 Monggol</t>
  </si>
  <si>
    <t>Stamp Pad Ink -Blue</t>
  </si>
  <si>
    <t>Official Record Book (300pages)</t>
  </si>
  <si>
    <t>Rubber Bond</t>
  </si>
  <si>
    <t>File box</t>
  </si>
  <si>
    <t>Pentel Pen -broad Blue</t>
  </si>
  <si>
    <t>Pentel Pen -broad Red</t>
  </si>
  <si>
    <t>Glade Scented Gel - Violet</t>
  </si>
  <si>
    <t xml:space="preserve"> ream</t>
  </si>
  <si>
    <t>Packaging Tape - 1inch</t>
  </si>
  <si>
    <t>Packaging Tape - Big</t>
  </si>
  <si>
    <t>Note Pad3' x 3'</t>
  </si>
  <si>
    <t>Sign Pen -My Gel Black 0.5</t>
  </si>
  <si>
    <t>Sign Pen -My Gel Red 0.5</t>
  </si>
  <si>
    <t>Skills Training (3 days)</t>
  </si>
  <si>
    <t>Entrepreneurial Seminars</t>
  </si>
  <si>
    <t xml:space="preserve">        Filler Notebook</t>
  </si>
  <si>
    <t xml:space="preserve">        Ballpen</t>
  </si>
  <si>
    <t>Benchmarking of Polangui Polangui Food Processors/ Bamboo Craft Producers to Albay</t>
  </si>
  <si>
    <t>Food</t>
  </si>
  <si>
    <t>Training Materials</t>
  </si>
  <si>
    <t>Accomodation of Trainer @ 800 per day</t>
  </si>
  <si>
    <t>Honorarium of trainer @ 3,000 per day</t>
  </si>
  <si>
    <t>Tarpauling Expense</t>
  </si>
  <si>
    <t>Honorarium/Token of Speaker</t>
  </si>
  <si>
    <t>Transportation</t>
  </si>
  <si>
    <t>Trade Fair ( during Town Fiesta celebration) 5 days</t>
  </si>
  <si>
    <t>Food for exhibitor, lunch, am and pm snacks for 5 days</t>
  </si>
  <si>
    <t>Food, Opening Program, snack</t>
  </si>
  <si>
    <t>Flower Arrangement with ribbon for ribbon cutting</t>
  </si>
  <si>
    <t>Token for guests</t>
  </si>
  <si>
    <t>Truck Rental (display modules from DTI Albay)</t>
  </si>
  <si>
    <t xml:space="preserve">Labor (hauling of modules) </t>
  </si>
  <si>
    <t>Tarpaulin Expense</t>
  </si>
  <si>
    <t>Leis</t>
  </si>
  <si>
    <t>lot</t>
  </si>
  <si>
    <t>package</t>
  </si>
  <si>
    <t>Alcohol (big)</t>
  </si>
  <si>
    <t>Hand Soap (big)</t>
  </si>
  <si>
    <t>Dishwashing liquid (big)</t>
  </si>
  <si>
    <t>Chlorine (big)</t>
  </si>
  <si>
    <t>Plastic Apron (white)</t>
  </si>
  <si>
    <t>Bulb (LED) 18 watts</t>
  </si>
  <si>
    <t>Rubber Hose</t>
  </si>
  <si>
    <t>Emergency Light</t>
  </si>
  <si>
    <t>Hose Nozzle (stainless)</t>
  </si>
  <si>
    <t>Power Wash</t>
  </si>
  <si>
    <t>Broom Stick</t>
  </si>
  <si>
    <t>PDX Wire</t>
  </si>
  <si>
    <t>Curtain of Meat Van</t>
  </si>
  <si>
    <t>Boots (White)</t>
  </si>
  <si>
    <t xml:space="preserve">Stapler(heavy duty) </t>
  </si>
  <si>
    <t>Meat Van Tires (Interior/Exterior)</t>
  </si>
  <si>
    <t>Motorcycle Tires (Interior/Exterior)</t>
  </si>
  <si>
    <t>Boxes</t>
  </si>
  <si>
    <t>Bottles</t>
  </si>
  <si>
    <t>Headcap (white)</t>
  </si>
  <si>
    <t>Pail (big)</t>
  </si>
  <si>
    <t>Pail(small)</t>
  </si>
  <si>
    <t>Battery Size AA</t>
  </si>
  <si>
    <t>Binder Clips (big)</t>
  </si>
  <si>
    <t>Book Cover, 13 1/2"</t>
  </si>
  <si>
    <t>Card Board, size 8</t>
  </si>
  <si>
    <t>Computer Ink, bottomless, black</t>
  </si>
  <si>
    <t>Computer Ink, HP680, black</t>
  </si>
  <si>
    <t>Computer Ink, HP680, tri-color</t>
  </si>
  <si>
    <t>Dishwashing liquid</t>
  </si>
  <si>
    <t>Enrollment Paper(WorX),white, GSM 200 8.5x13</t>
  </si>
  <si>
    <t>Flash Drive (64GB)</t>
  </si>
  <si>
    <t>Folder, Long Expanded, blue</t>
  </si>
  <si>
    <t>Folder, Long Expanded, green</t>
  </si>
  <si>
    <t>Guntucker Staple wire</t>
  </si>
  <si>
    <t>PVC, long, transparent</t>
  </si>
  <si>
    <t>PVC, short, transparent</t>
  </si>
  <si>
    <t>Record Book, 300 leaves</t>
  </si>
  <si>
    <t>Sign Pen, PILOT, black</t>
  </si>
  <si>
    <t>Spiral Ring, flat, .5"</t>
  </si>
  <si>
    <t>Spiral Ring, flat, .75"</t>
  </si>
  <si>
    <t>Spiral Ring, flat, 1"</t>
  </si>
  <si>
    <t>Spiral Ring, flat, 1.5"</t>
  </si>
  <si>
    <t>Sprial Ring, flat, 2"</t>
  </si>
  <si>
    <t>Sprial Ring, flat, 2.5 "</t>
  </si>
  <si>
    <t>Staple wire, #35</t>
  </si>
  <si>
    <t>Sticker Paper, Matt</t>
  </si>
  <si>
    <t>Tape Transparent, 1"</t>
  </si>
  <si>
    <t>Mefenamic Acid 500 mg</t>
  </si>
  <si>
    <t>Paracetamol, 500 mg</t>
  </si>
  <si>
    <t>Ibufropen, 300 mg</t>
  </si>
  <si>
    <t>Neozep tablet</t>
  </si>
  <si>
    <t>Kremil-S tablet</t>
  </si>
  <si>
    <t>Betadine Solution</t>
  </si>
  <si>
    <t>Micropore plaster, 1"</t>
  </si>
  <si>
    <t>Thermometer, digital</t>
  </si>
  <si>
    <t xml:space="preserve">Erythromycin ointment </t>
  </si>
  <si>
    <t>Vicks vaporub (Bottle)</t>
  </si>
  <si>
    <t>Cotton/cotton balls</t>
  </si>
  <si>
    <t>Elastic bandage 2"</t>
  </si>
  <si>
    <t>Cinarizine tablet</t>
  </si>
  <si>
    <t>Losartan, 50mg</t>
  </si>
  <si>
    <t>Amlodipine, 10mg</t>
  </si>
  <si>
    <t>Battery, AAA</t>
  </si>
  <si>
    <t>Sphygmomanometer, analog</t>
  </si>
  <si>
    <t>Mosquito forcep</t>
  </si>
  <si>
    <t>Tissue forcep</t>
  </si>
  <si>
    <t>Mophead</t>
  </si>
  <si>
    <t>pieces</t>
  </si>
  <si>
    <t>dozens</t>
  </si>
  <si>
    <t>books</t>
  </si>
  <si>
    <t>Person with Disability Affairs Office</t>
  </si>
  <si>
    <t>Long Bond Paper (Substance 20)</t>
  </si>
  <si>
    <t>Short Bond Paper (Substance 20)</t>
  </si>
  <si>
    <t>A4 Bond Paper (Substance 20)</t>
  </si>
  <si>
    <t>Ball pen (Black)</t>
  </si>
  <si>
    <t>Ball Pen (Blue)</t>
  </si>
  <si>
    <t>Record Book 300 Pages</t>
  </si>
  <si>
    <t>Laminating Film (I.D Size)</t>
  </si>
  <si>
    <t>Staple Wire No.35</t>
  </si>
  <si>
    <t>Alcohol (Big) Casino</t>
  </si>
  <si>
    <t>Pencil (Mongol)</t>
  </si>
  <si>
    <t>Paper Cutter</t>
  </si>
  <si>
    <t>Brown Envelope (Short)</t>
  </si>
  <si>
    <t>Scissor</t>
  </si>
  <si>
    <t>USB Mobile Desk</t>
  </si>
  <si>
    <t>YHASIR B. LOTIVO</t>
  </si>
  <si>
    <t>LOG BOOK  - 18" X 29"</t>
  </si>
  <si>
    <t>Carbon paper</t>
  </si>
  <si>
    <t>Plastic comb ring binder 6 mm</t>
  </si>
  <si>
    <t>Plastic comb ring binder 8 mm</t>
  </si>
  <si>
    <t>Plastic comb ring binder 12 mm</t>
  </si>
  <si>
    <t>Plastic comb ring binder 16 mm</t>
  </si>
  <si>
    <t>File folder long size</t>
  </si>
  <si>
    <t>File folder short size</t>
  </si>
  <si>
    <t>Brown envelope long</t>
  </si>
  <si>
    <t>Brown envelope short</t>
  </si>
  <si>
    <t xml:space="preserve">Elmers Glue </t>
  </si>
  <si>
    <t>Tape - packaging 2"</t>
  </si>
  <si>
    <t>Tape - transparent 2"</t>
  </si>
  <si>
    <t>Tape - transparent 1"</t>
  </si>
  <si>
    <t>Tape - CAUTION -(BIG 2")</t>
  </si>
  <si>
    <t>Cash register roll</t>
  </si>
  <si>
    <t>BALLPEN - black (12/BX)</t>
  </si>
  <si>
    <t>BALLPEN - blue  (12/BX)</t>
  </si>
  <si>
    <t>HIGHLIGHTING PEN (12/pkt)</t>
  </si>
  <si>
    <t>Eraser. Staedler</t>
  </si>
  <si>
    <t>Pencil, with eraser (12/bx)</t>
  </si>
  <si>
    <t>NOTE PAD-stick on -2"x3" (100pcs /pad)</t>
  </si>
  <si>
    <t>NOTE PAD-stick on -3"x3" (100pcs /pad)</t>
  </si>
  <si>
    <t>NOTE PAD, stick-on -3"x4" (100pcs /pad)</t>
  </si>
  <si>
    <t>Paper fastener - 100 pcs / bx</t>
  </si>
  <si>
    <t>PAPER CLIP-gem type 50mm, 100 pcs/box</t>
  </si>
  <si>
    <t>PAPER CLIP-gem type 100mm, 100 pcs/box</t>
  </si>
  <si>
    <t>Paper Multi-purpose, 70 gsm (letter size)</t>
  </si>
  <si>
    <t>Paper Multi-purpose, 70 gsm (legal size)</t>
  </si>
  <si>
    <t>Sign pen - black</t>
  </si>
  <si>
    <t>Sign pen - blue</t>
  </si>
  <si>
    <t>Toilet tissue 12 rolls per pack</t>
  </si>
  <si>
    <t>Puncher, paper heavy duty with 2 hole guide</t>
  </si>
  <si>
    <t>Battery AA (Energizer)</t>
  </si>
  <si>
    <t>Photo Paper (A4)</t>
  </si>
  <si>
    <t>Sticker Paper (Letter)</t>
  </si>
  <si>
    <t>Scissor (6")</t>
  </si>
  <si>
    <t>Toner Cartridge for photocopier (Kyocera)</t>
  </si>
  <si>
    <t>Epson L3150 Ink - 003 - Black</t>
  </si>
  <si>
    <t>Epson L3150 Ink - 003 - Yellow</t>
  </si>
  <si>
    <t>Epson L3150 Ink - 003 - Magenta</t>
  </si>
  <si>
    <t>Epson L3150 Ink - 003 - Cyan</t>
  </si>
  <si>
    <t>Flash Drive 32 GB</t>
  </si>
  <si>
    <t>Rain Coat Set (Reflectorized)</t>
  </si>
  <si>
    <t>Camping Tent</t>
  </si>
  <si>
    <t>bx</t>
  </si>
  <si>
    <t xml:space="preserve">pad </t>
  </si>
  <si>
    <t>rim</t>
  </si>
  <si>
    <t>Blance Forwarded</t>
  </si>
  <si>
    <t>Baterry 2AA</t>
  </si>
  <si>
    <t>PC</t>
  </si>
  <si>
    <t>Ballpen (black) Amspec</t>
  </si>
  <si>
    <t>Paper, Bond Premium, long</t>
  </si>
  <si>
    <t>Paper, Bond Premium, short</t>
  </si>
  <si>
    <t>Record book, 200 pages</t>
  </si>
  <si>
    <t>Sign pen, blue</t>
  </si>
  <si>
    <t>Transparent Tape, 24mm. 50mtrs</t>
  </si>
  <si>
    <t>Toilet Tissue 12 rolls/pack</t>
  </si>
  <si>
    <t>LED Bulb 23wtts</t>
  </si>
  <si>
    <t>Blade, Heavy duty cutter</t>
  </si>
  <si>
    <t>Flash drive, 32GB</t>
  </si>
  <si>
    <t>Broom, soft</t>
  </si>
  <si>
    <t>Floor mop</t>
  </si>
  <si>
    <t>Toilet Brush with handle</t>
  </si>
  <si>
    <t>Door mat</t>
  </si>
  <si>
    <t>Broom Stick (tingting)</t>
  </si>
  <si>
    <t>Cleanser, powder, 350gms.</t>
  </si>
  <si>
    <t>Detergent, powder, all purposes, 500gms</t>
  </si>
  <si>
    <t>Fabric conditioner</t>
  </si>
  <si>
    <t>Insecticide, 600ml (420g) /can</t>
  </si>
  <si>
    <t>Toilet bowl cleaner</t>
  </si>
  <si>
    <t>Nail 2", 3" 4"</t>
  </si>
  <si>
    <t xml:space="preserve">Padlock (heavy duty) </t>
  </si>
  <si>
    <t>Door knob  (heavy duty)</t>
  </si>
  <si>
    <t>Tie wire</t>
  </si>
  <si>
    <t>Heavy Duty Flashlight</t>
  </si>
  <si>
    <t xml:space="preserve">Umbrella </t>
  </si>
  <si>
    <t>bottle</t>
  </si>
  <si>
    <t>pcs.</t>
  </si>
  <si>
    <t>piece</t>
  </si>
  <si>
    <t>Kilos</t>
  </si>
  <si>
    <t>bags</t>
  </si>
  <si>
    <t>Cubic</t>
  </si>
  <si>
    <t>kls</t>
  </si>
  <si>
    <t>Printer Ink EPSON, black</t>
  </si>
  <si>
    <t>Day Care Pupils</t>
  </si>
  <si>
    <t>Nat'l Book Week (Storytelling)</t>
  </si>
  <si>
    <t>Nat'l Children's Book Day (Storytelling)</t>
  </si>
  <si>
    <t>Magazine and Newspaper</t>
  </si>
  <si>
    <t>Repair of Local History Section</t>
  </si>
  <si>
    <t>Pledge / Furniture Cleaner</t>
  </si>
  <si>
    <t>MA. JESICA SALVE L. ROSLIN,RN</t>
  </si>
  <si>
    <t>Assorted Color Epson Bottomless Ink</t>
  </si>
  <si>
    <t>Bond Paper long/Short</t>
  </si>
  <si>
    <t>Bond paper A4</t>
  </si>
  <si>
    <t>Other office supplies and equipments</t>
  </si>
  <si>
    <t>Billeting</t>
  </si>
  <si>
    <t>Per diem</t>
  </si>
  <si>
    <t>Travelling expense</t>
  </si>
  <si>
    <t>Decongestion Program</t>
  </si>
  <si>
    <t>Court Hearing Schedule</t>
  </si>
  <si>
    <t>Emerrgency Medical Check-up</t>
  </si>
  <si>
    <t>On Official Business</t>
  </si>
  <si>
    <t>Antibiotics</t>
  </si>
  <si>
    <t>Cold and Cough meds.</t>
  </si>
  <si>
    <t>Anti Hypertensive Meds</t>
  </si>
  <si>
    <t>Other Medical Supplies</t>
  </si>
  <si>
    <t>Relief Goods</t>
  </si>
  <si>
    <t>Rice, Canned Goods, Hygiene Kits &amp; Commodities</t>
  </si>
  <si>
    <t>Rehab Programs</t>
  </si>
  <si>
    <t>Hygiene Kits</t>
  </si>
  <si>
    <t>Premium Insurance for Various Infrastractures</t>
  </si>
  <si>
    <t>Sleeping Mats</t>
  </si>
  <si>
    <t>Rubber Boots</t>
  </si>
  <si>
    <t>Office Supplies</t>
  </si>
  <si>
    <t>PPE (Hazmut Suit, Tactical Uniforms)</t>
  </si>
  <si>
    <t>dozen</t>
  </si>
  <si>
    <t>Gloves (Black)</t>
  </si>
  <si>
    <t>Gloves (Cotton)</t>
  </si>
  <si>
    <t xml:space="preserve">Gun Tucker </t>
  </si>
  <si>
    <t>Gun Tucker Staple Wire</t>
  </si>
  <si>
    <t>Tires (700x16)</t>
  </si>
  <si>
    <t>Tires (900x20)</t>
  </si>
  <si>
    <t>Engine Oil (SAE-40)</t>
  </si>
  <si>
    <t>meter</t>
  </si>
  <si>
    <t>Medical/Dental/Laboratory Supplies</t>
  </si>
  <si>
    <t>UV Light</t>
  </si>
  <si>
    <t>Sterilizer</t>
  </si>
  <si>
    <t>Surgical Instrument</t>
  </si>
  <si>
    <t>Oxygen Tank</t>
  </si>
  <si>
    <t>Oxygen Gauge</t>
  </si>
  <si>
    <t>Job Order (Other MOOE)</t>
  </si>
  <si>
    <t>Consultancy (Professional Fee)</t>
  </si>
  <si>
    <t>National TB Control Program</t>
  </si>
  <si>
    <t>Procurement of IEC Materials</t>
  </si>
  <si>
    <t>PhilCat Convention</t>
  </si>
  <si>
    <t>Procurement of Anti-TB Drugs(Adult and Pedia)</t>
  </si>
  <si>
    <t>Procurement of PPD Test</t>
  </si>
  <si>
    <t>Procurement of Supplies</t>
  </si>
  <si>
    <t>Mask</t>
  </si>
  <si>
    <t>Soap</t>
  </si>
  <si>
    <t>Lysol Spray</t>
  </si>
  <si>
    <t>Glass Slides</t>
  </si>
  <si>
    <t>Cotton</t>
  </si>
  <si>
    <t>Plastic Waste Bags</t>
  </si>
  <si>
    <t>Sputum Cuos</t>
  </si>
  <si>
    <t>Record Books(500 leaves)</t>
  </si>
  <si>
    <t>Masking Tape  2"</t>
  </si>
  <si>
    <t>Pentelpen</t>
  </si>
  <si>
    <t>Family Planning</t>
  </si>
  <si>
    <t>Procurements of FP Forms</t>
  </si>
  <si>
    <t>Blood Typing - Anti-A</t>
  </si>
  <si>
    <t>Blood Typing - Anti-B</t>
  </si>
  <si>
    <t>Complete Blood Count and Platelet Analysis</t>
  </si>
  <si>
    <t>Aggape Count D3</t>
  </si>
  <si>
    <t>Edta Tube/Microtainer 0.5ml, tray</t>
  </si>
  <si>
    <t>Edta Tube/Microtainer 3ml, tray</t>
  </si>
  <si>
    <t>Provision of Medicines</t>
  </si>
  <si>
    <t>Metronidazole, 500mg</t>
  </si>
  <si>
    <t>Cefixime, 200mg</t>
  </si>
  <si>
    <t>Clotrimazole Vaginal Supp 200mg</t>
  </si>
  <si>
    <t>Doxyclyline, 100mg</t>
  </si>
  <si>
    <t>Benzathine Penicillin 1.2m IU Vial</t>
  </si>
  <si>
    <t>Erythromicin, 500mg</t>
  </si>
  <si>
    <t>Provision of Supplies</t>
  </si>
  <si>
    <t>Vaginal Speculum</t>
  </si>
  <si>
    <t>Cotton Swab</t>
  </si>
  <si>
    <t>Feminine Hygiene Class</t>
  </si>
  <si>
    <t>Rabies Control Program</t>
  </si>
  <si>
    <t>World Rabies Day</t>
  </si>
  <si>
    <t>Provision of IEC Materials</t>
  </si>
  <si>
    <t>Maternal and Child Health Program</t>
  </si>
  <si>
    <t>Procurementof Mother-Baby Book and Forms</t>
  </si>
  <si>
    <t>Procurement of Medicines and Medical Supplies</t>
  </si>
  <si>
    <t>Syringe 1ml</t>
  </si>
  <si>
    <t>Syringe 3ml</t>
  </si>
  <si>
    <t>Insyte (Intravenous Cannula) Gauge 20-Adult</t>
  </si>
  <si>
    <t>Insyte (Intravenous Cannula) Gauge 22-Pedia</t>
  </si>
  <si>
    <t>Insyte (Intravenous Cannula) Gauge 24-Pedia</t>
  </si>
  <si>
    <t>Intravenous Line, Macroset(Adult)</t>
  </si>
  <si>
    <t>Intravenous Solution (0.3 Sodium Chloride)</t>
  </si>
  <si>
    <t>Intravenous Solution (Plain Lactated Ringers)</t>
  </si>
  <si>
    <t>Water for Injection 50ml</t>
  </si>
  <si>
    <t>Breastfeeding Awareness</t>
  </si>
  <si>
    <t>Buntis Congress</t>
  </si>
  <si>
    <t>Provision of New Born Screening Kits</t>
  </si>
  <si>
    <t>Training of Personnel to Newborn Screening</t>
  </si>
  <si>
    <t>Bemonc Training (1RHM)</t>
  </si>
  <si>
    <t>Dengue Test Kit/NS1 Antigen</t>
  </si>
  <si>
    <t>National Immunization Program</t>
  </si>
  <si>
    <t>World immunization Week</t>
  </si>
  <si>
    <t>Hub-Cutter</t>
  </si>
  <si>
    <t>Procurement of IEC Materials and Consent Forms</t>
  </si>
  <si>
    <t>Provision of Home-Based Mother Record</t>
  </si>
  <si>
    <t>Slides</t>
  </si>
  <si>
    <t>Applicator Stick</t>
  </si>
  <si>
    <t>Lancet</t>
  </si>
  <si>
    <t>Blood Typing Sera</t>
  </si>
  <si>
    <t>Transportation Allowance</t>
  </si>
  <si>
    <t>World Blood Donor Day</t>
  </si>
  <si>
    <t>Treatment of Common Childhood Illness</t>
  </si>
  <si>
    <t>Non-Communicable Diseases Prevention and Control</t>
  </si>
  <si>
    <t>Heart Health Month</t>
  </si>
  <si>
    <t>Procurement of Forms</t>
  </si>
  <si>
    <t>World Diabetes Day</t>
  </si>
  <si>
    <t>Firecracker Injury Prevention Month</t>
  </si>
  <si>
    <t>Dengue Prevention and Control</t>
  </si>
  <si>
    <t>Dengue Awareness Month</t>
  </si>
  <si>
    <t>Dental Health Program</t>
  </si>
  <si>
    <t>Oral Health Month</t>
  </si>
  <si>
    <t>Anesthesia</t>
  </si>
  <si>
    <t>Safety Box</t>
  </si>
  <si>
    <t>Environmental Health Program</t>
  </si>
  <si>
    <t>World Toilet Day</t>
  </si>
  <si>
    <t>Food Safety Awareness Week</t>
  </si>
  <si>
    <t>Procurement of Forms for Sanitary Permits, Food Handlers IDs and other forms</t>
  </si>
  <si>
    <t>Health Emergency Response Program (prev. Disaster Preparedness Program</t>
  </si>
  <si>
    <t>National Health Emergency Preparedness Day</t>
  </si>
  <si>
    <t>Creation of Policies the HEMS Team and MDRRM-H Plan</t>
  </si>
  <si>
    <t>Training of Additional HEMS Personnel (Travel &amp; Training Allowance)</t>
  </si>
  <si>
    <t>Procurement of Supplies and Equipment</t>
  </si>
  <si>
    <t>Flashlight w/ Battery</t>
  </si>
  <si>
    <t>Megaphone</t>
  </si>
  <si>
    <t>Generator Set</t>
  </si>
  <si>
    <t>Emergency Kit</t>
  </si>
  <si>
    <t>Prepaid Load for RHU Staff/ Disaster Team</t>
  </si>
  <si>
    <t>Tents for expansion area and temporary evacuation center</t>
  </si>
  <si>
    <t>Provision of IEC Materials &amp; leaflets</t>
  </si>
  <si>
    <t>Celecoxib, 200mg</t>
  </si>
  <si>
    <t>Ibuprofen, 200mg/5ml susp</t>
  </si>
  <si>
    <t>ibuprofen, 200mg/tablet</t>
  </si>
  <si>
    <t>Mefenamic Acid 200mg</t>
  </si>
  <si>
    <t>Naproxen, 550mg</t>
  </si>
  <si>
    <t>Barangay Health Workers Program</t>
  </si>
  <si>
    <t>Community Health Teams/Brgy, Health Workers Incentives</t>
  </si>
  <si>
    <t>Barangay Health Workers Training</t>
  </si>
  <si>
    <t>Procurement of Shirts</t>
  </si>
  <si>
    <t>BHW Recognition</t>
  </si>
  <si>
    <t>Transportation Allowance for Provincial Activities</t>
  </si>
  <si>
    <t>Mental Health Program</t>
  </si>
  <si>
    <t>World Meantal Health Day</t>
  </si>
  <si>
    <t>Anti-Smoking Campaign</t>
  </si>
  <si>
    <t>Printing Of Citation Tickets</t>
  </si>
  <si>
    <t>World No Smoking Month</t>
  </si>
  <si>
    <t>World No Tabacco Day</t>
  </si>
  <si>
    <t>Training of Enforcers</t>
  </si>
  <si>
    <t>IDs for Enforcers</t>
  </si>
  <si>
    <t>Gender Based Violence Prevention Program</t>
  </si>
  <si>
    <t>National Conscousness for the Elimination of VAC</t>
  </si>
  <si>
    <t>Gender Sensitivity Training</t>
  </si>
  <si>
    <t>Adolescent Health Program</t>
  </si>
  <si>
    <t>Linggo ng Kabataan</t>
  </si>
  <si>
    <t>Peer Counselors Training for Teens</t>
  </si>
  <si>
    <t>Procurement of Forms for Adolescent Clinic</t>
  </si>
  <si>
    <t>Procurement of Additional IT Equipment</t>
  </si>
  <si>
    <t>SDUs Management Program</t>
  </si>
  <si>
    <t>Drug Prevention and Control Week</t>
  </si>
  <si>
    <t>Community Based Rehabilitation Program</t>
  </si>
  <si>
    <t>Emerging &amp; Re-emerging Diseases</t>
  </si>
  <si>
    <t>Training of personnel on Surveillance, response and management of emerging diseases</t>
  </si>
  <si>
    <t>Procurement of disinfection solution for Disinfection of Health Fcailities</t>
  </si>
  <si>
    <t>Procurement of PPEs</t>
  </si>
  <si>
    <t>Procurement of Medicines and Supplies</t>
  </si>
  <si>
    <t>Paracetamol, 100mg/ml drops</t>
  </si>
  <si>
    <t>Paracetamol, 250mg/5ml syrup</t>
  </si>
  <si>
    <t>Paracetamol, 500mg tablet</t>
  </si>
  <si>
    <t>Face Shield</t>
  </si>
  <si>
    <t>Procurement of Triaging Supplies and Equipment</t>
  </si>
  <si>
    <t>Throat Swab</t>
  </si>
  <si>
    <t>Tent</t>
  </si>
  <si>
    <t>Portable Sink</t>
  </si>
  <si>
    <t>N95 Mask</t>
  </si>
  <si>
    <t>Thermal Scanner</t>
  </si>
  <si>
    <t>Digital BP Apparatus</t>
  </si>
  <si>
    <t>Personal Services</t>
  </si>
  <si>
    <t>Salaries and Wages -Regular</t>
  </si>
  <si>
    <t>PERA</t>
  </si>
  <si>
    <t>RA (Representation Allowance)</t>
  </si>
  <si>
    <t>TA (Transportation Allowance)</t>
  </si>
  <si>
    <t>Clothing Allowance</t>
  </si>
  <si>
    <t>Subsistence Allowance</t>
  </si>
  <si>
    <t>Quarters Allowance</t>
  </si>
  <si>
    <t>Laundry Allowance</t>
  </si>
  <si>
    <t>Longevity Pay</t>
  </si>
  <si>
    <t>Hazard Pay</t>
  </si>
  <si>
    <t>Overtime Pay</t>
  </si>
  <si>
    <t>Night Differential</t>
  </si>
  <si>
    <t>Cash Gift</t>
  </si>
  <si>
    <t>PEI</t>
  </si>
  <si>
    <t>Mid Year Bonus</t>
  </si>
  <si>
    <t>Year-End Bonus</t>
  </si>
  <si>
    <t>Life Retirement Insurance Premium</t>
  </si>
  <si>
    <t>Pag-ibig Contributions</t>
  </si>
  <si>
    <t>Philhealth Contributions</t>
  </si>
  <si>
    <t>ECC Contributions</t>
  </si>
  <si>
    <t>Magna Carta, Medico Legal</t>
  </si>
  <si>
    <t>Maintenance &amp; Other Operating Expenses</t>
  </si>
  <si>
    <t>Travel Expenses</t>
  </si>
  <si>
    <t>Hotel</t>
  </si>
  <si>
    <t>Meals</t>
  </si>
  <si>
    <t>Training Expenses</t>
  </si>
  <si>
    <t>Record Book (big)</t>
  </si>
  <si>
    <t>Record Book (small)</t>
  </si>
  <si>
    <t>My Gel Sign Pen (black)</t>
  </si>
  <si>
    <t>Ballpen (blue)</t>
  </si>
  <si>
    <t>Ballpen (black)</t>
  </si>
  <si>
    <t>Ballpen (red)</t>
  </si>
  <si>
    <t>Highlight Pen</t>
  </si>
  <si>
    <t>Pentel Pen (fine)</t>
  </si>
  <si>
    <t>Pentel Pen (broad)</t>
  </si>
  <si>
    <t>Expandable Folder</t>
  </si>
  <si>
    <t>Stapler Wire #5</t>
  </si>
  <si>
    <t>Arrow Rubber Band</t>
  </si>
  <si>
    <t>Filling Case</t>
  </si>
  <si>
    <t>Canon Toner (Photocopier)</t>
  </si>
  <si>
    <t>Epson Ink L120 Black</t>
  </si>
  <si>
    <t>Epson Ink L120 Cyan</t>
  </si>
  <si>
    <t>Epson Ink L120 Magenta</t>
  </si>
  <si>
    <t>Epson Ink L120 Yellow</t>
  </si>
  <si>
    <t>Rice Program</t>
  </si>
  <si>
    <t>Payment for Radio Program</t>
  </si>
  <si>
    <t>Purchase of Pesticides</t>
  </si>
  <si>
    <t>Gasoline for Multicab, Motorcycle &amp; water pump</t>
  </si>
  <si>
    <t>Corn Production</t>
  </si>
  <si>
    <t>Corn Seeds (Sweet Corn)</t>
  </si>
  <si>
    <t>Repair of Corn VTD</t>
  </si>
  <si>
    <t>HVCDP</t>
  </si>
  <si>
    <t>Vegetable Seeds</t>
  </si>
  <si>
    <t>Livestock Prtoduction/Animal Dis.</t>
  </si>
  <si>
    <t>Honorarium/Incentives for BAHW Dog Vaccination</t>
  </si>
  <si>
    <t>Vitamins &amp; Biologics</t>
  </si>
  <si>
    <t>Nursery Mang't and Dev't Program</t>
  </si>
  <si>
    <t>Planting Material, Seeds (Nursery)</t>
  </si>
  <si>
    <t>Gardening Materials(Shovel, Rake, Bolo)</t>
  </si>
  <si>
    <t>AGRI-FIESTA Farmers week Celebration</t>
  </si>
  <si>
    <t>Sound System (Farmers Night)</t>
  </si>
  <si>
    <t>Rental (Tables, Chairs, Décor &amp; Tarp)</t>
  </si>
  <si>
    <t>Bus Rental (Provincial Agri-Fiesta &amp; Fair)</t>
  </si>
  <si>
    <t>Livelihood Assistance</t>
  </si>
  <si>
    <t>Purchase of Goat</t>
  </si>
  <si>
    <t>Fisheries</t>
  </si>
  <si>
    <t>Purchase of Feeds/Net</t>
  </si>
  <si>
    <t>Materials for brush Park</t>
  </si>
  <si>
    <t>Sugarcane Production/Muscovado</t>
  </si>
  <si>
    <t>Pur of Equip for Sugarcane &amp; muscovado processing</t>
  </si>
  <si>
    <t>Organic Agriculture</t>
  </si>
  <si>
    <t>Mushroom Starter Kit</t>
  </si>
  <si>
    <t>BAWP /CSFS</t>
  </si>
  <si>
    <t>Honorarium for Raingauge Collector</t>
  </si>
  <si>
    <t>4H CLUB</t>
  </si>
  <si>
    <t>Agricultural / Livelihood Training Supplies</t>
  </si>
  <si>
    <t>ABACA Development Program</t>
  </si>
  <si>
    <t>Agricultural Supplies</t>
  </si>
  <si>
    <t>btl/pck</t>
  </si>
  <si>
    <t>day</t>
  </si>
  <si>
    <t>bus</t>
  </si>
  <si>
    <t>kit</t>
  </si>
  <si>
    <t>tire</t>
  </si>
  <si>
    <t>Pur. of fuel for the operation of dumptruck</t>
  </si>
  <si>
    <t>Repair and maintenance of firetruck</t>
  </si>
  <si>
    <t>Training and Travelling Expenses</t>
  </si>
  <si>
    <t>Provision of fund for other misc.</t>
  </si>
  <si>
    <t>Purchase of Office Supplies and Materials</t>
  </si>
  <si>
    <t>HP Ink Refill Cyan</t>
  </si>
  <si>
    <t>HP Ink Refill Black</t>
  </si>
  <si>
    <t>HP Ink Refill Yellow</t>
  </si>
  <si>
    <t>HP Ink Refill Magenta</t>
  </si>
  <si>
    <t>Mayor's Office</t>
  </si>
  <si>
    <t>Pentel pen(Blue Pilot)</t>
  </si>
  <si>
    <t>Pentel Pen (Black Pilot)</t>
  </si>
  <si>
    <t>Rug Map with Handle</t>
  </si>
  <si>
    <t>Stapler (Ammos)</t>
  </si>
  <si>
    <t>Spiral Ring (1inch)</t>
  </si>
  <si>
    <t>Stamp (Mayor's Name)</t>
  </si>
  <si>
    <t>Ribbon, Nylon for Manual typewriter</t>
  </si>
  <si>
    <t>Stamp Pad Ink (Blue)</t>
  </si>
  <si>
    <t>Masking Tape (Transparent) Big)</t>
  </si>
  <si>
    <t>Black Ballpen (Mygel)</t>
  </si>
  <si>
    <t>Black Carbon Size, long</t>
  </si>
  <si>
    <t>Blue Carbon Size long</t>
  </si>
  <si>
    <t>Pad paper 216mm x 330mm</t>
  </si>
  <si>
    <t>Joy Puncher (Big, 2 hole)</t>
  </si>
  <si>
    <t>Binder Clip (big)</t>
  </si>
  <si>
    <t>SB Secretary Office</t>
  </si>
  <si>
    <t>Stamp Pad Ink (Black)</t>
  </si>
  <si>
    <t>Binder Clip (Medium)</t>
  </si>
  <si>
    <t>Ballpoint Pen (BLACK)</t>
  </si>
  <si>
    <t>Ballpoint Pen (BLUE)</t>
  </si>
  <si>
    <t>Ballpoint Pen (RED)</t>
  </si>
  <si>
    <t>Bond Paper (A4 Size)</t>
  </si>
  <si>
    <t>Frames</t>
  </si>
  <si>
    <t>Laminating Film (Long)</t>
  </si>
  <si>
    <t>Specialty Paper (Long)</t>
  </si>
  <si>
    <t>Specialty Paper (Short)</t>
  </si>
  <si>
    <t>Envelop, Brown (Long)</t>
  </si>
  <si>
    <t>Envelop, Brown (Short)</t>
  </si>
  <si>
    <t>Envelop, Mailing White (Long)</t>
  </si>
  <si>
    <t>Folder (Legal Size)</t>
  </si>
  <si>
    <t>Folder (Short Size)</t>
  </si>
  <si>
    <t>Folder Long (Blue Expanded)</t>
  </si>
  <si>
    <t>Sticker Note Pad 3” x 3”</t>
  </si>
  <si>
    <t xml:space="preserve">Sticker Note Pad 3” x 4” </t>
  </si>
  <si>
    <t>Paper Clip (Big)</t>
  </si>
  <si>
    <t>Paper Clip (Small)</t>
  </si>
  <si>
    <t>HBW Office Stick on note (0.5” x 1.7”)</t>
  </si>
  <si>
    <t>Unipin Sign Pen 0.8</t>
  </si>
  <si>
    <t>Stick Paper</t>
  </si>
  <si>
    <t>Double Sided Tape</t>
  </si>
  <si>
    <t xml:space="preserve">PVC Plastic Cover – Long </t>
  </si>
  <si>
    <t>PVC Plastic Cover – Short</t>
  </si>
  <si>
    <t>Photo paper (Double sided A4)</t>
  </si>
  <si>
    <t>Rim</t>
  </si>
  <si>
    <t>PCS</t>
  </si>
  <si>
    <t>Reams</t>
  </si>
  <si>
    <t>PPE's</t>
  </si>
  <si>
    <t>N95 Face Mask</t>
  </si>
  <si>
    <t>Safety Goggles</t>
  </si>
  <si>
    <t>Hair Net/ Cover, Surgical</t>
  </si>
  <si>
    <t>Gown</t>
  </si>
  <si>
    <t>Shoe Cover</t>
  </si>
  <si>
    <t>Sulfur/ Bacterial Soap</t>
  </si>
  <si>
    <t>Bactidol</t>
  </si>
  <si>
    <t>Alcohopl, 70% gallon</t>
  </si>
  <si>
    <t>Footbath Solution</t>
  </si>
  <si>
    <t>Basin for Footbath</t>
  </si>
  <si>
    <t>Plastic Cover, Thick</t>
  </si>
  <si>
    <t>Neb Kit :Adult</t>
  </si>
  <si>
    <t>MultiVitamins, Capsule</t>
  </si>
  <si>
    <t>Ascorbic Acid</t>
  </si>
  <si>
    <t>gallon</t>
  </si>
  <si>
    <t>yards</t>
  </si>
  <si>
    <t>Commission on Elections</t>
  </si>
  <si>
    <t>Voters Education Program</t>
  </si>
  <si>
    <t>Public Address Amplifier</t>
  </si>
  <si>
    <t>Multimedia Smart TV</t>
  </si>
  <si>
    <t>Meals for Speaker and Secretariat</t>
  </si>
  <si>
    <t>Honorarium of Speaker</t>
  </si>
  <si>
    <t>Barangay Satellite Registration of Voters</t>
  </si>
  <si>
    <t>Filing of Certificate of Candidacy</t>
  </si>
  <si>
    <t>liters</t>
  </si>
  <si>
    <t>Data Files</t>
  </si>
  <si>
    <t>Scotch Tape (Small)</t>
  </si>
  <si>
    <t>Rubber Band Small</t>
  </si>
  <si>
    <t>Epson Copier Ink Magenta</t>
  </si>
  <si>
    <t>Epson Copier Ink  Cyan</t>
  </si>
  <si>
    <t>Epson Copier Ink  Black</t>
  </si>
  <si>
    <t>Epson Copier Ink  - Yellow</t>
  </si>
  <si>
    <t>Token/Souvenir</t>
  </si>
  <si>
    <t>HBW Ballpen (Black)</t>
  </si>
  <si>
    <t>Signpen (MyGel) Black</t>
  </si>
  <si>
    <t>Long Bond Paper</t>
  </si>
  <si>
    <t>Short Bond Paper</t>
  </si>
  <si>
    <t>Short Folder (white)</t>
  </si>
  <si>
    <t>Ballpen (black/blue) (0.8mm)</t>
  </si>
  <si>
    <t>Calculator (6digits)</t>
  </si>
  <si>
    <t>Pentel Pen (black)</t>
  </si>
  <si>
    <t>Masking Tape (2 inches)</t>
  </si>
  <si>
    <t>File Holder</t>
  </si>
  <si>
    <t>Adding Machine Tape (2inches)</t>
  </si>
  <si>
    <t>Alcohol, 70%5</t>
  </si>
  <si>
    <t>Air Freshhener</t>
  </si>
  <si>
    <t>Raincoat (terno)</t>
  </si>
  <si>
    <t>Face  Mask</t>
  </si>
  <si>
    <t>Broom, hard (walis tingting)</t>
  </si>
  <si>
    <t>soft broom</t>
  </si>
  <si>
    <t>dust pan</t>
  </si>
  <si>
    <t>brush broom</t>
  </si>
  <si>
    <t>floor mop</t>
  </si>
  <si>
    <t>CFL Bulb</t>
  </si>
  <si>
    <t>Electrical Tape (big)</t>
  </si>
  <si>
    <t>Circuit Breaker (60A, 20A,15A)</t>
  </si>
  <si>
    <t>Caution Line</t>
  </si>
  <si>
    <t>Rechargeable Flashlight</t>
  </si>
  <si>
    <t>Flourescent Starter</t>
  </si>
  <si>
    <t>Paint (flat latex white) 4 liter</t>
  </si>
  <si>
    <t>Telephone Expense (Prepaid Load Card)</t>
  </si>
  <si>
    <t>hard broom (brush)</t>
  </si>
  <si>
    <t>gallons</t>
  </si>
  <si>
    <t>Printer Ink, magenta</t>
  </si>
  <si>
    <t>Flourescent Bulb sett (20 watts)</t>
  </si>
  <si>
    <t>Computer and Printer Maintenance</t>
  </si>
  <si>
    <t>Printer Ink, Yellow</t>
  </si>
  <si>
    <t>baggy tire</t>
  </si>
  <si>
    <t>Mercury Bulb (500watts)</t>
  </si>
  <si>
    <t>baggy</t>
  </si>
  <si>
    <t>Long Folder (White)</t>
  </si>
  <si>
    <t>Scotch Tape Transparent (big)</t>
  </si>
  <si>
    <t>Sign Pen (MyGel,Green)</t>
  </si>
  <si>
    <t>Tape, Double Sided</t>
  </si>
  <si>
    <t>Toner, Photocopier</t>
  </si>
  <si>
    <t>Printer Cartridge</t>
  </si>
  <si>
    <t>Ballpen, (blue, black/red)</t>
  </si>
  <si>
    <t>Trapaulin</t>
  </si>
  <si>
    <t>Honoraria of Resource Speakers/ Facilitator</t>
  </si>
  <si>
    <t>Transportation Expenses</t>
  </si>
  <si>
    <t>Miscellaneous Expenses</t>
  </si>
  <si>
    <t>Hotel Accomodation and Meals</t>
  </si>
  <si>
    <t>Supplies and Materials</t>
  </si>
  <si>
    <t>Sign Pen (Black), Liquid/gel ink 0.08 mm</t>
  </si>
  <si>
    <t>Broom (Walis Ting-Ting)</t>
  </si>
  <si>
    <t>Window Curtain</t>
  </si>
  <si>
    <t>Toilet Tissue (Flat/Roll)</t>
  </si>
  <si>
    <t>Dish Washing Liquid</t>
  </si>
  <si>
    <t>Ceiling Broom (Walis Mahaba)</t>
  </si>
  <si>
    <t>Window Squeezer</t>
  </si>
  <si>
    <t>Toilet Brush with Stand</t>
  </si>
  <si>
    <t>Cotton Map</t>
  </si>
  <si>
    <t>Mop with Squeezer</t>
  </si>
  <si>
    <t>Xonrox (500 ml)</t>
  </si>
  <si>
    <t>Window Glass Cleaner</t>
  </si>
  <si>
    <t>Garbage Bag (2X XL)</t>
  </si>
  <si>
    <t>Garbage Bag (XL)</t>
  </si>
  <si>
    <t>Garbage Bag (Large)</t>
  </si>
  <si>
    <t>Garbage Bag (Medium)</t>
  </si>
  <si>
    <t>Squeegee Glass</t>
  </si>
  <si>
    <t>Cleaning Wipes</t>
  </si>
  <si>
    <t>Rugs (Cotton)</t>
  </si>
  <si>
    <t>Albatros</t>
  </si>
  <si>
    <t>Trash Bin</t>
  </si>
  <si>
    <t>Broom, Soft (Walis Tambo)</t>
  </si>
  <si>
    <t>LED Bulb (12w)</t>
  </si>
  <si>
    <t>Rain Coat (Heavy Duty)</t>
  </si>
  <si>
    <t>Rain Boots (Spartan) – PPSO</t>
  </si>
  <si>
    <t>Cap – PPSO</t>
  </si>
  <si>
    <t>T-Shirts</t>
  </si>
  <si>
    <t>Sweatshirts</t>
  </si>
  <si>
    <t>N95 (Mask)</t>
  </si>
  <si>
    <t>Toner – KYOCERA TK 1175</t>
  </si>
  <si>
    <t>Toner – Resolution CF283A</t>
  </si>
  <si>
    <t>Bottled Stamp Ink (Shiny) Black</t>
  </si>
  <si>
    <t>EPSON Computer Ink (BLACK)</t>
  </si>
  <si>
    <t>EPSON Computer Ink (CYAN)</t>
  </si>
  <si>
    <t>EPSON Computer Ink (YELLOW)</t>
  </si>
  <si>
    <t>EPSON Computer Ink (MAGENTA)</t>
  </si>
  <si>
    <t>Filling Tray</t>
  </si>
  <si>
    <t>Flash Drive (32GB)</t>
  </si>
  <si>
    <t>Marker Fluorescent</t>
  </si>
  <si>
    <t xml:space="preserve">Extension Wire Complete Set </t>
  </si>
  <si>
    <t>Calculator (Casio)</t>
  </si>
  <si>
    <t>Gear Gas</t>
  </si>
  <si>
    <t>Ignition Coil</t>
  </si>
  <si>
    <t>Fuel Pump</t>
  </si>
  <si>
    <t>Fuel Liter</t>
  </si>
  <si>
    <t>Axles</t>
  </si>
  <si>
    <t>Wheel Bearing</t>
  </si>
  <si>
    <t xml:space="preserve">Wheel Hubs </t>
  </si>
  <si>
    <t>Oil Saal</t>
  </si>
  <si>
    <t xml:space="preserve">Differential </t>
  </si>
  <si>
    <t>Propeller Cross joint</t>
  </si>
  <si>
    <t>Clutch Secondary</t>
  </si>
  <si>
    <t>Battery Cable/Clamps</t>
  </si>
  <si>
    <t>Steering Gear boy</t>
  </si>
  <si>
    <t>Steering  Draglink</t>
  </si>
  <si>
    <t>Tie Rod End/BAR</t>
  </si>
  <si>
    <t>BAU Joints</t>
  </si>
  <si>
    <t>Brake Master</t>
  </si>
  <si>
    <t>Wheel Cylinder</t>
  </si>
  <si>
    <t>Brake Shoe/Lining</t>
  </si>
  <si>
    <t>Spark Plug</t>
  </si>
  <si>
    <t>Injectors</t>
  </si>
  <si>
    <t>Computer Box</t>
  </si>
  <si>
    <t>Transmission Control Module</t>
  </si>
  <si>
    <t>A/C Evaporation</t>
  </si>
  <si>
    <t>Freon</t>
  </si>
  <si>
    <t>LTRS</t>
  </si>
  <si>
    <t>ASSY</t>
  </si>
  <si>
    <t>SET</t>
  </si>
  <si>
    <t>PT/PC</t>
  </si>
  <si>
    <t>Carbon Film, black, 216x330mm</t>
  </si>
  <si>
    <t>Carbon Film, black, 210X297mm</t>
  </si>
  <si>
    <t>Tape Masking 48mm</t>
  </si>
  <si>
    <t>Tape Packaging 48mm</t>
  </si>
  <si>
    <t>Twine</t>
  </si>
  <si>
    <t>kilo</t>
  </si>
  <si>
    <t>Light Bulb</t>
  </si>
  <si>
    <t>Cleanser, Scouring Powder</t>
  </si>
  <si>
    <t>Detergent Bar</t>
  </si>
  <si>
    <t>Floor Wax</t>
  </si>
  <si>
    <t>Mop Handle</t>
  </si>
  <si>
    <t>MopHead</t>
  </si>
  <si>
    <t>Scouring Pad</t>
  </si>
  <si>
    <t>Waste Basket</t>
  </si>
  <si>
    <t>Concentrate Antibac Diswashing Liquid</t>
  </si>
  <si>
    <t>Dish Organizer</t>
  </si>
  <si>
    <t>Kitchen Wares</t>
  </si>
  <si>
    <t>Flashdrive 32GB</t>
  </si>
  <si>
    <t>Flashdrive 64GB</t>
  </si>
  <si>
    <t>Mouse Pad</t>
  </si>
  <si>
    <t>Envelope, Documentary, A4</t>
  </si>
  <si>
    <t>Envelope, Expanding, kraftboard</t>
  </si>
  <si>
    <t>File Organizer</t>
  </si>
  <si>
    <t>File Tab Divivder, A4</t>
  </si>
  <si>
    <t>Filte Tab Divider, LEGAL</t>
  </si>
  <si>
    <t>Folder Fancy, legal</t>
  </si>
  <si>
    <t>Folder Fancy, A4</t>
  </si>
  <si>
    <t>Folder, Tagboard, A4</t>
  </si>
  <si>
    <t>Folder Tagboard, Legal</t>
  </si>
  <si>
    <t>Index Tab, Self-Adhesive</t>
  </si>
  <si>
    <t>Magazine File Box, Large Size</t>
  </si>
  <si>
    <t>Highlighter Pen and Text Marker(9 pcs)</t>
  </si>
  <si>
    <t>Cork Notice Board, 24x18 inches</t>
  </si>
  <si>
    <t>Epson Ink L3150 Black</t>
  </si>
  <si>
    <t>Epson Ink L3150 Cyan</t>
  </si>
  <si>
    <t>Epson Ink L3150 Yellow</t>
  </si>
  <si>
    <t>Epson Ink L3150 Magenta</t>
  </si>
  <si>
    <t>Toner Kit Black TK-1175 Kyocera Doc. Sol.</t>
  </si>
  <si>
    <t>Resolution Cartridge CF283A</t>
  </si>
  <si>
    <t>K95 Face Mask</t>
  </si>
  <si>
    <t>Nitrile Gloves</t>
  </si>
  <si>
    <t>Protective Safety Goggles</t>
  </si>
  <si>
    <t>Surgical Mask, 3 ply</t>
  </si>
  <si>
    <t>Concentrated Alcohol (200L)</t>
  </si>
  <si>
    <t>Bleach, liquid, 1 liter</t>
  </si>
  <si>
    <t>Folder, Pressboard</t>
  </si>
  <si>
    <t>BAC Office</t>
  </si>
  <si>
    <t xml:space="preserve">Alcohol </t>
  </si>
  <si>
    <t>Ballpen Black</t>
  </si>
  <si>
    <t>Ballpen Blue</t>
  </si>
  <si>
    <t>Ballpen Red</t>
  </si>
  <si>
    <t>CD-R with case</t>
  </si>
  <si>
    <t>Correction Pen</t>
  </si>
  <si>
    <t>Mailing Envelope</t>
  </si>
  <si>
    <t>Cork Pins</t>
  </si>
  <si>
    <t>Ppaper clip big</t>
  </si>
  <si>
    <t>paper clip small</t>
  </si>
  <si>
    <t>Envelope long</t>
  </si>
  <si>
    <t>Scotch Tape 2"</t>
  </si>
  <si>
    <t>Stamp pad ink</t>
  </si>
  <si>
    <t>Logbook 300 Pages</t>
  </si>
  <si>
    <t>Whit board</t>
  </si>
  <si>
    <t>White Board Pen</t>
  </si>
  <si>
    <t>Gun Tucker</t>
  </si>
  <si>
    <t>Gun tucker wire</t>
  </si>
  <si>
    <t>Post it pad</t>
  </si>
  <si>
    <t>Toner (Xerox Copier)</t>
  </si>
  <si>
    <t>Printer Ink (set)</t>
  </si>
  <si>
    <t>Printer Ink black</t>
  </si>
  <si>
    <t>IDA REFORSADO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</si>
</sst>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#,##0.00;[Red]#,##0.00"/>
    <numFmt numFmtId="166" formatCode="#,##0;[Red]#,##0"/>
    <numFmt numFmtId="167" formatCode="0;[Red]0"/>
  </numFmts>
  <fonts count="27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rgb="FF002060"/>
      <name val="Calibri"/>
      <family val="2"/>
      <scheme val="minor"/>
    </font>
    <font>
      <b/>
      <i/>
      <sz val="10"/>
      <color rgb="FF00206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name val="Arial"/>
      <family val="2"/>
    </font>
    <font>
      <sz val="10"/>
      <color theme="1"/>
      <name val="Cambria"/>
      <family val="1"/>
    </font>
    <font>
      <b/>
      <sz val="11"/>
      <color rgb="FF3F3F3F"/>
      <name val="Calibri"/>
      <family val="2"/>
      <scheme val="minor"/>
    </font>
    <font>
      <b/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3" fillId="0" borderId="0"/>
    <xf numFmtId="0" fontId="25" fillId="3" borderId="76" applyNumberFormat="0" applyAlignment="0" applyProtection="0"/>
  </cellStyleXfs>
  <cellXfs count="749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3" fontId="3" fillId="0" borderId="0" xfId="1" applyFont="1" applyFill="1" applyAlignment="1">
      <alignment vertical="center"/>
    </xf>
    <xf numFmtId="43" fontId="3" fillId="0" borderId="0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43" fontId="1" fillId="0" borderId="0" xfId="1" applyFont="1" applyFill="1" applyAlignment="1">
      <alignment vertical="center"/>
    </xf>
    <xf numFmtId="43" fontId="4" fillId="0" borderId="0" xfId="1" applyFont="1" applyFill="1" applyAlignment="1">
      <alignment vertical="center"/>
    </xf>
    <xf numFmtId="43" fontId="4" fillId="0" borderId="0" xfId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3" fontId="1" fillId="0" borderId="16" xfId="1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3" fontId="1" fillId="0" borderId="2" xfId="1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43" fontId="1" fillId="0" borderId="33" xfId="1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43" fontId="1" fillId="0" borderId="33" xfId="1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43" fontId="1" fillId="0" borderId="31" xfId="1" applyFont="1" applyFill="1" applyBorder="1" applyAlignment="1">
      <alignment horizontal="center" vertical="center"/>
    </xf>
    <xf numFmtId="43" fontId="1" fillId="0" borderId="8" xfId="1" applyFont="1" applyFill="1" applyBorder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43" fontId="1" fillId="0" borderId="31" xfId="1" applyFont="1" applyFill="1" applyBorder="1" applyAlignment="1">
      <alignment vertical="center"/>
    </xf>
    <xf numFmtId="43" fontId="1" fillId="0" borderId="36" xfId="1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/>
    </xf>
    <xf numFmtId="4" fontId="1" fillId="0" borderId="32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8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43" fontId="1" fillId="0" borderId="30" xfId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43" fontId="1" fillId="0" borderId="5" xfId="1" applyFont="1" applyFill="1" applyBorder="1" applyAlignment="1">
      <alignment vertical="center"/>
    </xf>
    <xf numFmtId="0" fontId="1" fillId="0" borderId="48" xfId="0" applyFont="1" applyFill="1" applyBorder="1" applyAlignment="1">
      <alignment horizontal="center" vertical="center"/>
    </xf>
    <xf numFmtId="43" fontId="1" fillId="0" borderId="49" xfId="1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left" vertical="center"/>
    </xf>
    <xf numFmtId="43" fontId="3" fillId="0" borderId="56" xfId="1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/>
    </xf>
    <xf numFmtId="3" fontId="1" fillId="0" borderId="2" xfId="1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43" fontId="1" fillId="0" borderId="32" xfId="1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43" fontId="1" fillId="0" borderId="48" xfId="1" applyFont="1" applyBorder="1" applyAlignment="1">
      <alignment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48" xfId="0" applyNumberFormat="1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43" fontId="1" fillId="0" borderId="61" xfId="1" applyFont="1" applyFill="1" applyBorder="1" applyAlignment="1">
      <alignment vertical="center"/>
    </xf>
    <xf numFmtId="0" fontId="1" fillId="0" borderId="58" xfId="0" applyFont="1" applyFill="1" applyBorder="1" applyAlignment="1">
      <alignment horizontal="center" vertical="center"/>
    </xf>
    <xf numFmtId="43" fontId="1" fillId="0" borderId="59" xfId="1" applyFont="1" applyFill="1" applyBorder="1" applyAlignment="1">
      <alignment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0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3" fontId="1" fillId="0" borderId="32" xfId="1" applyFont="1" applyFill="1" applyBorder="1" applyAlignment="1">
      <alignment vertical="center"/>
    </xf>
    <xf numFmtId="43" fontId="1" fillId="0" borderId="60" xfId="1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43" fontId="8" fillId="0" borderId="0" xfId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43" fontId="8" fillId="0" borderId="0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43" fontId="9" fillId="0" borderId="31" xfId="1" applyFont="1" applyFill="1" applyBorder="1" applyAlignment="1">
      <alignment horizontal="center" vertical="center"/>
    </xf>
    <xf numFmtId="43" fontId="9" fillId="0" borderId="8" xfId="1" applyFont="1" applyFill="1" applyBorder="1" applyAlignment="1">
      <alignment vertical="center"/>
    </xf>
    <xf numFmtId="0" fontId="9" fillId="0" borderId="35" xfId="0" applyFont="1" applyFill="1" applyBorder="1" applyAlignment="1">
      <alignment horizontal="center" vertical="center"/>
    </xf>
    <xf numFmtId="43" fontId="9" fillId="0" borderId="31" xfId="1" applyFont="1" applyFill="1" applyBorder="1" applyAlignment="1">
      <alignment vertical="center"/>
    </xf>
    <xf numFmtId="0" fontId="9" fillId="0" borderId="35" xfId="0" applyNumberFormat="1" applyFont="1" applyFill="1" applyBorder="1" applyAlignment="1">
      <alignment horizontal="center" vertical="center"/>
    </xf>
    <xf numFmtId="43" fontId="9" fillId="0" borderId="36" xfId="1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3" fontId="9" fillId="0" borderId="32" xfId="1" applyFont="1" applyFill="1" applyBorder="1" applyAlignment="1">
      <alignment vertical="center"/>
    </xf>
    <xf numFmtId="0" fontId="9" fillId="0" borderId="7" xfId="0" applyFont="1" applyFill="1" applyBorder="1" applyAlignment="1">
      <alignment horizontal="left" vertical="center"/>
    </xf>
    <xf numFmtId="43" fontId="9" fillId="0" borderId="33" xfId="1" applyFont="1" applyFill="1" applyBorder="1" applyAlignment="1">
      <alignment horizontal="center" vertical="center"/>
    </xf>
    <xf numFmtId="43" fontId="9" fillId="0" borderId="2" xfId="1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43" fontId="9" fillId="0" borderId="33" xfId="1" applyFont="1" applyFill="1" applyBorder="1" applyAlignment="1">
      <alignment vertical="center"/>
    </xf>
    <xf numFmtId="0" fontId="9" fillId="0" borderId="32" xfId="0" applyNumberFormat="1" applyFont="1" applyFill="1" applyBorder="1" applyAlignment="1">
      <alignment horizontal="center" vertical="center"/>
    </xf>
    <xf numFmtId="43" fontId="9" fillId="0" borderId="16" xfId="1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3" fontId="9" fillId="0" borderId="32" xfId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43" fontId="9" fillId="0" borderId="30" xfId="1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43" fontId="9" fillId="0" borderId="5" xfId="1" applyFont="1" applyFill="1" applyBorder="1" applyAlignment="1">
      <alignment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8" xfId="0" applyNumberFormat="1" applyFont="1" applyFill="1" applyBorder="1" applyAlignment="1">
      <alignment horizontal="center" vertical="center"/>
    </xf>
    <xf numFmtId="43" fontId="9" fillId="0" borderId="49" xfId="1" applyFont="1" applyFill="1" applyBorder="1" applyAlignment="1">
      <alignment vertical="center"/>
    </xf>
    <xf numFmtId="0" fontId="8" fillId="0" borderId="50" xfId="0" applyFont="1" applyFill="1" applyBorder="1" applyAlignment="1">
      <alignment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/>
    </xf>
    <xf numFmtId="43" fontId="8" fillId="0" borderId="56" xfId="1" applyFont="1" applyFill="1" applyBorder="1" applyAlignment="1">
      <alignment vertical="center"/>
    </xf>
    <xf numFmtId="0" fontId="8" fillId="0" borderId="5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3" fontId="9" fillId="0" borderId="0" xfId="1" applyFont="1" applyFill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3" fontId="11" fillId="0" borderId="0" xfId="1" applyFont="1" applyFill="1" applyAlignment="1">
      <alignment vertical="center"/>
    </xf>
    <xf numFmtId="2" fontId="9" fillId="0" borderId="32" xfId="0" applyNumberFormat="1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8" fillId="0" borderId="5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7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43" fontId="1" fillId="0" borderId="62" xfId="1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43" fontId="1" fillId="0" borderId="32" xfId="1" applyNumberFormat="1" applyFont="1" applyBorder="1" applyAlignment="1">
      <alignment vertical="center"/>
    </xf>
    <xf numFmtId="43" fontId="1" fillId="0" borderId="32" xfId="1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43" fontId="1" fillId="0" borderId="30" xfId="1" applyFont="1" applyFill="1" applyBorder="1" applyAlignment="1">
      <alignment horizontal="center" vertical="center"/>
    </xf>
    <xf numFmtId="43" fontId="1" fillId="0" borderId="48" xfId="1" applyNumberFormat="1" applyFont="1" applyBorder="1" applyAlignment="1">
      <alignment vertical="center"/>
    </xf>
    <xf numFmtId="43" fontId="1" fillId="0" borderId="47" xfId="0" applyNumberFormat="1" applyFont="1" applyBorder="1" applyAlignment="1">
      <alignment vertical="center"/>
    </xf>
    <xf numFmtId="43" fontId="1" fillId="0" borderId="4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vertical="center"/>
    </xf>
    <xf numFmtId="0" fontId="1" fillId="0" borderId="47" xfId="0" applyNumberFormat="1" applyFont="1" applyBorder="1" applyAlignment="1">
      <alignment horizontal="left" vertical="center"/>
    </xf>
    <xf numFmtId="43" fontId="15" fillId="0" borderId="0" xfId="1" applyFont="1" applyFill="1" applyAlignment="1">
      <alignment vertical="center"/>
    </xf>
    <xf numFmtId="43" fontId="0" fillId="0" borderId="0" xfId="1" applyFont="1"/>
    <xf numFmtId="43" fontId="14" fillId="0" borderId="0" xfId="1" applyFont="1"/>
    <xf numFmtId="43" fontId="17" fillId="0" borderId="0" xfId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7" xfId="0" applyFont="1" applyBorder="1"/>
    <xf numFmtId="0" fontId="9" fillId="0" borderId="7" xfId="0" applyFont="1" applyBorder="1" applyAlignment="1">
      <alignment horizontal="center" vertical="center"/>
    </xf>
    <xf numFmtId="0" fontId="9" fillId="0" borderId="10" xfId="0" applyFont="1" applyBorder="1"/>
    <xf numFmtId="0" fontId="9" fillId="0" borderId="11" xfId="0" applyFont="1" applyBorder="1"/>
    <xf numFmtId="0" fontId="1" fillId="0" borderId="26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9" fillId="0" borderId="26" xfId="0" applyFont="1" applyBorder="1"/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7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left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left" vertical="center" wrapText="1"/>
    </xf>
    <xf numFmtId="43" fontId="1" fillId="0" borderId="61" xfId="1" applyFont="1" applyFill="1" applyBorder="1" applyAlignment="1">
      <alignment horizontal="center" vertical="center"/>
    </xf>
    <xf numFmtId="0" fontId="1" fillId="0" borderId="58" xfId="0" applyNumberFormat="1" applyFont="1" applyFill="1" applyBorder="1" applyAlignment="1">
      <alignment horizontal="center" vertical="center"/>
    </xf>
    <xf numFmtId="43" fontId="1" fillId="0" borderId="65" xfId="1" applyFont="1" applyFill="1" applyBorder="1" applyAlignment="1">
      <alignment vertical="center"/>
    </xf>
    <xf numFmtId="0" fontId="1" fillId="0" borderId="66" xfId="0" applyFont="1" applyFill="1" applyBorder="1" applyAlignment="1">
      <alignment horizontal="left" vertical="center"/>
    </xf>
    <xf numFmtId="0" fontId="1" fillId="0" borderId="67" xfId="0" applyFont="1" applyBorder="1" applyAlignment="1">
      <alignment horizontal="center" vertical="center"/>
    </xf>
    <xf numFmtId="43" fontId="1" fillId="0" borderId="68" xfId="1" applyFont="1" applyBorder="1" applyAlignment="1">
      <alignment vertical="center"/>
    </xf>
    <xf numFmtId="0" fontId="1" fillId="0" borderId="67" xfId="0" applyFont="1" applyFill="1" applyBorder="1" applyAlignment="1">
      <alignment horizontal="left" vertical="center" wrapText="1"/>
    </xf>
    <xf numFmtId="0" fontId="1" fillId="0" borderId="67" xfId="0" applyNumberFormat="1" applyFont="1" applyFill="1" applyBorder="1" applyAlignment="1">
      <alignment horizontal="center" vertical="center"/>
    </xf>
    <xf numFmtId="0" fontId="1" fillId="0" borderId="68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43" fontId="1" fillId="0" borderId="35" xfId="1" applyFont="1" applyFill="1" applyBorder="1" applyAlignment="1">
      <alignment vertical="center"/>
    </xf>
    <xf numFmtId="43" fontId="3" fillId="0" borderId="54" xfId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15" fillId="0" borderId="26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1" fillId="0" borderId="47" xfId="0" applyNumberFormat="1" applyFont="1" applyBorder="1" applyAlignment="1">
      <alignment vertical="center"/>
    </xf>
    <xf numFmtId="0" fontId="1" fillId="0" borderId="47" xfId="0" applyFont="1" applyBorder="1" applyAlignment="1">
      <alignment vertical="center" wrapText="1"/>
    </xf>
    <xf numFmtId="0" fontId="13" fillId="0" borderId="47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1" fillId="0" borderId="26" xfId="0" applyFont="1" applyBorder="1" applyAlignment="1">
      <alignment vertical="center" wrapText="1"/>
    </xf>
    <xf numFmtId="0" fontId="6" fillId="0" borderId="47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43" fontId="1" fillId="0" borderId="48" xfId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shrinkToFit="1"/>
    </xf>
    <xf numFmtId="4" fontId="1" fillId="0" borderId="9" xfId="0" applyNumberFormat="1" applyFont="1" applyBorder="1" applyAlignment="1">
      <alignment horizontal="right" shrinkToFit="1"/>
    </xf>
    <xf numFmtId="4" fontId="1" fillId="0" borderId="7" xfId="2" applyNumberFormat="1" applyFont="1" applyBorder="1" applyAlignment="1">
      <alignment horizontal="right" shrinkToFit="1"/>
    </xf>
    <xf numFmtId="39" fontId="3" fillId="0" borderId="56" xfId="1" applyNumberFormat="1" applyFont="1" applyFill="1" applyBorder="1" applyAlignment="1">
      <alignment vertical="center"/>
    </xf>
    <xf numFmtId="0" fontId="6" fillId="0" borderId="47" xfId="0" applyFont="1" applyBorder="1" applyAlignment="1">
      <alignment horizontal="center" vertical="center"/>
    </xf>
    <xf numFmtId="43" fontId="6" fillId="0" borderId="47" xfId="0" applyNumberFormat="1" applyFont="1" applyBorder="1" applyAlignment="1">
      <alignment vertical="center"/>
    </xf>
    <xf numFmtId="2" fontId="0" fillId="0" borderId="32" xfId="0" applyNumberFormat="1" applyBorder="1"/>
    <xf numFmtId="2" fontId="0" fillId="0" borderId="48" xfId="0" applyNumberFormat="1" applyBorder="1"/>
    <xf numFmtId="2" fontId="0" fillId="0" borderId="70" xfId="0" applyNumberFormat="1" applyBorder="1"/>
    <xf numFmtId="0" fontId="0" fillId="0" borderId="32" xfId="0" applyBorder="1"/>
    <xf numFmtId="0" fontId="6" fillId="0" borderId="71" xfId="0" applyFont="1" applyFill="1" applyBorder="1" applyAlignment="1">
      <alignment horizontal="center" vertical="center"/>
    </xf>
    <xf numFmtId="0" fontId="9" fillId="0" borderId="24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12" fontId="1" fillId="0" borderId="2" xfId="0" applyNumberFormat="1" applyFont="1" applyFill="1" applyBorder="1" applyAlignment="1">
      <alignment horizontal="center" vertical="center"/>
    </xf>
    <xf numFmtId="43" fontId="1" fillId="0" borderId="62" xfId="1" applyFont="1" applyFill="1" applyBorder="1" applyAlignment="1">
      <alignment vertical="center"/>
    </xf>
    <xf numFmtId="43" fontId="1" fillId="0" borderId="7" xfId="1" applyFont="1" applyFill="1" applyBorder="1" applyAlignment="1">
      <alignment vertical="center"/>
    </xf>
    <xf numFmtId="43" fontId="1" fillId="0" borderId="7" xfId="1" applyFont="1" applyBorder="1" applyAlignment="1">
      <alignment vertical="center"/>
    </xf>
    <xf numFmtId="43" fontId="1" fillId="0" borderId="4" xfId="1" applyFont="1" applyFill="1" applyBorder="1" applyAlignment="1">
      <alignment vertical="center"/>
    </xf>
    <xf numFmtId="43" fontId="1" fillId="0" borderId="4" xfId="1" applyFont="1" applyBorder="1" applyAlignment="1">
      <alignment vertical="center"/>
    </xf>
    <xf numFmtId="0" fontId="1" fillId="0" borderId="70" xfId="0" applyFont="1" applyFill="1" applyBorder="1" applyAlignment="1">
      <alignment vertical="center"/>
    </xf>
    <xf numFmtId="43" fontId="1" fillId="0" borderId="69" xfId="1" applyFont="1" applyBorder="1" applyAlignment="1">
      <alignment vertical="center"/>
    </xf>
    <xf numFmtId="4" fontId="9" fillId="0" borderId="32" xfId="0" applyNumberFormat="1" applyFont="1" applyBorder="1" applyAlignment="1">
      <alignment horizontal="right" vertical="center" wrapText="1"/>
    </xf>
    <xf numFmtId="4" fontId="9" fillId="0" borderId="32" xfId="0" applyNumberFormat="1" applyFont="1" applyBorder="1" applyAlignment="1">
      <alignment vertical="center" wrapText="1"/>
    </xf>
    <xf numFmtId="12" fontId="1" fillId="0" borderId="4" xfId="0" applyNumberFormat="1" applyFont="1" applyFill="1" applyBorder="1" applyAlignment="1">
      <alignment horizontal="center" vertical="center"/>
    </xf>
    <xf numFmtId="0" fontId="9" fillId="0" borderId="26" xfId="0" applyFont="1" applyFill="1" applyBorder="1"/>
    <xf numFmtId="39" fontId="1" fillId="0" borderId="32" xfId="1" applyNumberFormat="1" applyFont="1" applyFill="1" applyBorder="1" applyAlignment="1">
      <alignment vertical="center"/>
    </xf>
    <xf numFmtId="39" fontId="1" fillId="0" borderId="32" xfId="1" applyNumberFormat="1" applyFont="1" applyBorder="1" applyAlignment="1">
      <alignment vertical="center"/>
    </xf>
    <xf numFmtId="0" fontId="10" fillId="0" borderId="26" xfId="0" applyFont="1" applyBorder="1" applyAlignment="1">
      <alignment vertical="center" wrapText="1"/>
    </xf>
    <xf numFmtId="0" fontId="10" fillId="0" borderId="26" xfId="0" applyFont="1" applyBorder="1" applyAlignment="1">
      <alignment vertical="center"/>
    </xf>
    <xf numFmtId="0" fontId="10" fillId="0" borderId="26" xfId="0" applyFont="1" applyFill="1" applyBorder="1"/>
    <xf numFmtId="0" fontId="3" fillId="0" borderId="72" xfId="0" applyFont="1" applyFill="1" applyBorder="1" applyAlignment="1">
      <alignment horizontal="center" vertical="center"/>
    </xf>
    <xf numFmtId="1" fontId="1" fillId="0" borderId="9" xfId="0" applyNumberFormat="1" applyFont="1" applyBorder="1"/>
    <xf numFmtId="4" fontId="1" fillId="0" borderId="32" xfId="0" applyNumberFormat="1" applyFont="1" applyBorder="1"/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9" fontId="3" fillId="0" borderId="0" xfId="1" applyNumberFormat="1" applyFont="1" applyFill="1" applyBorder="1" applyAlignment="1">
      <alignment vertical="center"/>
    </xf>
    <xf numFmtId="0" fontId="1" fillId="0" borderId="73" xfId="0" applyFont="1" applyFill="1" applyBorder="1" applyAlignment="1">
      <alignment horizontal="left" vertical="center"/>
    </xf>
    <xf numFmtId="0" fontId="20" fillId="0" borderId="26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0" borderId="47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39" fontId="1" fillId="0" borderId="48" xfId="1" applyNumberFormat="1" applyFont="1" applyBorder="1" applyAlignment="1">
      <alignment vertical="center"/>
    </xf>
    <xf numFmtId="43" fontId="1" fillId="0" borderId="70" xfId="1" applyFont="1" applyBorder="1" applyAlignment="1">
      <alignment vertical="center"/>
    </xf>
    <xf numFmtId="165" fontId="1" fillId="0" borderId="48" xfId="1" applyNumberFormat="1" applyFont="1" applyBorder="1" applyAlignment="1">
      <alignment vertical="center"/>
    </xf>
    <xf numFmtId="0" fontId="21" fillId="0" borderId="32" xfId="0" applyFont="1" applyBorder="1" applyAlignment="1">
      <alignment vertical="center" wrapText="1"/>
    </xf>
    <xf numFmtId="3" fontId="21" fillId="0" borderId="32" xfId="0" applyNumberFormat="1" applyFont="1" applyBorder="1" applyAlignment="1">
      <alignment vertical="center" wrapText="1"/>
    </xf>
    <xf numFmtId="165" fontId="3" fillId="0" borderId="56" xfId="1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43" fontId="4" fillId="0" borderId="31" xfId="1" applyFont="1" applyFill="1" applyBorder="1" applyAlignment="1">
      <alignment horizontal="center" vertical="center"/>
    </xf>
    <xf numFmtId="43" fontId="4" fillId="0" borderId="8" xfId="1" applyFont="1" applyFill="1" applyBorder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2" fontId="9" fillId="0" borderId="32" xfId="0" applyNumberFormat="1" applyFont="1" applyBorder="1" applyAlignment="1">
      <alignment horizontal="right" vertical="center" wrapText="1"/>
    </xf>
    <xf numFmtId="2" fontId="9" fillId="0" borderId="32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/>
    </xf>
    <xf numFmtId="2" fontId="9" fillId="0" borderId="32" xfId="1" applyNumberFormat="1" applyFont="1" applyBorder="1" applyAlignment="1">
      <alignment horizontal="right"/>
    </xf>
    <xf numFmtId="0" fontId="9" fillId="0" borderId="26" xfId="0" applyFont="1" applyBorder="1" applyAlignment="1">
      <alignment horizontal="left" vertical="center"/>
    </xf>
    <xf numFmtId="0" fontId="9" fillId="0" borderId="26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9" fillId="0" borderId="6" xfId="0" applyFont="1" applyBorder="1" applyAlignment="1">
      <alignment horizontal="center"/>
    </xf>
    <xf numFmtId="0" fontId="1" fillId="0" borderId="25" xfId="0" applyFont="1" applyBorder="1" applyAlignment="1">
      <alignment vertical="center"/>
    </xf>
    <xf numFmtId="0" fontId="1" fillId="2" borderId="26" xfId="3" applyFont="1" applyFill="1" applyBorder="1"/>
    <xf numFmtId="0" fontId="1" fillId="2" borderId="47" xfId="3" applyFont="1" applyFill="1" applyBorder="1"/>
    <xf numFmtId="0" fontId="6" fillId="2" borderId="26" xfId="3" applyFont="1" applyFill="1" applyBorder="1"/>
    <xf numFmtId="0" fontId="6" fillId="2" borderId="26" xfId="3" applyFont="1" applyFill="1" applyBorder="1" applyAlignment="1">
      <alignment wrapText="1"/>
    </xf>
    <xf numFmtId="0" fontId="1" fillId="2" borderId="25" xfId="3" applyFont="1" applyFill="1" applyBorder="1"/>
    <xf numFmtId="0" fontId="1" fillId="2" borderId="26" xfId="3" applyFont="1" applyFill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vertical="center"/>
    </xf>
    <xf numFmtId="0" fontId="23" fillId="2" borderId="74" xfId="3" applyFont="1" applyFill="1" applyBorder="1" applyAlignment="1">
      <alignment horizontal="center" vertical="center"/>
    </xf>
    <xf numFmtId="0" fontId="6" fillId="2" borderId="5" xfId="3" applyFont="1" applyFill="1" applyBorder="1"/>
    <xf numFmtId="0" fontId="23" fillId="2" borderId="2" xfId="3" applyFont="1" applyFill="1" applyBorder="1" applyAlignment="1">
      <alignment horizontal="center" vertical="center"/>
    </xf>
    <xf numFmtId="43" fontId="1" fillId="0" borderId="48" xfId="1" applyNumberFormat="1" applyFont="1" applyFill="1" applyBorder="1" applyAlignment="1">
      <alignment vertical="center"/>
    </xf>
    <xf numFmtId="0" fontId="23" fillId="2" borderId="74" xfId="3" applyFont="1" applyFill="1" applyBorder="1" applyAlignment="1">
      <alignment horizontal="left" vertical="center"/>
    </xf>
    <xf numFmtId="43" fontId="1" fillId="0" borderId="35" xfId="1" applyNumberFormat="1" applyFont="1" applyBorder="1" applyAlignment="1">
      <alignment vertical="center"/>
    </xf>
    <xf numFmtId="43" fontId="4" fillId="0" borderId="31" xfId="1" applyFont="1" applyFill="1" applyBorder="1" applyAlignment="1">
      <alignment vertical="center"/>
    </xf>
    <xf numFmtId="43" fontId="4" fillId="0" borderId="2" xfId="1" applyFont="1" applyFill="1" applyBorder="1" applyAlignment="1">
      <alignment vertical="center"/>
    </xf>
    <xf numFmtId="43" fontId="4" fillId="0" borderId="33" xfId="1" applyFont="1" applyFill="1" applyBorder="1" applyAlignment="1">
      <alignment horizontal="center" vertical="center"/>
    </xf>
    <xf numFmtId="0" fontId="9" fillId="0" borderId="26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/>
    </xf>
    <xf numFmtId="166" fontId="9" fillId="0" borderId="7" xfId="1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66" fontId="9" fillId="0" borderId="7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6" fontId="9" fillId="0" borderId="63" xfId="0" applyNumberFormat="1" applyFont="1" applyBorder="1" applyAlignment="1">
      <alignment horizontal="center" vertical="center"/>
    </xf>
    <xf numFmtId="166" fontId="9" fillId="0" borderId="7" xfId="0" applyNumberFormat="1" applyFont="1" applyFill="1" applyBorder="1" applyAlignment="1">
      <alignment horizontal="center" vertical="center"/>
    </xf>
    <xf numFmtId="166" fontId="9" fillId="0" borderId="6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24" fillId="0" borderId="26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left" vertical="center" wrapText="1"/>
    </xf>
    <xf numFmtId="4" fontId="9" fillId="0" borderId="32" xfId="0" applyNumberFormat="1" applyFont="1" applyBorder="1"/>
    <xf numFmtId="4" fontId="9" fillId="0" borderId="32" xfId="0" applyNumberFormat="1" applyFont="1" applyBorder="1" applyAlignment="1">
      <alignment shrinkToFit="1"/>
    </xf>
    <xf numFmtId="4" fontId="1" fillId="0" borderId="3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 vertical="center"/>
    </xf>
    <xf numFmtId="4" fontId="9" fillId="0" borderId="32" xfId="0" applyNumberFormat="1" applyFont="1" applyBorder="1" applyAlignment="1">
      <alignment horizontal="right"/>
    </xf>
    <xf numFmtId="4" fontId="1" fillId="0" borderId="62" xfId="0" applyNumberFormat="1" applyFont="1" applyBorder="1" applyAlignment="1">
      <alignment horizontal="right"/>
    </xf>
    <xf numFmtId="0" fontId="9" fillId="0" borderId="25" xfId="0" applyFont="1" applyBorder="1"/>
    <xf numFmtId="0" fontId="1" fillId="0" borderId="26" xfId="0" applyFont="1" applyBorder="1" applyAlignment="1">
      <alignment horizontal="left"/>
    </xf>
    <xf numFmtId="43" fontId="4" fillId="0" borderId="36" xfId="1" applyFont="1" applyFill="1" applyBorder="1" applyAlignment="1">
      <alignment vertical="center"/>
    </xf>
    <xf numFmtId="0" fontId="1" fillId="0" borderId="48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43" fontId="1" fillId="0" borderId="3" xfId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23" fillId="0" borderId="26" xfId="0" applyFont="1" applyFill="1" applyBorder="1"/>
    <xf numFmtId="0" fontId="1" fillId="0" borderId="26" xfId="4" applyFont="1" applyFill="1" applyBorder="1"/>
    <xf numFmtId="0" fontId="1" fillId="0" borderId="26" xfId="4" applyFont="1" applyFill="1" applyBorder="1" applyAlignment="1">
      <alignment horizontal="left"/>
    </xf>
    <xf numFmtId="0" fontId="1" fillId="0" borderId="25" xfId="4" applyFont="1" applyFill="1" applyBorder="1"/>
    <xf numFmtId="0" fontId="1" fillId="0" borderId="63" xfId="0" applyFont="1" applyFill="1" applyBorder="1" applyAlignment="1">
      <alignment horizontal="left" vertical="center"/>
    </xf>
    <xf numFmtId="0" fontId="1" fillId="0" borderId="7" xfId="4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left" vertical="center"/>
    </xf>
    <xf numFmtId="166" fontId="1" fillId="0" borderId="33" xfId="4" applyNumberFormat="1" applyFont="1" applyFill="1" applyBorder="1" applyAlignment="1">
      <alignment horizontal="center" vertical="center"/>
    </xf>
    <xf numFmtId="0" fontId="6" fillId="0" borderId="26" xfId="4" applyFont="1" applyFill="1" applyBorder="1" applyAlignment="1">
      <alignment horizontal="center"/>
    </xf>
    <xf numFmtId="165" fontId="3" fillId="0" borderId="55" xfId="0" applyNumberFormat="1" applyFont="1" applyFill="1" applyBorder="1" applyAlignment="1">
      <alignment horizontal="left" vertical="center"/>
    </xf>
    <xf numFmtId="0" fontId="1" fillId="0" borderId="75" xfId="0" applyFont="1" applyBorder="1" applyAlignment="1">
      <alignment vertical="center"/>
    </xf>
    <xf numFmtId="166" fontId="9" fillId="0" borderId="2" xfId="1" applyNumberFormat="1" applyFont="1" applyBorder="1" applyAlignment="1">
      <alignment horizontal="center"/>
    </xf>
    <xf numFmtId="165" fontId="9" fillId="0" borderId="32" xfId="0" applyNumberFormat="1" applyFont="1" applyBorder="1"/>
    <xf numFmtId="166" fontId="9" fillId="0" borderId="3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9" fillId="0" borderId="69" xfId="0" applyNumberFormat="1" applyFont="1" applyBorder="1" applyAlignment="1">
      <alignment horizontal="right" vertical="center" wrapText="1"/>
    </xf>
    <xf numFmtId="0" fontId="8" fillId="0" borderId="47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" fillId="0" borderId="69" xfId="0" applyFont="1" applyBorder="1"/>
    <xf numFmtId="0" fontId="1" fillId="0" borderId="62" xfId="0" applyFont="1" applyBorder="1"/>
    <xf numFmtId="0" fontId="9" fillId="0" borderId="62" xfId="0" applyFont="1" applyBorder="1"/>
    <xf numFmtId="4" fontId="1" fillId="0" borderId="62" xfId="0" applyNumberFormat="1" applyFont="1" applyBorder="1" applyAlignment="1">
      <alignment shrinkToFit="1"/>
    </xf>
    <xf numFmtId="0" fontId="0" fillId="0" borderId="1" xfId="0" applyBorder="1"/>
    <xf numFmtId="0" fontId="9" fillId="0" borderId="4" xfId="0" applyFont="1" applyBorder="1"/>
    <xf numFmtId="0" fontId="1" fillId="0" borderId="22" xfId="0" applyFont="1" applyFill="1" applyBorder="1" applyAlignment="1">
      <alignment horizontal="center" vertical="center"/>
    </xf>
    <xf numFmtId="4" fontId="1" fillId="0" borderId="29" xfId="0" applyNumberFormat="1" applyFont="1" applyBorder="1" applyAlignment="1">
      <alignment shrinkToFit="1"/>
    </xf>
    <xf numFmtId="0" fontId="1" fillId="0" borderId="29" xfId="0" applyFont="1" applyBorder="1"/>
    <xf numFmtId="0" fontId="1" fillId="0" borderId="29" xfId="0" applyFont="1" applyBorder="1" applyAlignment="1">
      <alignment vertical="center"/>
    </xf>
    <xf numFmtId="0" fontId="9" fillId="0" borderId="32" xfId="0" applyFont="1" applyBorder="1"/>
    <xf numFmtId="0" fontId="1" fillId="0" borderId="32" xfId="0" applyFont="1" applyBorder="1"/>
    <xf numFmtId="0" fontId="1" fillId="0" borderId="48" xfId="0" applyFont="1" applyBorder="1" applyAlignment="1">
      <alignment horizontal="center" vertical="center"/>
    </xf>
    <xf numFmtId="0" fontId="6" fillId="0" borderId="32" xfId="0" applyFont="1" applyBorder="1"/>
    <xf numFmtId="0" fontId="1" fillId="0" borderId="32" xfId="0" applyFont="1" applyBorder="1" applyAlignment="1">
      <alignment vertical="top" shrinkToFit="1"/>
    </xf>
    <xf numFmtId="0" fontId="1" fillId="0" borderId="32" xfId="0" applyFont="1" applyBorder="1" applyAlignment="1">
      <alignment vertical="top" wrapText="1" shrinkToFit="1"/>
    </xf>
    <xf numFmtId="0" fontId="1" fillId="0" borderId="32" xfId="0" applyFont="1" applyBorder="1" applyAlignment="1">
      <alignment wrapText="1" shrinkToFit="1"/>
    </xf>
    <xf numFmtId="0" fontId="4" fillId="0" borderId="32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1" fillId="0" borderId="62" xfId="0" applyFont="1" applyBorder="1" applyAlignment="1">
      <alignment horizontal="center" vertical="center"/>
    </xf>
    <xf numFmtId="0" fontId="9" fillId="0" borderId="32" xfId="0" applyFont="1" applyBorder="1" applyAlignment="1">
      <alignment shrinkToFit="1"/>
    </xf>
    <xf numFmtId="0" fontId="9" fillId="0" borderId="32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9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9" fillId="0" borderId="4" xfId="0" applyFont="1" applyBorder="1" applyAlignment="1">
      <alignment shrinkToFit="1"/>
    </xf>
    <xf numFmtId="0" fontId="9" fillId="0" borderId="4" xfId="0" applyFont="1" applyBorder="1" applyAlignment="1">
      <alignment horizontal="left" vertical="center" shrinkToFit="1"/>
    </xf>
    <xf numFmtId="43" fontId="1" fillId="0" borderId="3" xfId="1" applyFont="1" applyBorder="1" applyAlignment="1">
      <alignment vertical="center"/>
    </xf>
    <xf numFmtId="0" fontId="12" fillId="0" borderId="4" xfId="0" applyFont="1" applyBorder="1" applyAlignment="1">
      <alignment vertical="top" wrapText="1" shrinkToFit="1"/>
    </xf>
    <xf numFmtId="0" fontId="11" fillId="0" borderId="4" xfId="0" applyFont="1" applyBorder="1" applyAlignment="1">
      <alignment shrinkToFit="1"/>
    </xf>
    <xf numFmtId="0" fontId="1" fillId="0" borderId="6" xfId="0" applyFont="1" applyBorder="1" applyAlignment="1">
      <alignment vertical="center"/>
    </xf>
    <xf numFmtId="0" fontId="3" fillId="0" borderId="77" xfId="0" applyFont="1" applyFill="1" applyBorder="1" applyAlignment="1">
      <alignment horizontal="center" vertical="center"/>
    </xf>
    <xf numFmtId="4" fontId="1" fillId="0" borderId="32" xfId="0" applyNumberFormat="1" applyFont="1" applyBorder="1" applyAlignment="1">
      <alignment horizontal="right" shrinkToFit="1"/>
    </xf>
    <xf numFmtId="4" fontId="1" fillId="0" borderId="32" xfId="0" applyNumberFormat="1" applyFont="1" applyBorder="1" applyAlignment="1">
      <alignment horizontal="right" vertical="center" shrinkToFit="1"/>
    </xf>
    <xf numFmtId="0" fontId="1" fillId="0" borderId="32" xfId="1" applyNumberFormat="1" applyFont="1" applyBorder="1" applyAlignment="1">
      <alignment vertical="center"/>
    </xf>
    <xf numFmtId="4" fontId="18" fillId="0" borderId="32" xfId="0" applyNumberFormat="1" applyFont="1" applyBorder="1" applyAlignment="1">
      <alignment horizontal="right" shrinkToFit="1"/>
    </xf>
    <xf numFmtId="4" fontId="19" fillId="0" borderId="32" xfId="0" applyNumberFormat="1" applyFont="1" applyBorder="1" applyAlignment="1">
      <alignment horizontal="right" shrinkToFit="1"/>
    </xf>
    <xf numFmtId="0" fontId="1" fillId="0" borderId="60" xfId="0" applyFont="1" applyFill="1" applyBorder="1" applyAlignment="1">
      <alignment horizontal="left" vertical="center"/>
    </xf>
    <xf numFmtId="4" fontId="1" fillId="0" borderId="1" xfId="0" applyNumberFormat="1" applyFont="1" applyBorder="1" applyAlignment="1">
      <alignment horizontal="right" shrinkToFit="1"/>
    </xf>
    <xf numFmtId="40" fontId="1" fillId="0" borderId="10" xfId="0" applyNumberFormat="1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1" fillId="0" borderId="26" xfId="0" applyFont="1" applyBorder="1"/>
    <xf numFmtId="1" fontId="1" fillId="0" borderId="8" xfId="0" applyNumberFormat="1" applyFont="1" applyBorder="1" applyAlignment="1">
      <alignment horizontal="center" vertical="center"/>
    </xf>
    <xf numFmtId="0" fontId="9" fillId="2" borderId="26" xfId="0" applyFont="1" applyFill="1" applyBorder="1" applyAlignment="1">
      <alignment horizontal="left"/>
    </xf>
    <xf numFmtId="1" fontId="1" fillId="0" borderId="2" xfId="0" applyNumberFormat="1" applyFont="1" applyBorder="1" applyAlignment="1">
      <alignment horizontal="center" vertical="center"/>
    </xf>
    <xf numFmtId="1" fontId="1" fillId="0" borderId="7" xfId="0" applyNumberFormat="1" applyFont="1" applyBorder="1"/>
    <xf numFmtId="0" fontId="10" fillId="0" borderId="26" xfId="0" applyFont="1" applyBorder="1"/>
    <xf numFmtId="0" fontId="9" fillId="0" borderId="47" xfId="0" applyFont="1" applyBorder="1"/>
    <xf numFmtId="0" fontId="1" fillId="0" borderId="3" xfId="0" applyFont="1" applyFill="1" applyBorder="1" applyAlignment="1">
      <alignment horizontal="left" vertical="center"/>
    </xf>
    <xf numFmtId="4" fontId="1" fillId="2" borderId="62" xfId="3" applyNumberFormat="1" applyFont="1" applyFill="1" applyBorder="1"/>
    <xf numFmtId="0" fontId="1" fillId="2" borderId="7" xfId="3" applyFont="1" applyFill="1" applyBorder="1" applyAlignment="1">
      <alignment horizontal="left" vertical="center"/>
    </xf>
    <xf numFmtId="43" fontId="3" fillId="0" borderId="78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46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26" fillId="0" borderId="26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43" fontId="1" fillId="0" borderId="4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43" fontId="1" fillId="0" borderId="75" xfId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9" fillId="0" borderId="7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4" fontId="1" fillId="0" borderId="48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left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1" fillId="0" borderId="26" xfId="0" applyFont="1" applyBorder="1"/>
    <xf numFmtId="43" fontId="1" fillId="0" borderId="35" xfId="1" applyFont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" fontId="3" fillId="0" borderId="56" xfId="1" applyNumberFormat="1" applyFont="1" applyFill="1" applyBorder="1" applyAlignment="1">
      <alignment vertical="center"/>
    </xf>
    <xf numFmtId="0" fontId="1" fillId="0" borderId="79" xfId="0" applyFont="1" applyFill="1" applyBorder="1" applyAlignment="1">
      <alignment vertical="center"/>
    </xf>
    <xf numFmtId="0" fontId="1" fillId="0" borderId="80" xfId="0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57" xfId="0" applyFont="1" applyBorder="1" applyAlignment="1">
      <alignment vertical="center" wrapText="1"/>
    </xf>
    <xf numFmtId="0" fontId="3" fillId="0" borderId="81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48" xfId="0" applyFont="1" applyBorder="1" applyAlignment="1">
      <alignment vertical="center" wrapText="1"/>
    </xf>
    <xf numFmtId="0" fontId="3" fillId="0" borderId="83" xfId="0" applyFont="1" applyFill="1" applyBorder="1" applyAlignment="1">
      <alignment horizontal="center" vertical="center"/>
    </xf>
    <xf numFmtId="0" fontId="9" fillId="0" borderId="35" xfId="0" applyFont="1" applyBorder="1" applyAlignment="1">
      <alignment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4" fontId="4" fillId="0" borderId="31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43" fontId="3" fillId="0" borderId="30" xfId="1" applyFont="1" applyFill="1" applyBorder="1" applyAlignment="1">
      <alignment horizontal="center" vertical="center" wrapText="1"/>
    </xf>
    <xf numFmtId="43" fontId="3" fillId="0" borderId="42" xfId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43" fontId="8" fillId="0" borderId="30" xfId="1" applyFont="1" applyFill="1" applyBorder="1" applyAlignment="1">
      <alignment horizontal="center" vertical="center" wrapText="1"/>
    </xf>
    <xf numFmtId="43" fontId="8" fillId="0" borderId="42" xfId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5">
    <cellStyle name="Comma" xfId="1" builtinId="3"/>
    <cellStyle name="Comma 2" xfId="2"/>
    <cellStyle name="Normal" xfId="0" builtinId="0"/>
    <cellStyle name="Normal 2" xfId="3"/>
    <cellStyle name="Output" xfId="4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88"/>
  <sheetViews>
    <sheetView tabSelected="1" showWhiteSpace="0" view="pageLayout" zoomScale="85" zoomScaleNormal="100" zoomScalePageLayoutView="85" workbookViewId="0">
      <selection activeCell="G96" sqref="G96"/>
    </sheetView>
  </sheetViews>
  <sheetFormatPr defaultColWidth="9.140625" defaultRowHeight="12.75" x14ac:dyDescent="0.25"/>
  <cols>
    <col min="1" max="1" width="5.42578125" style="8" customWidth="1"/>
    <col min="2" max="2" width="30.85546875" style="8" customWidth="1"/>
    <col min="3" max="4" width="8.85546875" style="4" customWidth="1"/>
    <col min="5" max="5" width="9" style="8" customWidth="1"/>
    <col min="6" max="6" width="8.28515625" style="19" customWidth="1"/>
    <col min="7" max="7" width="11.85546875" style="23" customWidth="1"/>
    <col min="8" max="8" width="6.7109375" style="4" customWidth="1"/>
    <col min="9" max="9" width="12" style="23" customWidth="1"/>
    <col min="10" max="10" width="6.7109375" style="4" customWidth="1"/>
    <col min="11" max="11" width="12" style="23" customWidth="1"/>
    <col min="12" max="12" width="6.7109375" style="4" customWidth="1"/>
    <col min="13" max="13" width="12" style="23" customWidth="1"/>
    <col min="14" max="14" width="6.7109375" style="4" customWidth="1"/>
    <col min="15" max="15" width="12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2"/>
      <c r="D3" s="2"/>
      <c r="F3" s="16"/>
      <c r="G3" s="20"/>
      <c r="H3" s="10"/>
      <c r="I3" s="20"/>
      <c r="J3" s="10"/>
      <c r="K3" s="20"/>
      <c r="L3" s="10"/>
      <c r="M3" s="20"/>
      <c r="N3" s="10"/>
      <c r="O3" s="20"/>
      <c r="P3" s="28"/>
      <c r="Q3" s="28"/>
    </row>
    <row r="4" spans="1:17" s="5" customFormat="1" x14ac:dyDescent="0.25">
      <c r="A4" s="5" t="s">
        <v>0</v>
      </c>
      <c r="C4" s="673" t="s">
        <v>1</v>
      </c>
      <c r="D4" s="673"/>
      <c r="E4" s="673"/>
      <c r="F4" s="652"/>
      <c r="G4" s="652"/>
      <c r="H4" s="652"/>
      <c r="I4" s="652"/>
      <c r="J4" s="10"/>
      <c r="K4" s="20"/>
      <c r="L4" s="10"/>
      <c r="M4" s="20"/>
      <c r="N4" s="10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17"/>
      <c r="G5" s="21"/>
      <c r="H5" s="6"/>
      <c r="I5" s="21"/>
      <c r="J5" s="10"/>
      <c r="K5" s="20"/>
      <c r="L5" s="10"/>
      <c r="M5" s="20"/>
      <c r="N5" s="10"/>
      <c r="O5" s="20"/>
      <c r="P5" s="28"/>
      <c r="Q5" s="28"/>
    </row>
    <row r="6" spans="1:17" s="5" customFormat="1" x14ac:dyDescent="0.25">
      <c r="A6" s="5" t="s">
        <v>17</v>
      </c>
      <c r="C6" s="672" t="s">
        <v>27</v>
      </c>
      <c r="D6" s="672"/>
      <c r="E6" s="672"/>
      <c r="F6" s="17"/>
      <c r="G6" s="21"/>
      <c r="H6" s="6"/>
      <c r="I6" s="21"/>
      <c r="J6" s="10"/>
      <c r="K6" s="20"/>
      <c r="L6" s="10"/>
      <c r="M6" s="20"/>
      <c r="N6" s="10"/>
      <c r="O6" s="20"/>
      <c r="P6" s="28"/>
      <c r="Q6" s="28"/>
    </row>
    <row r="7" spans="1:17" s="5" customFormat="1" x14ac:dyDescent="0.25">
      <c r="A7" s="5" t="s">
        <v>18</v>
      </c>
      <c r="C7" s="673"/>
      <c r="D7" s="673"/>
      <c r="E7" s="673"/>
      <c r="F7" s="17"/>
      <c r="G7" s="21"/>
      <c r="H7" s="6"/>
      <c r="I7" s="21"/>
      <c r="J7" s="10"/>
      <c r="K7" s="20"/>
      <c r="L7" s="10"/>
      <c r="M7" s="20"/>
      <c r="N7" s="10"/>
      <c r="O7" s="20"/>
      <c r="P7" s="28"/>
      <c r="Q7" s="28"/>
    </row>
    <row r="8" spans="1:17" s="5" customFormat="1" ht="13.5" thickBot="1" x14ac:dyDescent="0.3">
      <c r="C8" s="3"/>
      <c r="D8" s="3"/>
      <c r="E8" s="3"/>
      <c r="F8" s="17"/>
      <c r="G8" s="21"/>
      <c r="H8" s="6"/>
      <c r="I8" s="21"/>
      <c r="J8" s="10"/>
      <c r="K8" s="20"/>
      <c r="L8" s="10"/>
      <c r="M8" s="20"/>
      <c r="N8" s="10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59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49"/>
      <c r="C12" s="50"/>
      <c r="D12" s="51"/>
      <c r="E12" s="52"/>
      <c r="F12" s="53"/>
      <c r="G12" s="54"/>
      <c r="H12" s="50"/>
      <c r="I12" s="55"/>
      <c r="J12" s="56"/>
      <c r="K12" s="57"/>
      <c r="L12" s="50"/>
      <c r="M12" s="55"/>
      <c r="N12" s="61"/>
      <c r="O12" s="58"/>
      <c r="P12" s="28"/>
      <c r="Q12" s="28"/>
    </row>
    <row r="13" spans="1:17" s="5" customFormat="1" x14ac:dyDescent="0.25">
      <c r="A13" s="33">
        <v>1</v>
      </c>
      <c r="B13" s="42" t="s">
        <v>66</v>
      </c>
      <c r="C13" s="40"/>
      <c r="D13" s="36">
        <v>12</v>
      </c>
      <c r="E13" s="86">
        <v>86.06</v>
      </c>
      <c r="F13" s="18" t="s">
        <v>31</v>
      </c>
      <c r="G13" s="44">
        <f t="shared" ref="G13:G34" si="0">E13*D13</f>
        <v>1032.72</v>
      </c>
      <c r="H13" s="39">
        <v>4</v>
      </c>
      <c r="I13" s="37">
        <f t="shared" ref="I13:I34" si="1">H13*E13</f>
        <v>344.24</v>
      </c>
      <c r="J13" s="47">
        <v>4</v>
      </c>
      <c r="K13" s="46">
        <f t="shared" ref="K13:K34" si="2">J13*E13</f>
        <v>344.24</v>
      </c>
      <c r="L13" s="39">
        <v>4</v>
      </c>
      <c r="M13" s="37">
        <f t="shared" ref="M13:M23" si="3">L13*E13</f>
        <v>344.24</v>
      </c>
      <c r="N13" s="47"/>
      <c r="O13" s="32">
        <f t="shared" ref="O13:O34" si="4">N13*E13</f>
        <v>0</v>
      </c>
      <c r="P13" s="28">
        <f t="shared" ref="P13:P34" si="5">N13+L13+J13+H13</f>
        <v>12</v>
      </c>
      <c r="Q13" s="28">
        <f t="shared" ref="Q13:Q34" si="6">P13-D13</f>
        <v>0</v>
      </c>
    </row>
    <row r="14" spans="1:17" s="7" customFormat="1" x14ac:dyDescent="0.25">
      <c r="A14" s="33">
        <v>2</v>
      </c>
      <c r="B14" s="42" t="s">
        <v>61</v>
      </c>
      <c r="C14" s="40"/>
      <c r="D14" s="36">
        <v>12</v>
      </c>
      <c r="E14" s="86">
        <v>43.99</v>
      </c>
      <c r="F14" s="18" t="s">
        <v>57</v>
      </c>
      <c r="G14" s="44">
        <f t="shared" si="0"/>
        <v>527.88</v>
      </c>
      <c r="H14" s="39">
        <v>6</v>
      </c>
      <c r="I14" s="37">
        <f t="shared" si="1"/>
        <v>263.94</v>
      </c>
      <c r="J14" s="47"/>
      <c r="K14" s="46">
        <f t="shared" si="2"/>
        <v>0</v>
      </c>
      <c r="L14" s="39">
        <v>6</v>
      </c>
      <c r="M14" s="37">
        <f t="shared" si="3"/>
        <v>263.94</v>
      </c>
      <c r="N14" s="47"/>
      <c r="O14" s="32">
        <f t="shared" si="4"/>
        <v>0</v>
      </c>
      <c r="P14" s="28">
        <f t="shared" si="5"/>
        <v>12</v>
      </c>
      <c r="Q14" s="28">
        <f t="shared" si="6"/>
        <v>0</v>
      </c>
    </row>
    <row r="15" spans="1:17" s="7" customFormat="1" x14ac:dyDescent="0.25">
      <c r="A15" s="33">
        <v>3</v>
      </c>
      <c r="B15" s="42" t="s">
        <v>44</v>
      </c>
      <c r="C15" s="40"/>
      <c r="D15" s="36">
        <v>12</v>
      </c>
      <c r="E15" s="86">
        <v>100</v>
      </c>
      <c r="F15" s="18" t="s">
        <v>45</v>
      </c>
      <c r="G15" s="44">
        <f t="shared" si="0"/>
        <v>1200</v>
      </c>
      <c r="H15" s="39">
        <v>4</v>
      </c>
      <c r="I15" s="37">
        <f t="shared" si="1"/>
        <v>400</v>
      </c>
      <c r="J15" s="47">
        <v>2</v>
      </c>
      <c r="K15" s="46">
        <f t="shared" si="2"/>
        <v>200</v>
      </c>
      <c r="L15" s="39">
        <v>4</v>
      </c>
      <c r="M15" s="37">
        <f t="shared" si="3"/>
        <v>400</v>
      </c>
      <c r="N15" s="47">
        <v>2</v>
      </c>
      <c r="O15" s="32">
        <f t="shared" si="4"/>
        <v>200</v>
      </c>
      <c r="P15" s="28">
        <f t="shared" si="5"/>
        <v>12</v>
      </c>
      <c r="Q15" s="28">
        <f t="shared" si="6"/>
        <v>0</v>
      </c>
    </row>
    <row r="16" spans="1:17" s="7" customFormat="1" x14ac:dyDescent="0.25">
      <c r="A16" s="33">
        <v>4</v>
      </c>
      <c r="B16" s="42" t="s">
        <v>63</v>
      </c>
      <c r="C16" s="40"/>
      <c r="D16" s="36">
        <v>48</v>
      </c>
      <c r="E16" s="86">
        <v>19.73</v>
      </c>
      <c r="F16" s="18" t="s">
        <v>31</v>
      </c>
      <c r="G16" s="44">
        <f t="shared" si="0"/>
        <v>947.04</v>
      </c>
      <c r="H16" s="39">
        <v>24</v>
      </c>
      <c r="I16" s="37">
        <f t="shared" si="1"/>
        <v>473.52</v>
      </c>
      <c r="J16" s="47"/>
      <c r="K16" s="46">
        <f t="shared" si="2"/>
        <v>0</v>
      </c>
      <c r="L16" s="39">
        <v>24</v>
      </c>
      <c r="M16" s="37">
        <f t="shared" si="3"/>
        <v>473.52</v>
      </c>
      <c r="N16" s="47"/>
      <c r="O16" s="32">
        <f t="shared" si="4"/>
        <v>0</v>
      </c>
      <c r="P16" s="28">
        <f t="shared" si="5"/>
        <v>48</v>
      </c>
      <c r="Q16" s="28">
        <f t="shared" si="6"/>
        <v>0</v>
      </c>
    </row>
    <row r="17" spans="1:17" s="7" customFormat="1" x14ac:dyDescent="0.25">
      <c r="A17" s="33">
        <v>5</v>
      </c>
      <c r="B17" s="42" t="s">
        <v>64</v>
      </c>
      <c r="C17" s="40"/>
      <c r="D17" s="36">
        <v>48</v>
      </c>
      <c r="E17" s="86">
        <v>19.5</v>
      </c>
      <c r="F17" s="18" t="s">
        <v>31</v>
      </c>
      <c r="G17" s="44">
        <f t="shared" si="0"/>
        <v>936</v>
      </c>
      <c r="H17" s="39">
        <v>24</v>
      </c>
      <c r="I17" s="37">
        <f t="shared" si="1"/>
        <v>468</v>
      </c>
      <c r="J17" s="47"/>
      <c r="K17" s="46">
        <f t="shared" si="2"/>
        <v>0</v>
      </c>
      <c r="L17" s="39">
        <v>24</v>
      </c>
      <c r="M17" s="37">
        <f t="shared" si="3"/>
        <v>468</v>
      </c>
      <c r="N17" s="47"/>
      <c r="O17" s="32">
        <f t="shared" si="4"/>
        <v>0</v>
      </c>
      <c r="P17" s="28">
        <f t="shared" si="5"/>
        <v>48</v>
      </c>
      <c r="Q17" s="28">
        <f t="shared" si="6"/>
        <v>0</v>
      </c>
    </row>
    <row r="18" spans="1:17" s="7" customFormat="1" x14ac:dyDescent="0.25">
      <c r="A18" s="33">
        <v>6</v>
      </c>
      <c r="B18" s="42" t="s">
        <v>37</v>
      </c>
      <c r="C18" s="40"/>
      <c r="D18" s="36">
        <v>50</v>
      </c>
      <c r="E18" s="86">
        <v>20.16</v>
      </c>
      <c r="F18" s="18" t="s">
        <v>31</v>
      </c>
      <c r="G18" s="44">
        <f t="shared" si="0"/>
        <v>1008</v>
      </c>
      <c r="H18" s="39">
        <v>50</v>
      </c>
      <c r="I18" s="37">
        <f t="shared" si="1"/>
        <v>1008</v>
      </c>
      <c r="J18" s="47"/>
      <c r="K18" s="46">
        <f t="shared" si="2"/>
        <v>0</v>
      </c>
      <c r="L18" s="39"/>
      <c r="M18" s="37">
        <f t="shared" si="3"/>
        <v>0</v>
      </c>
      <c r="N18" s="47"/>
      <c r="O18" s="32">
        <f t="shared" si="4"/>
        <v>0</v>
      </c>
      <c r="P18" s="28">
        <f t="shared" si="5"/>
        <v>50</v>
      </c>
      <c r="Q18" s="28">
        <f t="shared" si="6"/>
        <v>0</v>
      </c>
    </row>
    <row r="19" spans="1:17" s="7" customFormat="1" x14ac:dyDescent="0.25">
      <c r="A19" s="33">
        <v>7</v>
      </c>
      <c r="B19" s="42" t="s">
        <v>42</v>
      </c>
      <c r="C19" s="40"/>
      <c r="D19" s="36">
        <v>48</v>
      </c>
      <c r="E19" s="86">
        <v>114.51</v>
      </c>
      <c r="F19" s="18" t="s">
        <v>40</v>
      </c>
      <c r="G19" s="44">
        <f t="shared" si="0"/>
        <v>5496.4800000000005</v>
      </c>
      <c r="H19" s="39">
        <v>16</v>
      </c>
      <c r="I19" s="37">
        <f t="shared" si="1"/>
        <v>1832.16</v>
      </c>
      <c r="J19" s="47">
        <v>8</v>
      </c>
      <c r="K19" s="46">
        <f t="shared" si="2"/>
        <v>916.08</v>
      </c>
      <c r="L19" s="39">
        <v>16</v>
      </c>
      <c r="M19" s="37">
        <f t="shared" si="3"/>
        <v>1832.16</v>
      </c>
      <c r="N19" s="47">
        <v>8</v>
      </c>
      <c r="O19" s="32">
        <f t="shared" si="4"/>
        <v>916.08</v>
      </c>
      <c r="P19" s="28">
        <f t="shared" si="5"/>
        <v>48</v>
      </c>
      <c r="Q19" s="28">
        <f t="shared" si="6"/>
        <v>0</v>
      </c>
    </row>
    <row r="20" spans="1:17" s="7" customFormat="1" x14ac:dyDescent="0.25">
      <c r="A20" s="33">
        <v>8</v>
      </c>
      <c r="B20" s="42" t="s">
        <v>39</v>
      </c>
      <c r="C20" s="40"/>
      <c r="D20" s="36">
        <v>48</v>
      </c>
      <c r="E20" s="86">
        <v>129.97999999999999</v>
      </c>
      <c r="F20" s="18" t="s">
        <v>40</v>
      </c>
      <c r="G20" s="44">
        <f t="shared" si="0"/>
        <v>6239.0399999999991</v>
      </c>
      <c r="H20" s="39">
        <v>16</v>
      </c>
      <c r="I20" s="37">
        <f t="shared" si="1"/>
        <v>2079.6799999999998</v>
      </c>
      <c r="J20" s="47">
        <v>8</v>
      </c>
      <c r="K20" s="46">
        <f t="shared" si="2"/>
        <v>1039.8399999999999</v>
      </c>
      <c r="L20" s="39">
        <v>16</v>
      </c>
      <c r="M20" s="37">
        <f t="shared" si="3"/>
        <v>2079.6799999999998</v>
      </c>
      <c r="N20" s="47">
        <v>8</v>
      </c>
      <c r="O20" s="32">
        <f t="shared" si="4"/>
        <v>1039.8399999999999</v>
      </c>
      <c r="P20" s="28">
        <f t="shared" si="5"/>
        <v>48</v>
      </c>
      <c r="Q20" s="28">
        <f t="shared" si="6"/>
        <v>0</v>
      </c>
    </row>
    <row r="21" spans="1:17" s="7" customFormat="1" x14ac:dyDescent="0.25">
      <c r="A21" s="33">
        <v>9</v>
      </c>
      <c r="B21" s="42" t="s">
        <v>41</v>
      </c>
      <c r="C21" s="40"/>
      <c r="D21" s="36">
        <v>48</v>
      </c>
      <c r="E21" s="86">
        <v>114.51</v>
      </c>
      <c r="F21" s="18" t="s">
        <v>40</v>
      </c>
      <c r="G21" s="44">
        <f t="shared" si="0"/>
        <v>5496.4800000000005</v>
      </c>
      <c r="H21" s="39">
        <v>16</v>
      </c>
      <c r="I21" s="37">
        <f t="shared" si="1"/>
        <v>1832.16</v>
      </c>
      <c r="J21" s="47">
        <v>8</v>
      </c>
      <c r="K21" s="46">
        <f t="shared" si="2"/>
        <v>916.08</v>
      </c>
      <c r="L21" s="39">
        <v>16</v>
      </c>
      <c r="M21" s="37">
        <f t="shared" si="3"/>
        <v>1832.16</v>
      </c>
      <c r="N21" s="47">
        <v>8</v>
      </c>
      <c r="O21" s="32">
        <f t="shared" si="4"/>
        <v>916.08</v>
      </c>
      <c r="P21" s="28">
        <f t="shared" si="5"/>
        <v>48</v>
      </c>
      <c r="Q21" s="28">
        <f t="shared" si="6"/>
        <v>0</v>
      </c>
    </row>
    <row r="22" spans="1:17" s="7" customFormat="1" x14ac:dyDescent="0.25">
      <c r="A22" s="33">
        <v>10</v>
      </c>
      <c r="B22" s="42" t="s">
        <v>51</v>
      </c>
      <c r="C22" s="40"/>
      <c r="D22" s="36">
        <v>48</v>
      </c>
      <c r="E22" s="86">
        <v>5.18</v>
      </c>
      <c r="F22" s="18" t="s">
        <v>31</v>
      </c>
      <c r="G22" s="44">
        <f t="shared" si="0"/>
        <v>248.64</v>
      </c>
      <c r="H22" s="39">
        <v>24</v>
      </c>
      <c r="I22" s="37">
        <f t="shared" si="1"/>
        <v>124.32</v>
      </c>
      <c r="J22" s="47"/>
      <c r="K22" s="46">
        <f t="shared" si="2"/>
        <v>0</v>
      </c>
      <c r="L22" s="39">
        <v>24</v>
      </c>
      <c r="M22" s="37">
        <f t="shared" si="3"/>
        <v>124.32</v>
      </c>
      <c r="N22" s="47"/>
      <c r="O22" s="32">
        <f t="shared" si="4"/>
        <v>0</v>
      </c>
      <c r="P22" s="28">
        <f t="shared" si="5"/>
        <v>48</v>
      </c>
      <c r="Q22" s="28">
        <f t="shared" si="6"/>
        <v>0</v>
      </c>
    </row>
    <row r="23" spans="1:17" s="7" customFormat="1" x14ac:dyDescent="0.25">
      <c r="A23" s="33">
        <v>11</v>
      </c>
      <c r="B23" s="42" t="s">
        <v>50</v>
      </c>
      <c r="C23" s="40"/>
      <c r="D23" s="36">
        <v>1</v>
      </c>
      <c r="E23" s="86">
        <v>738.41</v>
      </c>
      <c r="F23" s="18" t="s">
        <v>45</v>
      </c>
      <c r="G23" s="44">
        <f t="shared" si="0"/>
        <v>738.41</v>
      </c>
      <c r="H23" s="39">
        <v>1</v>
      </c>
      <c r="I23" s="37">
        <f t="shared" si="1"/>
        <v>738.41</v>
      </c>
      <c r="J23" s="47"/>
      <c r="K23" s="46">
        <f t="shared" si="2"/>
        <v>0</v>
      </c>
      <c r="L23" s="39"/>
      <c r="M23" s="37">
        <f t="shared" si="3"/>
        <v>0</v>
      </c>
      <c r="N23" s="47"/>
      <c r="O23" s="32">
        <f t="shared" si="4"/>
        <v>0</v>
      </c>
      <c r="P23" s="28">
        <f t="shared" si="5"/>
        <v>1</v>
      </c>
      <c r="Q23" s="28">
        <f t="shared" si="6"/>
        <v>0</v>
      </c>
    </row>
    <row r="24" spans="1:17" s="7" customFormat="1" x14ac:dyDescent="0.25">
      <c r="A24" s="33">
        <v>12</v>
      </c>
      <c r="B24" s="42" t="s">
        <v>102</v>
      </c>
      <c r="C24" s="40"/>
      <c r="D24" s="36">
        <v>6</v>
      </c>
      <c r="E24" s="45">
        <v>135.19999999999999</v>
      </c>
      <c r="F24" s="18" t="s">
        <v>31</v>
      </c>
      <c r="G24" s="44">
        <f t="shared" si="0"/>
        <v>811.19999999999993</v>
      </c>
      <c r="H24" s="39">
        <v>6</v>
      </c>
      <c r="I24" s="37">
        <f t="shared" si="1"/>
        <v>811.19999999999993</v>
      </c>
      <c r="J24" s="47"/>
      <c r="K24" s="46">
        <f t="shared" si="2"/>
        <v>0</v>
      </c>
      <c r="L24" s="39"/>
      <c r="M24" s="37"/>
      <c r="N24" s="47"/>
      <c r="O24" s="32">
        <f t="shared" si="4"/>
        <v>0</v>
      </c>
      <c r="P24" s="28">
        <f t="shared" si="5"/>
        <v>6</v>
      </c>
      <c r="Q24" s="28">
        <f t="shared" si="6"/>
        <v>0</v>
      </c>
    </row>
    <row r="25" spans="1:17" s="7" customFormat="1" x14ac:dyDescent="0.25">
      <c r="A25" s="33">
        <v>13</v>
      </c>
      <c r="B25" s="42" t="s">
        <v>67</v>
      </c>
      <c r="C25" s="40"/>
      <c r="D25" s="36">
        <v>24</v>
      </c>
      <c r="E25" s="86">
        <v>17.559999999999999</v>
      </c>
      <c r="F25" s="18" t="s">
        <v>31</v>
      </c>
      <c r="G25" s="44">
        <f t="shared" si="0"/>
        <v>421.43999999999994</v>
      </c>
      <c r="H25" s="39">
        <v>12</v>
      </c>
      <c r="I25" s="37">
        <f t="shared" si="1"/>
        <v>210.71999999999997</v>
      </c>
      <c r="J25" s="47"/>
      <c r="K25" s="46">
        <f t="shared" si="2"/>
        <v>0</v>
      </c>
      <c r="L25" s="39">
        <v>12</v>
      </c>
      <c r="M25" s="37">
        <f t="shared" ref="M25:M34" si="7">L25*E25</f>
        <v>210.71999999999997</v>
      </c>
      <c r="N25" s="47"/>
      <c r="O25" s="32">
        <f t="shared" si="4"/>
        <v>0</v>
      </c>
      <c r="P25" s="28">
        <f t="shared" si="5"/>
        <v>24</v>
      </c>
      <c r="Q25" s="28">
        <f t="shared" si="6"/>
        <v>0</v>
      </c>
    </row>
    <row r="26" spans="1:17" s="7" customFormat="1" x14ac:dyDescent="0.25">
      <c r="A26" s="33">
        <v>14</v>
      </c>
      <c r="B26" s="42" t="s">
        <v>35</v>
      </c>
      <c r="C26" s="40"/>
      <c r="D26" s="36">
        <v>1</v>
      </c>
      <c r="E26" s="86"/>
      <c r="F26" s="18" t="s">
        <v>34</v>
      </c>
      <c r="G26" s="44">
        <f t="shared" si="0"/>
        <v>0</v>
      </c>
      <c r="H26" s="39">
        <v>1</v>
      </c>
      <c r="I26" s="37">
        <f t="shared" si="1"/>
        <v>0</v>
      </c>
      <c r="J26" s="47"/>
      <c r="K26" s="46">
        <f t="shared" si="2"/>
        <v>0</v>
      </c>
      <c r="L26" s="39"/>
      <c r="M26" s="37">
        <f t="shared" si="7"/>
        <v>0</v>
      </c>
      <c r="N26" s="47"/>
      <c r="O26" s="32">
        <f t="shared" si="4"/>
        <v>0</v>
      </c>
      <c r="P26" s="28">
        <f t="shared" si="5"/>
        <v>1</v>
      </c>
      <c r="Q26" s="28">
        <f t="shared" si="6"/>
        <v>0</v>
      </c>
    </row>
    <row r="27" spans="1:17" s="7" customFormat="1" x14ac:dyDescent="0.25">
      <c r="A27" s="33">
        <v>15</v>
      </c>
      <c r="B27" s="42" t="s">
        <v>43</v>
      </c>
      <c r="C27" s="40"/>
      <c r="D27" s="36">
        <v>24</v>
      </c>
      <c r="E27" s="86">
        <v>75.92</v>
      </c>
      <c r="F27" s="18" t="s">
        <v>31</v>
      </c>
      <c r="G27" s="44">
        <f t="shared" si="0"/>
        <v>1822.08</v>
      </c>
      <c r="H27" s="39">
        <v>8</v>
      </c>
      <c r="I27" s="37">
        <f t="shared" si="1"/>
        <v>607.36</v>
      </c>
      <c r="J27" s="47">
        <v>4</v>
      </c>
      <c r="K27" s="46">
        <f t="shared" si="2"/>
        <v>303.68</v>
      </c>
      <c r="L27" s="39">
        <v>8</v>
      </c>
      <c r="M27" s="37">
        <f t="shared" si="7"/>
        <v>607.36</v>
      </c>
      <c r="N27" s="47">
        <v>4</v>
      </c>
      <c r="O27" s="32">
        <f t="shared" si="4"/>
        <v>303.68</v>
      </c>
      <c r="P27" s="28">
        <f t="shared" si="5"/>
        <v>24</v>
      </c>
      <c r="Q27" s="28">
        <f t="shared" si="6"/>
        <v>0</v>
      </c>
    </row>
    <row r="28" spans="1:17" s="7" customFormat="1" x14ac:dyDescent="0.25">
      <c r="A28" s="33">
        <v>16</v>
      </c>
      <c r="B28" s="42" t="s">
        <v>47</v>
      </c>
      <c r="C28" s="40"/>
      <c r="D28" s="36">
        <v>12</v>
      </c>
      <c r="E28" s="86">
        <v>4.42</v>
      </c>
      <c r="F28" s="18" t="s">
        <v>31</v>
      </c>
      <c r="G28" s="44">
        <f t="shared" si="0"/>
        <v>53.04</v>
      </c>
      <c r="H28" s="39">
        <v>4</v>
      </c>
      <c r="I28" s="37">
        <f t="shared" si="1"/>
        <v>17.68</v>
      </c>
      <c r="J28" s="47">
        <v>2</v>
      </c>
      <c r="K28" s="46">
        <f t="shared" si="2"/>
        <v>8.84</v>
      </c>
      <c r="L28" s="39">
        <v>4</v>
      </c>
      <c r="M28" s="37">
        <f t="shared" si="7"/>
        <v>17.68</v>
      </c>
      <c r="N28" s="47">
        <v>2</v>
      </c>
      <c r="O28" s="32">
        <f t="shared" si="4"/>
        <v>8.84</v>
      </c>
      <c r="P28" s="28">
        <f t="shared" si="5"/>
        <v>12</v>
      </c>
      <c r="Q28" s="28">
        <f t="shared" si="6"/>
        <v>0</v>
      </c>
    </row>
    <row r="29" spans="1:17" s="7" customFormat="1" x14ac:dyDescent="0.25">
      <c r="A29" s="33">
        <v>17</v>
      </c>
      <c r="B29" s="42" t="s">
        <v>75</v>
      </c>
      <c r="C29" s="40"/>
      <c r="D29" s="36">
        <v>6</v>
      </c>
      <c r="E29" s="86">
        <v>78.92</v>
      </c>
      <c r="F29" s="18" t="s">
        <v>45</v>
      </c>
      <c r="G29" s="44">
        <f t="shared" si="0"/>
        <v>473.52</v>
      </c>
      <c r="H29" s="39">
        <v>3</v>
      </c>
      <c r="I29" s="37">
        <f t="shared" si="1"/>
        <v>236.76</v>
      </c>
      <c r="J29" s="47"/>
      <c r="K29" s="46">
        <f t="shared" si="2"/>
        <v>0</v>
      </c>
      <c r="L29" s="39">
        <v>3</v>
      </c>
      <c r="M29" s="37">
        <f t="shared" si="7"/>
        <v>236.76</v>
      </c>
      <c r="N29" s="47"/>
      <c r="O29" s="32">
        <f t="shared" si="4"/>
        <v>0</v>
      </c>
      <c r="P29" s="28">
        <f t="shared" si="5"/>
        <v>6</v>
      </c>
      <c r="Q29" s="28">
        <f t="shared" si="6"/>
        <v>0</v>
      </c>
    </row>
    <row r="30" spans="1:17" s="7" customFormat="1" x14ac:dyDescent="0.25">
      <c r="A30" s="33">
        <v>18</v>
      </c>
      <c r="B30" s="42" t="s">
        <v>71</v>
      </c>
      <c r="C30" s="40"/>
      <c r="D30" s="36">
        <v>6</v>
      </c>
      <c r="E30" s="86">
        <v>350</v>
      </c>
      <c r="F30" s="18" t="s">
        <v>31</v>
      </c>
      <c r="G30" s="44">
        <f t="shared" si="0"/>
        <v>2100</v>
      </c>
      <c r="H30" s="39">
        <v>3</v>
      </c>
      <c r="I30" s="37">
        <f t="shared" si="1"/>
        <v>1050</v>
      </c>
      <c r="J30" s="47"/>
      <c r="K30" s="46">
        <f t="shared" si="2"/>
        <v>0</v>
      </c>
      <c r="L30" s="39">
        <v>3</v>
      </c>
      <c r="M30" s="37">
        <f t="shared" si="7"/>
        <v>1050</v>
      </c>
      <c r="N30" s="47"/>
      <c r="O30" s="32">
        <f t="shared" si="4"/>
        <v>0</v>
      </c>
      <c r="P30" s="28">
        <f t="shared" si="5"/>
        <v>6</v>
      </c>
      <c r="Q30" s="28">
        <f t="shared" si="6"/>
        <v>0</v>
      </c>
    </row>
    <row r="31" spans="1:17" s="7" customFormat="1" x14ac:dyDescent="0.25">
      <c r="A31" s="33">
        <v>19</v>
      </c>
      <c r="B31" s="42" t="s">
        <v>48</v>
      </c>
      <c r="C31" s="40"/>
      <c r="D31" s="36">
        <v>48</v>
      </c>
      <c r="E31" s="86">
        <v>2.91</v>
      </c>
      <c r="F31" s="18" t="s">
        <v>31</v>
      </c>
      <c r="G31" s="44">
        <f t="shared" si="0"/>
        <v>139.68</v>
      </c>
      <c r="H31" s="39">
        <v>24</v>
      </c>
      <c r="I31" s="37">
        <f t="shared" si="1"/>
        <v>69.84</v>
      </c>
      <c r="J31" s="47"/>
      <c r="K31" s="46">
        <f t="shared" si="2"/>
        <v>0</v>
      </c>
      <c r="L31" s="39">
        <v>24</v>
      </c>
      <c r="M31" s="37">
        <f t="shared" si="7"/>
        <v>69.84</v>
      </c>
      <c r="N31" s="47"/>
      <c r="O31" s="32">
        <f t="shared" si="4"/>
        <v>0</v>
      </c>
      <c r="P31" s="28">
        <f t="shared" si="5"/>
        <v>48</v>
      </c>
      <c r="Q31" s="28">
        <f t="shared" si="6"/>
        <v>0</v>
      </c>
    </row>
    <row r="32" spans="1:17" s="7" customFormat="1" x14ac:dyDescent="0.25">
      <c r="A32" s="33">
        <v>20</v>
      </c>
      <c r="B32" s="42" t="s">
        <v>49</v>
      </c>
      <c r="C32" s="40"/>
      <c r="D32" s="36">
        <v>48</v>
      </c>
      <c r="E32" s="86">
        <v>2.5299999999999998</v>
      </c>
      <c r="F32" s="18" t="s">
        <v>31</v>
      </c>
      <c r="G32" s="44">
        <f t="shared" si="0"/>
        <v>121.44</v>
      </c>
      <c r="H32" s="39">
        <v>24</v>
      </c>
      <c r="I32" s="37">
        <f t="shared" si="1"/>
        <v>60.72</v>
      </c>
      <c r="J32" s="47"/>
      <c r="K32" s="46">
        <f t="shared" si="2"/>
        <v>0</v>
      </c>
      <c r="L32" s="39">
        <v>24</v>
      </c>
      <c r="M32" s="37">
        <f t="shared" si="7"/>
        <v>60.72</v>
      </c>
      <c r="N32" s="47"/>
      <c r="O32" s="32">
        <f t="shared" si="4"/>
        <v>0</v>
      </c>
      <c r="P32" s="28">
        <f t="shared" si="5"/>
        <v>48</v>
      </c>
      <c r="Q32" s="28">
        <f t="shared" si="6"/>
        <v>0</v>
      </c>
    </row>
    <row r="33" spans="1:17" x14ac:dyDescent="0.25">
      <c r="A33" s="33">
        <v>21</v>
      </c>
      <c r="B33" s="42" t="s">
        <v>30</v>
      </c>
      <c r="C33" s="40"/>
      <c r="D33" s="36">
        <v>100</v>
      </c>
      <c r="E33" s="86"/>
      <c r="F33" s="18" t="s">
        <v>33</v>
      </c>
      <c r="G33" s="44">
        <f t="shared" si="0"/>
        <v>0</v>
      </c>
      <c r="H33" s="39">
        <v>15</v>
      </c>
      <c r="I33" s="37">
        <f t="shared" si="1"/>
        <v>0</v>
      </c>
      <c r="J33" s="47">
        <v>15</v>
      </c>
      <c r="K33" s="46">
        <f t="shared" si="2"/>
        <v>0</v>
      </c>
      <c r="L33" s="39">
        <v>15</v>
      </c>
      <c r="M33" s="37">
        <f t="shared" si="7"/>
        <v>0</v>
      </c>
      <c r="N33" s="47">
        <v>55</v>
      </c>
      <c r="O33" s="32">
        <f t="shared" si="4"/>
        <v>0</v>
      </c>
      <c r="P33" s="28">
        <f t="shared" si="5"/>
        <v>100</v>
      </c>
      <c r="Q33" s="28">
        <f t="shared" si="6"/>
        <v>0</v>
      </c>
    </row>
    <row r="34" spans="1:17" x14ac:dyDescent="0.25">
      <c r="A34" s="33">
        <v>22</v>
      </c>
      <c r="B34" s="41" t="s">
        <v>53</v>
      </c>
      <c r="C34" s="39"/>
      <c r="D34" s="35">
        <v>100</v>
      </c>
      <c r="E34" s="108"/>
      <c r="F34" s="18" t="s">
        <v>31</v>
      </c>
      <c r="G34" s="44">
        <f t="shared" si="0"/>
        <v>0</v>
      </c>
      <c r="H34" s="39">
        <v>100</v>
      </c>
      <c r="I34" s="37">
        <f t="shared" si="1"/>
        <v>0</v>
      </c>
      <c r="J34" s="47"/>
      <c r="K34" s="46">
        <f t="shared" si="2"/>
        <v>0</v>
      </c>
      <c r="L34" s="39"/>
      <c r="M34" s="37">
        <f t="shared" si="7"/>
        <v>0</v>
      </c>
      <c r="N34" s="62"/>
      <c r="O34" s="32">
        <f t="shared" si="4"/>
        <v>0</v>
      </c>
      <c r="P34" s="28">
        <f t="shared" si="5"/>
        <v>100</v>
      </c>
      <c r="Q34" s="28">
        <f t="shared" si="6"/>
        <v>0</v>
      </c>
    </row>
    <row r="35" spans="1:17" ht="13.5" thickBot="1" x14ac:dyDescent="0.3">
      <c r="A35" s="63"/>
      <c r="B35" s="64"/>
      <c r="C35" s="65"/>
      <c r="D35" s="66"/>
      <c r="E35" s="67"/>
      <c r="F35" s="68"/>
      <c r="G35" s="69"/>
      <c r="H35" s="70"/>
      <c r="I35" s="71"/>
      <c r="J35" s="72"/>
      <c r="K35" s="69"/>
      <c r="L35" s="70"/>
      <c r="M35" s="71"/>
      <c r="N35" s="72"/>
      <c r="O35" s="73"/>
    </row>
    <row r="36" spans="1:17" ht="14.25" thickTop="1" thickBot="1" x14ac:dyDescent="0.3">
      <c r="A36" s="74"/>
      <c r="B36" s="81" t="s">
        <v>2007</v>
      </c>
      <c r="C36" s="76"/>
      <c r="D36" s="77"/>
      <c r="E36" s="78"/>
      <c r="F36" s="79"/>
      <c r="G36" s="80">
        <f>SUM(G13:G34)</f>
        <v>29813.089999999997</v>
      </c>
      <c r="H36" s="76"/>
      <c r="I36" s="80">
        <f>SUM(I13:I34)</f>
        <v>12628.71</v>
      </c>
      <c r="J36" s="78"/>
      <c r="K36" s="80">
        <f>SUM(K13:K35)</f>
        <v>3728.7599999999998</v>
      </c>
      <c r="L36" s="76"/>
      <c r="M36" s="80">
        <f>SUM(M13:M35)</f>
        <v>10071.1</v>
      </c>
      <c r="N36" s="78"/>
      <c r="O36" s="80">
        <f>SUM(O13:O35)</f>
        <v>3384.52</v>
      </c>
    </row>
    <row r="37" spans="1:17" ht="13.5" thickTop="1" x14ac:dyDescent="0.25">
      <c r="A37" s="8" t="s">
        <v>5</v>
      </c>
      <c r="B37" s="9"/>
      <c r="C37" s="6"/>
      <c r="D37" s="9" t="s">
        <v>6</v>
      </c>
      <c r="E37" s="9"/>
      <c r="F37" s="17"/>
      <c r="G37" s="22"/>
      <c r="H37" s="6"/>
      <c r="I37" s="22"/>
      <c r="J37" s="6"/>
      <c r="K37" s="22"/>
      <c r="L37" s="26"/>
      <c r="M37" s="23" t="s">
        <v>7</v>
      </c>
      <c r="N37" s="6"/>
    </row>
    <row r="38" spans="1:17" x14ac:dyDescent="0.25">
      <c r="D38" s="8" t="s">
        <v>8</v>
      </c>
    </row>
    <row r="41" spans="1:17" x14ac:dyDescent="0.25">
      <c r="A41" s="652" t="s">
        <v>78</v>
      </c>
      <c r="B41" s="652"/>
      <c r="C41" s="10"/>
      <c r="D41" s="653" t="s">
        <v>9</v>
      </c>
      <c r="E41" s="653"/>
      <c r="F41" s="653"/>
      <c r="G41" s="20"/>
      <c r="H41" s="653" t="s">
        <v>10</v>
      </c>
      <c r="I41" s="653"/>
      <c r="J41" s="653"/>
      <c r="K41" s="20"/>
      <c r="L41" s="10"/>
      <c r="M41" s="653" t="s">
        <v>25</v>
      </c>
      <c r="N41" s="653"/>
      <c r="O41" s="653"/>
    </row>
    <row r="42" spans="1:17" x14ac:dyDescent="0.25">
      <c r="A42" s="654" t="s">
        <v>11</v>
      </c>
      <c r="B42" s="654"/>
      <c r="C42" s="11"/>
      <c r="D42" s="655" t="s">
        <v>12</v>
      </c>
      <c r="E42" s="655"/>
      <c r="F42" s="655"/>
      <c r="G42" s="24"/>
      <c r="H42" s="655" t="s">
        <v>13</v>
      </c>
      <c r="I42" s="655"/>
      <c r="J42" s="655"/>
      <c r="K42" s="24"/>
      <c r="L42" s="11"/>
      <c r="M42" s="655" t="s">
        <v>26</v>
      </c>
      <c r="N42" s="655"/>
      <c r="O42" s="655"/>
    </row>
    <row r="43" spans="1:17" ht="15.75" x14ac:dyDescent="0.25">
      <c r="A43" s="683" t="s">
        <v>14</v>
      </c>
      <c r="B43" s="683"/>
      <c r="C43" s="683"/>
      <c r="D43" s="683"/>
      <c r="E43" s="683"/>
      <c r="F43" s="683"/>
      <c r="G43" s="683"/>
      <c r="H43" s="683"/>
      <c r="I43" s="683"/>
      <c r="J43" s="683"/>
      <c r="K43" s="683"/>
      <c r="L43" s="683"/>
      <c r="M43" s="683"/>
      <c r="N43" s="683"/>
      <c r="O43" s="683"/>
    </row>
    <row r="44" spans="1:17" ht="15.75" x14ac:dyDescent="0.25">
      <c r="A44" s="683" t="s">
        <v>1624</v>
      </c>
      <c r="B44" s="683"/>
      <c r="C44" s="683"/>
      <c r="D44" s="683"/>
      <c r="E44" s="683"/>
      <c r="F44" s="683"/>
      <c r="G44" s="683"/>
      <c r="H44" s="683"/>
      <c r="I44" s="683"/>
      <c r="J44" s="683"/>
      <c r="K44" s="683"/>
      <c r="L44" s="683"/>
      <c r="M44" s="683"/>
      <c r="N44" s="683"/>
      <c r="O44" s="683"/>
    </row>
    <row r="45" spans="1:17" x14ac:dyDescent="0.25">
      <c r="A45" s="5"/>
      <c r="B45" s="5"/>
      <c r="C45" s="469"/>
      <c r="D45" s="469"/>
      <c r="E45" s="5"/>
      <c r="F45" s="16"/>
      <c r="G45" s="20"/>
      <c r="H45" s="469"/>
      <c r="I45" s="20"/>
      <c r="J45" s="469"/>
      <c r="K45" s="20"/>
      <c r="L45" s="469"/>
      <c r="M45" s="20"/>
      <c r="N45" s="469"/>
      <c r="O45" s="20"/>
    </row>
    <row r="46" spans="1:17" x14ac:dyDescent="0.25">
      <c r="A46" s="5" t="s">
        <v>0</v>
      </c>
      <c r="B46" s="5"/>
      <c r="C46" s="673" t="s">
        <v>1</v>
      </c>
      <c r="D46" s="673"/>
      <c r="E46" s="673"/>
      <c r="F46" s="652"/>
      <c r="G46" s="652"/>
      <c r="H46" s="652"/>
      <c r="I46" s="652"/>
      <c r="J46" s="469"/>
      <c r="K46" s="20"/>
      <c r="L46" s="469"/>
      <c r="M46" s="20"/>
      <c r="N46" s="469"/>
      <c r="O46" s="20"/>
    </row>
    <row r="47" spans="1:17" x14ac:dyDescent="0.25">
      <c r="A47" s="5" t="s">
        <v>16</v>
      </c>
      <c r="B47" s="5"/>
      <c r="C47" s="672"/>
      <c r="D47" s="672"/>
      <c r="E47" s="672"/>
      <c r="F47" s="17"/>
      <c r="G47" s="21"/>
      <c r="H47" s="468"/>
      <c r="I47" s="21"/>
      <c r="J47" s="469"/>
      <c r="K47" s="20"/>
      <c r="L47" s="469"/>
      <c r="M47" s="20"/>
      <c r="N47" s="469"/>
      <c r="O47" s="20"/>
    </row>
    <row r="48" spans="1:17" x14ac:dyDescent="0.25">
      <c r="A48" s="5" t="s">
        <v>17</v>
      </c>
      <c r="B48" s="5"/>
      <c r="C48" s="672" t="s">
        <v>27</v>
      </c>
      <c r="D48" s="672"/>
      <c r="E48" s="672"/>
      <c r="F48" s="17"/>
      <c r="G48" s="21"/>
      <c r="H48" s="468"/>
      <c r="I48" s="21"/>
      <c r="J48" s="469"/>
      <c r="K48" s="20"/>
      <c r="L48" s="469"/>
      <c r="M48" s="20"/>
      <c r="N48" s="469"/>
      <c r="O48" s="20"/>
    </row>
    <row r="49" spans="1:15" x14ac:dyDescent="0.25">
      <c r="A49" s="5" t="s">
        <v>18</v>
      </c>
      <c r="B49" s="5"/>
      <c r="C49" s="673"/>
      <c r="D49" s="673"/>
      <c r="E49" s="673"/>
      <c r="F49" s="17"/>
      <c r="G49" s="21"/>
      <c r="H49" s="468"/>
      <c r="I49" s="21"/>
      <c r="J49" s="469"/>
      <c r="K49" s="20"/>
      <c r="L49" s="469"/>
      <c r="M49" s="20"/>
      <c r="N49" s="469"/>
      <c r="O49" s="20"/>
    </row>
    <row r="50" spans="1:15" ht="13.5" thickBot="1" x14ac:dyDescent="0.3">
      <c r="A50" s="5"/>
      <c r="B50" s="5"/>
      <c r="C50" s="468"/>
      <c r="D50" s="468"/>
      <c r="E50" s="468"/>
      <c r="F50" s="17"/>
      <c r="G50" s="21"/>
      <c r="H50" s="468"/>
      <c r="I50" s="21"/>
      <c r="J50" s="469"/>
      <c r="K50" s="20"/>
      <c r="L50" s="469"/>
      <c r="M50" s="20"/>
      <c r="N50" s="469"/>
      <c r="O50" s="20"/>
    </row>
    <row r="51" spans="1:15" ht="13.5" thickTop="1" x14ac:dyDescent="0.25">
      <c r="A51" s="674" t="s">
        <v>2</v>
      </c>
      <c r="B51" s="677" t="s">
        <v>19</v>
      </c>
      <c r="C51" s="680" t="s">
        <v>20</v>
      </c>
      <c r="D51" s="680"/>
      <c r="E51" s="681" t="s">
        <v>23</v>
      </c>
      <c r="F51" s="680"/>
      <c r="G51" s="682"/>
      <c r="H51" s="656" t="s">
        <v>24</v>
      </c>
      <c r="I51" s="656"/>
      <c r="J51" s="656"/>
      <c r="K51" s="656"/>
      <c r="L51" s="656"/>
      <c r="M51" s="656"/>
      <c r="N51" s="656"/>
      <c r="O51" s="657"/>
    </row>
    <row r="52" spans="1:15" x14ac:dyDescent="0.25">
      <c r="A52" s="675"/>
      <c r="B52" s="678"/>
      <c r="C52" s="38" t="s">
        <v>20</v>
      </c>
      <c r="D52" s="34" t="s">
        <v>22</v>
      </c>
      <c r="E52" s="658" t="s">
        <v>3</v>
      </c>
      <c r="F52" s="659"/>
      <c r="G52" s="662" t="s">
        <v>4</v>
      </c>
      <c r="H52" s="664">
        <v>1</v>
      </c>
      <c r="I52" s="664"/>
      <c r="J52" s="666">
        <v>2</v>
      </c>
      <c r="K52" s="667"/>
      <c r="L52" s="664">
        <v>3</v>
      </c>
      <c r="M52" s="664"/>
      <c r="N52" s="666">
        <v>4</v>
      </c>
      <c r="O52" s="670"/>
    </row>
    <row r="53" spans="1:15" ht="13.5" thickBot="1" x14ac:dyDescent="0.3">
      <c r="A53" s="676"/>
      <c r="B53" s="679"/>
      <c r="C53" s="471" t="s">
        <v>21</v>
      </c>
      <c r="D53" s="60"/>
      <c r="E53" s="660"/>
      <c r="F53" s="661"/>
      <c r="G53" s="663"/>
      <c r="H53" s="665"/>
      <c r="I53" s="665"/>
      <c r="J53" s="668"/>
      <c r="K53" s="669"/>
      <c r="L53" s="665"/>
      <c r="M53" s="665"/>
      <c r="N53" s="668"/>
      <c r="O53" s="671"/>
    </row>
    <row r="54" spans="1:15" x14ac:dyDescent="0.25">
      <c r="A54" s="48"/>
      <c r="B54" s="414" t="s">
        <v>2186</v>
      </c>
      <c r="C54" s="50"/>
      <c r="D54" s="51"/>
      <c r="E54" s="52"/>
      <c r="F54" s="53"/>
      <c r="G54" s="415">
        <f>G36</f>
        <v>29813.089999999997</v>
      </c>
      <c r="H54" s="50"/>
      <c r="I54" s="416">
        <f>I36</f>
        <v>12628.71</v>
      </c>
      <c r="J54" s="56"/>
      <c r="K54" s="448">
        <f>K36</f>
        <v>3728.7599999999998</v>
      </c>
      <c r="L54" s="50"/>
      <c r="M54" s="416">
        <f>M36</f>
        <v>10071.1</v>
      </c>
      <c r="N54" s="61"/>
      <c r="O54" s="482">
        <f>O36</f>
        <v>3384.52</v>
      </c>
    </row>
    <row r="55" spans="1:15" x14ac:dyDescent="0.25">
      <c r="A55" s="48"/>
      <c r="B55" s="49"/>
      <c r="C55" s="50"/>
      <c r="D55" s="51"/>
      <c r="E55" s="52"/>
      <c r="F55" s="53"/>
      <c r="G55" s="54"/>
      <c r="H55" s="50"/>
      <c r="I55" s="55"/>
      <c r="J55" s="56"/>
      <c r="K55" s="57"/>
      <c r="L55" s="50"/>
      <c r="M55" s="55"/>
      <c r="N55" s="61"/>
      <c r="O55" s="58"/>
    </row>
    <row r="56" spans="1:15" x14ac:dyDescent="0.25">
      <c r="A56" s="33">
        <v>23</v>
      </c>
      <c r="B56" s="42" t="s">
        <v>52</v>
      </c>
      <c r="C56" s="40"/>
      <c r="D56" s="36">
        <v>12</v>
      </c>
      <c r="E56" s="86">
        <v>101.92</v>
      </c>
      <c r="F56" s="18" t="s">
        <v>31</v>
      </c>
      <c r="G56" s="44">
        <f t="shared" ref="G56:G79" si="8">E56*D56</f>
        <v>1223.04</v>
      </c>
      <c r="H56" s="39">
        <v>6</v>
      </c>
      <c r="I56" s="37">
        <f t="shared" ref="I56:I79" si="9">H56*E56</f>
        <v>611.52</v>
      </c>
      <c r="J56" s="47"/>
      <c r="K56" s="46">
        <f t="shared" ref="K56:K79" si="10">J56*E56</f>
        <v>0</v>
      </c>
      <c r="L56" s="39">
        <v>6</v>
      </c>
      <c r="M56" s="37">
        <f t="shared" ref="M56:M79" si="11">L56*E56</f>
        <v>611.52</v>
      </c>
      <c r="N56" s="47"/>
      <c r="O56" s="32">
        <f t="shared" ref="O56:O79" si="12">N56*E56</f>
        <v>0</v>
      </c>
    </row>
    <row r="57" spans="1:15" x14ac:dyDescent="0.25">
      <c r="A57" s="33">
        <v>24</v>
      </c>
      <c r="B57" s="42" t="s">
        <v>1622</v>
      </c>
      <c r="C57" s="40"/>
      <c r="D57" s="36">
        <v>6</v>
      </c>
      <c r="E57" s="86">
        <v>12.74</v>
      </c>
      <c r="F57" s="18" t="s">
        <v>45</v>
      </c>
      <c r="G57" s="44">
        <f t="shared" si="8"/>
        <v>76.44</v>
      </c>
      <c r="H57" s="39">
        <v>3</v>
      </c>
      <c r="I57" s="37">
        <f t="shared" si="9"/>
        <v>38.22</v>
      </c>
      <c r="J57" s="47"/>
      <c r="K57" s="46">
        <f t="shared" si="10"/>
        <v>0</v>
      </c>
      <c r="L57" s="39">
        <v>3</v>
      </c>
      <c r="M57" s="37">
        <f t="shared" si="11"/>
        <v>38.22</v>
      </c>
      <c r="N57" s="47"/>
      <c r="O57" s="32">
        <f t="shared" si="12"/>
        <v>0</v>
      </c>
    </row>
    <row r="58" spans="1:15" x14ac:dyDescent="0.25">
      <c r="A58" s="33">
        <v>25</v>
      </c>
      <c r="B58" s="42" t="s">
        <v>1623</v>
      </c>
      <c r="C58" s="40"/>
      <c r="D58" s="36">
        <v>6</v>
      </c>
      <c r="E58" s="86">
        <v>5.98</v>
      </c>
      <c r="F58" s="18" t="s">
        <v>45</v>
      </c>
      <c r="G58" s="44">
        <f t="shared" si="8"/>
        <v>35.880000000000003</v>
      </c>
      <c r="H58" s="39">
        <v>3</v>
      </c>
      <c r="I58" s="37">
        <f t="shared" si="9"/>
        <v>17.940000000000001</v>
      </c>
      <c r="J58" s="47"/>
      <c r="K58" s="46">
        <f t="shared" si="10"/>
        <v>0</v>
      </c>
      <c r="L58" s="39">
        <v>3</v>
      </c>
      <c r="M58" s="37">
        <f t="shared" si="11"/>
        <v>17.940000000000001</v>
      </c>
      <c r="N58" s="47"/>
      <c r="O58" s="32">
        <f t="shared" si="12"/>
        <v>0</v>
      </c>
    </row>
    <row r="59" spans="1:15" x14ac:dyDescent="0.25">
      <c r="A59" s="33">
        <v>26</v>
      </c>
      <c r="B59" s="42" t="s">
        <v>70</v>
      </c>
      <c r="C59" s="40"/>
      <c r="D59" s="36">
        <v>6</v>
      </c>
      <c r="E59" s="86">
        <v>47.82</v>
      </c>
      <c r="F59" s="18" t="s">
        <v>31</v>
      </c>
      <c r="G59" s="44">
        <f t="shared" si="8"/>
        <v>286.92</v>
      </c>
      <c r="H59" s="39">
        <v>2</v>
      </c>
      <c r="I59" s="37">
        <f t="shared" si="9"/>
        <v>95.64</v>
      </c>
      <c r="J59" s="47">
        <v>1</v>
      </c>
      <c r="K59" s="46">
        <f t="shared" si="10"/>
        <v>47.82</v>
      </c>
      <c r="L59" s="39">
        <v>2</v>
      </c>
      <c r="M59" s="37">
        <f t="shared" si="11"/>
        <v>95.64</v>
      </c>
      <c r="N59" s="47">
        <v>1</v>
      </c>
      <c r="O59" s="32">
        <f t="shared" si="12"/>
        <v>47.82</v>
      </c>
    </row>
    <row r="60" spans="1:15" x14ac:dyDescent="0.25">
      <c r="A60" s="33">
        <v>27</v>
      </c>
      <c r="B60" s="42" t="s">
        <v>46</v>
      </c>
      <c r="C60" s="40"/>
      <c r="D60" s="36">
        <v>12</v>
      </c>
      <c r="E60" s="86">
        <v>20.79</v>
      </c>
      <c r="F60" s="18" t="s">
        <v>45</v>
      </c>
      <c r="G60" s="44">
        <f t="shared" si="8"/>
        <v>249.48</v>
      </c>
      <c r="H60" s="39">
        <v>4</v>
      </c>
      <c r="I60" s="37">
        <f t="shared" si="9"/>
        <v>83.16</v>
      </c>
      <c r="J60" s="47">
        <v>2</v>
      </c>
      <c r="K60" s="46">
        <f t="shared" si="10"/>
        <v>41.58</v>
      </c>
      <c r="L60" s="39">
        <v>4</v>
      </c>
      <c r="M60" s="37">
        <f t="shared" si="11"/>
        <v>83.16</v>
      </c>
      <c r="N60" s="47">
        <v>2</v>
      </c>
      <c r="O60" s="32">
        <f t="shared" si="12"/>
        <v>41.58</v>
      </c>
    </row>
    <row r="61" spans="1:15" x14ac:dyDescent="0.25">
      <c r="A61" s="33">
        <v>28</v>
      </c>
      <c r="B61" s="42" t="s">
        <v>72</v>
      </c>
      <c r="C61" s="40"/>
      <c r="D61" s="36">
        <v>12</v>
      </c>
      <c r="E61" s="86">
        <v>9.65</v>
      </c>
      <c r="F61" s="18" t="s">
        <v>31</v>
      </c>
      <c r="G61" s="44">
        <f t="shared" si="8"/>
        <v>115.80000000000001</v>
      </c>
      <c r="H61" s="39">
        <v>6</v>
      </c>
      <c r="I61" s="37">
        <f t="shared" si="9"/>
        <v>57.900000000000006</v>
      </c>
      <c r="J61" s="47"/>
      <c r="K61" s="46">
        <f t="shared" si="10"/>
        <v>0</v>
      </c>
      <c r="L61" s="39">
        <v>6</v>
      </c>
      <c r="M61" s="37">
        <f t="shared" si="11"/>
        <v>57.900000000000006</v>
      </c>
      <c r="N61" s="47"/>
      <c r="O61" s="32">
        <f t="shared" si="12"/>
        <v>0</v>
      </c>
    </row>
    <row r="62" spans="1:15" x14ac:dyDescent="0.25">
      <c r="A62" s="33">
        <v>29</v>
      </c>
      <c r="B62" s="42" t="s">
        <v>56</v>
      </c>
      <c r="C62" s="40"/>
      <c r="D62" s="36">
        <v>24</v>
      </c>
      <c r="E62" s="86">
        <v>259.2</v>
      </c>
      <c r="F62" s="18" t="s">
        <v>57</v>
      </c>
      <c r="G62" s="44">
        <f t="shared" si="8"/>
        <v>6220.7999999999993</v>
      </c>
      <c r="H62" s="39">
        <v>6</v>
      </c>
      <c r="I62" s="37">
        <f t="shared" si="9"/>
        <v>1555.1999999999998</v>
      </c>
      <c r="J62" s="47">
        <v>6</v>
      </c>
      <c r="K62" s="46">
        <f t="shared" si="10"/>
        <v>1555.1999999999998</v>
      </c>
      <c r="L62" s="39">
        <v>6</v>
      </c>
      <c r="M62" s="37">
        <f t="shared" si="11"/>
        <v>1555.1999999999998</v>
      </c>
      <c r="N62" s="47">
        <v>6</v>
      </c>
      <c r="O62" s="32">
        <f t="shared" si="12"/>
        <v>1555.1999999999998</v>
      </c>
    </row>
    <row r="63" spans="1:15" x14ac:dyDescent="0.25">
      <c r="A63" s="33">
        <v>30</v>
      </c>
      <c r="B63" s="42" t="s">
        <v>58</v>
      </c>
      <c r="C63" s="40"/>
      <c r="D63" s="36">
        <v>24</v>
      </c>
      <c r="E63" s="86">
        <v>259.2</v>
      </c>
      <c r="F63" s="18" t="s">
        <v>57</v>
      </c>
      <c r="G63" s="44">
        <f t="shared" si="8"/>
        <v>6220.7999999999993</v>
      </c>
      <c r="H63" s="39">
        <v>6</v>
      </c>
      <c r="I63" s="37">
        <f t="shared" si="9"/>
        <v>1555.1999999999998</v>
      </c>
      <c r="J63" s="47">
        <v>6</v>
      </c>
      <c r="K63" s="46">
        <f t="shared" si="10"/>
        <v>1555.1999999999998</v>
      </c>
      <c r="L63" s="39">
        <v>6</v>
      </c>
      <c r="M63" s="37">
        <f t="shared" si="11"/>
        <v>1555.1999999999998</v>
      </c>
      <c r="N63" s="47">
        <v>6</v>
      </c>
      <c r="O63" s="32">
        <f t="shared" si="12"/>
        <v>1555.1999999999998</v>
      </c>
    </row>
    <row r="64" spans="1:15" x14ac:dyDescent="0.25">
      <c r="A64" s="33">
        <v>31</v>
      </c>
      <c r="B64" s="42" t="s">
        <v>59</v>
      </c>
      <c r="C64" s="39"/>
      <c r="D64" s="36">
        <v>24</v>
      </c>
      <c r="E64" s="86">
        <v>259.2</v>
      </c>
      <c r="F64" s="18" t="s">
        <v>57</v>
      </c>
      <c r="G64" s="44">
        <f t="shared" si="8"/>
        <v>6220.7999999999993</v>
      </c>
      <c r="H64" s="39">
        <v>6</v>
      </c>
      <c r="I64" s="37">
        <f t="shared" si="9"/>
        <v>1555.1999999999998</v>
      </c>
      <c r="J64" s="47">
        <v>6</v>
      </c>
      <c r="K64" s="46">
        <f t="shared" si="10"/>
        <v>1555.1999999999998</v>
      </c>
      <c r="L64" s="39">
        <v>6</v>
      </c>
      <c r="M64" s="37">
        <f t="shared" si="11"/>
        <v>1555.1999999999998</v>
      </c>
      <c r="N64" s="47">
        <v>6</v>
      </c>
      <c r="O64" s="32">
        <f t="shared" si="12"/>
        <v>1555.1999999999998</v>
      </c>
    </row>
    <row r="65" spans="1:15" x14ac:dyDescent="0.25">
      <c r="A65" s="33">
        <v>32</v>
      </c>
      <c r="B65" s="42" t="s">
        <v>60</v>
      </c>
      <c r="C65" s="40"/>
      <c r="D65" s="36">
        <v>24</v>
      </c>
      <c r="E65" s="86">
        <v>259.2</v>
      </c>
      <c r="F65" s="18" t="s">
        <v>57</v>
      </c>
      <c r="G65" s="44">
        <f t="shared" si="8"/>
        <v>6220.7999999999993</v>
      </c>
      <c r="H65" s="39">
        <v>6</v>
      </c>
      <c r="I65" s="37">
        <f t="shared" si="9"/>
        <v>1555.1999999999998</v>
      </c>
      <c r="J65" s="47">
        <v>6</v>
      </c>
      <c r="K65" s="46">
        <f t="shared" si="10"/>
        <v>1555.1999999999998</v>
      </c>
      <c r="L65" s="39">
        <v>6</v>
      </c>
      <c r="M65" s="37">
        <f t="shared" si="11"/>
        <v>1555.1999999999998</v>
      </c>
      <c r="N65" s="47">
        <v>6</v>
      </c>
      <c r="O65" s="32">
        <f t="shared" si="12"/>
        <v>1555.1999999999998</v>
      </c>
    </row>
    <row r="66" spans="1:15" x14ac:dyDescent="0.25">
      <c r="A66" s="33">
        <v>33</v>
      </c>
      <c r="B66" s="41" t="s">
        <v>36</v>
      </c>
      <c r="C66" s="39"/>
      <c r="D66" s="35">
        <v>4</v>
      </c>
      <c r="E66" s="108">
        <v>131.96</v>
      </c>
      <c r="F66" s="18" t="s">
        <v>31</v>
      </c>
      <c r="G66" s="44">
        <f t="shared" si="8"/>
        <v>527.84</v>
      </c>
      <c r="H66" s="39">
        <v>2</v>
      </c>
      <c r="I66" s="37">
        <f t="shared" si="9"/>
        <v>263.92</v>
      </c>
      <c r="J66" s="47"/>
      <c r="K66" s="46">
        <f t="shared" si="10"/>
        <v>0</v>
      </c>
      <c r="L66" s="39">
        <v>2</v>
      </c>
      <c r="M66" s="37">
        <f t="shared" si="11"/>
        <v>263.92</v>
      </c>
      <c r="N66" s="47"/>
      <c r="O66" s="32">
        <f t="shared" si="12"/>
        <v>0</v>
      </c>
    </row>
    <row r="67" spans="1:15" x14ac:dyDescent="0.25">
      <c r="A67" s="33">
        <v>34</v>
      </c>
      <c r="B67" s="42" t="s">
        <v>38</v>
      </c>
      <c r="C67" s="40"/>
      <c r="D67" s="36">
        <v>100</v>
      </c>
      <c r="E67" s="86"/>
      <c r="F67" s="18" t="s">
        <v>34</v>
      </c>
      <c r="G67" s="44">
        <f t="shared" si="8"/>
        <v>0</v>
      </c>
      <c r="H67" s="39">
        <v>100</v>
      </c>
      <c r="I67" s="37">
        <f t="shared" si="9"/>
        <v>0</v>
      </c>
      <c r="J67" s="47"/>
      <c r="K67" s="46">
        <f t="shared" si="10"/>
        <v>0</v>
      </c>
      <c r="L67" s="39"/>
      <c r="M67" s="37">
        <f t="shared" si="11"/>
        <v>0</v>
      </c>
      <c r="N67" s="47"/>
      <c r="O67" s="32">
        <f t="shared" si="12"/>
        <v>0</v>
      </c>
    </row>
    <row r="68" spans="1:15" x14ac:dyDescent="0.25">
      <c r="A68" s="33">
        <v>35</v>
      </c>
      <c r="B68" s="42" t="s">
        <v>55</v>
      </c>
      <c r="C68" s="40"/>
      <c r="D68" s="36">
        <v>2</v>
      </c>
      <c r="E68" s="86">
        <v>96.72</v>
      </c>
      <c r="F68" s="18" t="s">
        <v>45</v>
      </c>
      <c r="G68" s="44">
        <f t="shared" si="8"/>
        <v>193.44</v>
      </c>
      <c r="H68" s="39">
        <v>2</v>
      </c>
      <c r="I68" s="37">
        <f t="shared" si="9"/>
        <v>193.44</v>
      </c>
      <c r="J68" s="47"/>
      <c r="K68" s="46">
        <f t="shared" si="10"/>
        <v>0</v>
      </c>
      <c r="L68" s="39"/>
      <c r="M68" s="37">
        <f t="shared" si="11"/>
        <v>0</v>
      </c>
      <c r="N68" s="47"/>
      <c r="O68" s="32">
        <f t="shared" si="12"/>
        <v>0</v>
      </c>
    </row>
    <row r="69" spans="1:15" x14ac:dyDescent="0.25">
      <c r="A69" s="33">
        <v>36</v>
      </c>
      <c r="B69" s="42" t="s">
        <v>65</v>
      </c>
      <c r="C69" s="40"/>
      <c r="D69" s="36">
        <v>6</v>
      </c>
      <c r="E69" s="86">
        <v>15.6</v>
      </c>
      <c r="F69" s="18" t="s">
        <v>31</v>
      </c>
      <c r="G69" s="44">
        <f t="shared" si="8"/>
        <v>93.6</v>
      </c>
      <c r="H69" s="39">
        <v>3</v>
      </c>
      <c r="I69" s="37">
        <f t="shared" si="9"/>
        <v>46.8</v>
      </c>
      <c r="J69" s="47"/>
      <c r="K69" s="46">
        <f t="shared" si="10"/>
        <v>0</v>
      </c>
      <c r="L69" s="39">
        <v>3</v>
      </c>
      <c r="M69" s="37">
        <f t="shared" si="11"/>
        <v>46.8</v>
      </c>
      <c r="N69" s="47"/>
      <c r="O69" s="32">
        <f t="shared" si="12"/>
        <v>0</v>
      </c>
    </row>
    <row r="70" spans="1:15" x14ac:dyDescent="0.25">
      <c r="A70" s="33">
        <v>37</v>
      </c>
      <c r="B70" s="42" t="s">
        <v>73</v>
      </c>
      <c r="C70" s="40"/>
      <c r="D70" s="36">
        <v>12</v>
      </c>
      <c r="E70" s="86">
        <v>9.1</v>
      </c>
      <c r="F70" s="18" t="s">
        <v>31</v>
      </c>
      <c r="G70" s="44">
        <f t="shared" si="8"/>
        <v>109.19999999999999</v>
      </c>
      <c r="H70" s="39">
        <v>6</v>
      </c>
      <c r="I70" s="37">
        <f t="shared" si="9"/>
        <v>54.599999999999994</v>
      </c>
      <c r="J70" s="47"/>
      <c r="K70" s="46">
        <f t="shared" si="10"/>
        <v>0</v>
      </c>
      <c r="L70" s="39">
        <v>6</v>
      </c>
      <c r="M70" s="37">
        <f t="shared" si="11"/>
        <v>54.599999999999994</v>
      </c>
      <c r="N70" s="47"/>
      <c r="O70" s="32">
        <f t="shared" si="12"/>
        <v>0</v>
      </c>
    </row>
    <row r="71" spans="1:15" x14ac:dyDescent="0.25">
      <c r="A71" s="33">
        <v>38</v>
      </c>
      <c r="B71" s="41" t="s">
        <v>28</v>
      </c>
      <c r="C71" s="39"/>
      <c r="D71" s="35">
        <v>12</v>
      </c>
      <c r="E71" s="108">
        <v>12.41</v>
      </c>
      <c r="F71" s="18" t="s">
        <v>31</v>
      </c>
      <c r="G71" s="44">
        <f t="shared" si="8"/>
        <v>148.92000000000002</v>
      </c>
      <c r="H71" s="39">
        <v>12</v>
      </c>
      <c r="I71" s="37">
        <f t="shared" si="9"/>
        <v>148.92000000000002</v>
      </c>
      <c r="J71" s="47"/>
      <c r="K71" s="46">
        <f t="shared" si="10"/>
        <v>0</v>
      </c>
      <c r="L71" s="39"/>
      <c r="M71" s="37">
        <f t="shared" si="11"/>
        <v>0</v>
      </c>
      <c r="N71" s="62"/>
      <c r="O71" s="32">
        <f t="shared" si="12"/>
        <v>0</v>
      </c>
    </row>
    <row r="72" spans="1:15" x14ac:dyDescent="0.25">
      <c r="A72" s="33">
        <v>39</v>
      </c>
      <c r="B72" s="42" t="s">
        <v>1518</v>
      </c>
      <c r="C72" s="40"/>
      <c r="D72" s="36">
        <v>1</v>
      </c>
      <c r="E72" s="86"/>
      <c r="F72" s="18" t="s">
        <v>34</v>
      </c>
      <c r="G72" s="44">
        <f t="shared" si="8"/>
        <v>0</v>
      </c>
      <c r="H72" s="39">
        <v>1</v>
      </c>
      <c r="I72" s="37">
        <f t="shared" si="9"/>
        <v>0</v>
      </c>
      <c r="J72" s="47"/>
      <c r="K72" s="46">
        <f t="shared" si="10"/>
        <v>0</v>
      </c>
      <c r="L72" s="39"/>
      <c r="M72" s="37">
        <f t="shared" si="11"/>
        <v>0</v>
      </c>
      <c r="N72" s="47"/>
      <c r="O72" s="32">
        <f t="shared" si="12"/>
        <v>0</v>
      </c>
    </row>
    <row r="73" spans="1:15" x14ac:dyDescent="0.25">
      <c r="A73" s="33">
        <v>40</v>
      </c>
      <c r="B73" s="42" t="s">
        <v>54</v>
      </c>
      <c r="C73" s="40"/>
      <c r="D73" s="36">
        <v>12</v>
      </c>
      <c r="E73" s="86">
        <v>34.61</v>
      </c>
      <c r="F73" s="18" t="s">
        <v>31</v>
      </c>
      <c r="G73" s="44">
        <f t="shared" si="8"/>
        <v>415.32</v>
      </c>
      <c r="H73" s="39">
        <v>4</v>
      </c>
      <c r="I73" s="37">
        <f t="shared" si="9"/>
        <v>138.44</v>
      </c>
      <c r="J73" s="47">
        <v>2</v>
      </c>
      <c r="K73" s="46">
        <f t="shared" si="10"/>
        <v>69.22</v>
      </c>
      <c r="L73" s="39">
        <v>4</v>
      </c>
      <c r="M73" s="37">
        <f t="shared" si="11"/>
        <v>138.44</v>
      </c>
      <c r="N73" s="47">
        <v>2</v>
      </c>
      <c r="O73" s="32">
        <f t="shared" si="12"/>
        <v>69.22</v>
      </c>
    </row>
    <row r="74" spans="1:15" x14ac:dyDescent="0.25">
      <c r="A74" s="33">
        <v>41</v>
      </c>
      <c r="B74" s="41" t="s">
        <v>74</v>
      </c>
      <c r="C74" s="39"/>
      <c r="D74" s="35">
        <v>2</v>
      </c>
      <c r="E74" s="108">
        <v>27.655000000000001</v>
      </c>
      <c r="F74" s="18" t="s">
        <v>31</v>
      </c>
      <c r="G74" s="44">
        <f t="shared" si="8"/>
        <v>55.31</v>
      </c>
      <c r="H74" s="39">
        <v>2</v>
      </c>
      <c r="I74" s="37">
        <f t="shared" si="9"/>
        <v>55.31</v>
      </c>
      <c r="J74" s="47"/>
      <c r="K74" s="46">
        <f t="shared" si="10"/>
        <v>0</v>
      </c>
      <c r="L74" s="39"/>
      <c r="M74" s="37">
        <f t="shared" si="11"/>
        <v>0</v>
      </c>
      <c r="N74" s="62"/>
      <c r="O74" s="32">
        <f t="shared" si="12"/>
        <v>0</v>
      </c>
    </row>
    <row r="75" spans="1:15" x14ac:dyDescent="0.25">
      <c r="A75" s="33">
        <v>42</v>
      </c>
      <c r="B75" s="42" t="s">
        <v>76</v>
      </c>
      <c r="C75" s="40"/>
      <c r="D75" s="36">
        <v>4</v>
      </c>
      <c r="E75" s="86">
        <v>24.63</v>
      </c>
      <c r="F75" s="18" t="s">
        <v>57</v>
      </c>
      <c r="G75" s="44">
        <f t="shared" si="8"/>
        <v>98.52</v>
      </c>
      <c r="H75" s="39">
        <v>2</v>
      </c>
      <c r="I75" s="37">
        <f t="shared" si="9"/>
        <v>49.26</v>
      </c>
      <c r="J75" s="47"/>
      <c r="K75" s="46">
        <f t="shared" si="10"/>
        <v>0</v>
      </c>
      <c r="L75" s="39">
        <v>2</v>
      </c>
      <c r="M75" s="37">
        <f t="shared" si="11"/>
        <v>49.26</v>
      </c>
      <c r="N75" s="47"/>
      <c r="O75" s="32">
        <f t="shared" si="12"/>
        <v>0</v>
      </c>
    </row>
    <row r="76" spans="1:15" x14ac:dyDescent="0.25">
      <c r="A76" s="33">
        <v>43</v>
      </c>
      <c r="B76" s="42" t="s">
        <v>69</v>
      </c>
      <c r="C76" s="40"/>
      <c r="D76" s="36">
        <v>6</v>
      </c>
      <c r="E76" s="86">
        <v>20.68</v>
      </c>
      <c r="F76" s="18" t="s">
        <v>45</v>
      </c>
      <c r="G76" s="44">
        <f t="shared" si="8"/>
        <v>124.08</v>
      </c>
      <c r="H76" s="39">
        <v>2</v>
      </c>
      <c r="I76" s="37">
        <f t="shared" si="9"/>
        <v>41.36</v>
      </c>
      <c r="J76" s="47">
        <v>1</v>
      </c>
      <c r="K76" s="46">
        <f t="shared" si="10"/>
        <v>20.68</v>
      </c>
      <c r="L76" s="39">
        <v>2</v>
      </c>
      <c r="M76" s="37">
        <f t="shared" si="11"/>
        <v>41.36</v>
      </c>
      <c r="N76" s="47">
        <v>1</v>
      </c>
      <c r="O76" s="32">
        <f t="shared" si="12"/>
        <v>20.68</v>
      </c>
    </row>
    <row r="77" spans="1:15" x14ac:dyDescent="0.25">
      <c r="A77" s="33">
        <v>44</v>
      </c>
      <c r="B77" s="42" t="s">
        <v>68</v>
      </c>
      <c r="C77" s="40"/>
      <c r="D77" s="36">
        <v>6</v>
      </c>
      <c r="E77" s="86">
        <v>82.16</v>
      </c>
      <c r="F77" s="18" t="s">
        <v>31</v>
      </c>
      <c r="G77" s="44">
        <f t="shared" si="8"/>
        <v>492.96</v>
      </c>
      <c r="H77" s="39">
        <v>2</v>
      </c>
      <c r="I77" s="37">
        <f t="shared" si="9"/>
        <v>164.32</v>
      </c>
      <c r="J77" s="47">
        <v>1</v>
      </c>
      <c r="K77" s="46">
        <f t="shared" si="10"/>
        <v>82.16</v>
      </c>
      <c r="L77" s="39">
        <v>2</v>
      </c>
      <c r="M77" s="37">
        <f t="shared" si="11"/>
        <v>164.32</v>
      </c>
      <c r="N77" s="47">
        <v>1</v>
      </c>
      <c r="O77" s="32">
        <f t="shared" si="12"/>
        <v>82.16</v>
      </c>
    </row>
    <row r="78" spans="1:15" x14ac:dyDescent="0.25">
      <c r="A78" s="33">
        <v>45</v>
      </c>
      <c r="B78" s="42" t="s">
        <v>29</v>
      </c>
      <c r="C78" s="40"/>
      <c r="D78" s="36">
        <v>2</v>
      </c>
      <c r="E78" s="86">
        <v>350</v>
      </c>
      <c r="F78" s="18" t="s">
        <v>31</v>
      </c>
      <c r="G78" s="44">
        <f t="shared" si="8"/>
        <v>700</v>
      </c>
      <c r="H78" s="39">
        <v>1</v>
      </c>
      <c r="I78" s="37">
        <f t="shared" si="9"/>
        <v>350</v>
      </c>
      <c r="J78" s="47"/>
      <c r="K78" s="46">
        <f t="shared" si="10"/>
        <v>0</v>
      </c>
      <c r="L78" s="39">
        <v>1</v>
      </c>
      <c r="M78" s="37">
        <f t="shared" si="11"/>
        <v>350</v>
      </c>
      <c r="N78" s="47"/>
      <c r="O78" s="32">
        <f t="shared" si="12"/>
        <v>0</v>
      </c>
    </row>
    <row r="79" spans="1:15" x14ac:dyDescent="0.25">
      <c r="A79" s="33">
        <v>46</v>
      </c>
      <c r="B79" s="42" t="s">
        <v>62</v>
      </c>
      <c r="C79" s="40"/>
      <c r="D79" s="36">
        <v>48</v>
      </c>
      <c r="E79" s="86">
        <v>10.9</v>
      </c>
      <c r="F79" s="18" t="s">
        <v>31</v>
      </c>
      <c r="G79" s="44">
        <f t="shared" si="8"/>
        <v>523.20000000000005</v>
      </c>
      <c r="H79" s="39">
        <v>24</v>
      </c>
      <c r="I79" s="37">
        <f t="shared" si="9"/>
        <v>261.60000000000002</v>
      </c>
      <c r="J79" s="47"/>
      <c r="K79" s="46">
        <f t="shared" si="10"/>
        <v>0</v>
      </c>
      <c r="L79" s="39">
        <v>24</v>
      </c>
      <c r="M79" s="37">
        <f t="shared" si="11"/>
        <v>261.60000000000002</v>
      </c>
      <c r="N79" s="47"/>
      <c r="O79" s="32">
        <f t="shared" si="12"/>
        <v>0</v>
      </c>
    </row>
    <row r="80" spans="1:15" x14ac:dyDescent="0.25">
      <c r="A80" s="33"/>
      <c r="B80" s="42"/>
      <c r="C80" s="40"/>
      <c r="D80" s="36"/>
      <c r="E80" s="86"/>
      <c r="F80" s="18"/>
      <c r="G80" s="44"/>
      <c r="H80" s="39"/>
      <c r="I80" s="37"/>
      <c r="J80" s="39"/>
      <c r="K80" s="46"/>
      <c r="L80" s="39"/>
      <c r="M80" s="37"/>
      <c r="N80" s="39"/>
      <c r="O80" s="32"/>
    </row>
    <row r="81" spans="1:15" ht="13.5" thickBot="1" x14ac:dyDescent="0.3">
      <c r="A81" s="33"/>
      <c r="B81" s="42"/>
      <c r="C81" s="40"/>
      <c r="D81" s="36"/>
      <c r="E81" s="86"/>
      <c r="F81" s="18"/>
      <c r="G81" s="44"/>
      <c r="H81" s="39"/>
      <c r="I81" s="37"/>
      <c r="J81" s="47"/>
      <c r="K81" s="46"/>
      <c r="L81" s="39"/>
      <c r="M81" s="37"/>
      <c r="N81" s="47"/>
      <c r="O81" s="32"/>
    </row>
    <row r="82" spans="1:15" ht="14.25" thickTop="1" thickBot="1" x14ac:dyDescent="0.3">
      <c r="A82" s="74"/>
      <c r="B82" s="81" t="s">
        <v>2007</v>
      </c>
      <c r="C82" s="76"/>
      <c r="D82" s="77"/>
      <c r="E82" s="78"/>
      <c r="F82" s="79"/>
      <c r="G82" s="80">
        <f>SUM(G54,G56:G79)</f>
        <v>60166.239999999991</v>
      </c>
      <c r="H82" s="76"/>
      <c r="I82" s="80">
        <f>SUM(I54,I56:I79)</f>
        <v>21521.85999999999</v>
      </c>
      <c r="J82" s="78"/>
      <c r="K82" s="80">
        <f>SUM(K54,K56:K80)</f>
        <v>10211.019999999999</v>
      </c>
      <c r="L82" s="76"/>
      <c r="M82" s="80">
        <f>SUM(M54,M56:M80)</f>
        <v>18566.579999999994</v>
      </c>
      <c r="N82" s="78"/>
      <c r="O82" s="80">
        <f>SUM(O54,O56:O80)</f>
        <v>9866.7799999999988</v>
      </c>
    </row>
    <row r="83" spans="1:15" ht="13.5" thickTop="1" x14ac:dyDescent="0.25">
      <c r="A83" s="8" t="s">
        <v>5</v>
      </c>
      <c r="B83" s="9"/>
      <c r="C83" s="468"/>
      <c r="D83" s="9" t="s">
        <v>6</v>
      </c>
      <c r="E83" s="9"/>
      <c r="F83" s="17"/>
      <c r="G83" s="22"/>
      <c r="H83" s="468"/>
      <c r="I83" s="22"/>
      <c r="J83" s="468"/>
      <c r="K83" s="22"/>
      <c r="L83" s="26"/>
      <c r="M83" s="23" t="s">
        <v>7</v>
      </c>
      <c r="N83" s="468"/>
    </row>
    <row r="84" spans="1:15" x14ac:dyDescent="0.25">
      <c r="D84" s="8" t="s">
        <v>8</v>
      </c>
    </row>
    <row r="87" spans="1:15" x14ac:dyDescent="0.25">
      <c r="A87" s="652" t="s">
        <v>78</v>
      </c>
      <c r="B87" s="652"/>
      <c r="C87" s="469"/>
      <c r="D87" s="653" t="s">
        <v>9</v>
      </c>
      <c r="E87" s="653"/>
      <c r="F87" s="653"/>
      <c r="G87" s="20"/>
      <c r="H87" s="653" t="s">
        <v>10</v>
      </c>
      <c r="I87" s="653"/>
      <c r="J87" s="653"/>
      <c r="K87" s="20"/>
      <c r="L87" s="469"/>
      <c r="M87" s="653" t="s">
        <v>25</v>
      </c>
      <c r="N87" s="653"/>
      <c r="O87" s="653"/>
    </row>
    <row r="88" spans="1:15" x14ac:dyDescent="0.25">
      <c r="A88" s="654" t="s">
        <v>11</v>
      </c>
      <c r="B88" s="654"/>
      <c r="C88" s="470"/>
      <c r="D88" s="655" t="s">
        <v>12</v>
      </c>
      <c r="E88" s="655"/>
      <c r="F88" s="655"/>
      <c r="G88" s="24"/>
      <c r="H88" s="655" t="s">
        <v>13</v>
      </c>
      <c r="I88" s="655"/>
      <c r="J88" s="655"/>
      <c r="K88" s="24"/>
      <c r="L88" s="470"/>
      <c r="M88" s="655" t="s">
        <v>26</v>
      </c>
      <c r="N88" s="655"/>
      <c r="O88" s="655"/>
    </row>
  </sheetData>
  <sortState ref="B13:O58">
    <sortCondition ref="B13"/>
  </sortState>
  <mergeCells count="52">
    <mergeCell ref="H10:I11"/>
    <mergeCell ref="N10:O11"/>
    <mergeCell ref="L10:M11"/>
    <mergeCell ref="J10:K11"/>
    <mergeCell ref="H9:O9"/>
    <mergeCell ref="C6:E6"/>
    <mergeCell ref="C7:E7"/>
    <mergeCell ref="C9:D9"/>
    <mergeCell ref="A9:A11"/>
    <mergeCell ref="B9:B11"/>
    <mergeCell ref="E9:G9"/>
    <mergeCell ref="G10:G11"/>
    <mergeCell ref="E10:F11"/>
    <mergeCell ref="A1:O1"/>
    <mergeCell ref="A2:O2"/>
    <mergeCell ref="C4:E4"/>
    <mergeCell ref="F4:I4"/>
    <mergeCell ref="C5:E5"/>
    <mergeCell ref="A41:B41"/>
    <mergeCell ref="D41:F41"/>
    <mergeCell ref="H41:J41"/>
    <mergeCell ref="M41:O41"/>
    <mergeCell ref="A42:B42"/>
    <mergeCell ref="D42:F42"/>
    <mergeCell ref="H42:J42"/>
    <mergeCell ref="M42:O42"/>
    <mergeCell ref="A43:O43"/>
    <mergeCell ref="A44:O44"/>
    <mergeCell ref="C46:E46"/>
    <mergeCell ref="F46:I46"/>
    <mergeCell ref="C47:E47"/>
    <mergeCell ref="C48:E48"/>
    <mergeCell ref="C49:E49"/>
    <mergeCell ref="A51:A53"/>
    <mergeCell ref="B51:B53"/>
    <mergeCell ref="C51:D51"/>
    <mergeCell ref="E51:G51"/>
    <mergeCell ref="H51:O51"/>
    <mergeCell ref="E52:F53"/>
    <mergeCell ref="G52:G53"/>
    <mergeCell ref="H52:I53"/>
    <mergeCell ref="J52:K53"/>
    <mergeCell ref="L52:M53"/>
    <mergeCell ref="N52:O53"/>
    <mergeCell ref="A87:B87"/>
    <mergeCell ref="D87:F87"/>
    <mergeCell ref="H87:J87"/>
    <mergeCell ref="M87:O87"/>
    <mergeCell ref="A88:B88"/>
    <mergeCell ref="D88:F88"/>
    <mergeCell ref="H88:J88"/>
    <mergeCell ref="M88:O88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42"/>
  <sheetViews>
    <sheetView showWhiteSpace="0" view="pageLayout" topLeftCell="A10" zoomScale="85" zoomScaleNormal="100" zoomScalePageLayoutView="85" workbookViewId="0">
      <selection activeCell="E20" sqref="E20"/>
    </sheetView>
  </sheetViews>
  <sheetFormatPr defaultColWidth="9.140625" defaultRowHeight="12.75" x14ac:dyDescent="0.25"/>
  <cols>
    <col min="1" max="1" width="5.42578125" style="8" customWidth="1"/>
    <col min="2" max="2" width="31.28515625" style="8" customWidth="1"/>
    <col min="3" max="4" width="8.85546875" style="4" customWidth="1"/>
    <col min="5" max="5" width="9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225"/>
      <c r="D3" s="225"/>
      <c r="F3" s="16"/>
      <c r="G3" s="20"/>
      <c r="H3" s="225"/>
      <c r="I3" s="20"/>
      <c r="J3" s="225"/>
      <c r="K3" s="20"/>
      <c r="L3" s="225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73" t="s">
        <v>1</v>
      </c>
      <c r="D4" s="673"/>
      <c r="E4" s="673"/>
      <c r="F4" s="652"/>
      <c r="G4" s="652"/>
      <c r="H4" s="652"/>
      <c r="I4" s="652"/>
      <c r="J4" s="225"/>
      <c r="K4" s="20"/>
      <c r="L4" s="225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17"/>
      <c r="G5" s="21"/>
      <c r="H5" s="224"/>
      <c r="I5" s="21"/>
      <c r="J5" s="225"/>
      <c r="K5" s="20"/>
      <c r="L5" s="225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72" t="s">
        <v>555</v>
      </c>
      <c r="D6" s="672"/>
      <c r="E6" s="672"/>
      <c r="F6" s="17"/>
      <c r="G6" s="21"/>
      <c r="H6" s="224"/>
      <c r="I6" s="21"/>
      <c r="J6" s="225"/>
      <c r="K6" s="20"/>
      <c r="L6" s="225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3"/>
      <c r="D7" s="673"/>
      <c r="E7" s="673"/>
      <c r="F7" s="17"/>
      <c r="G7" s="21"/>
      <c r="H7" s="224"/>
      <c r="I7" s="21"/>
      <c r="J7" s="225"/>
      <c r="K7" s="20"/>
      <c r="L7" s="225"/>
      <c r="M7" s="20"/>
      <c r="N7" s="28"/>
      <c r="O7" s="20"/>
      <c r="P7" s="28"/>
      <c r="Q7" s="28"/>
    </row>
    <row r="8" spans="1:17" s="5" customFormat="1" ht="13.5" thickBot="1" x14ac:dyDescent="0.3">
      <c r="C8" s="224"/>
      <c r="D8" s="224"/>
      <c r="E8" s="224"/>
      <c r="F8" s="17"/>
      <c r="G8" s="21"/>
      <c r="H8" s="224"/>
      <c r="I8" s="21"/>
      <c r="J8" s="225"/>
      <c r="K8" s="20"/>
      <c r="L8" s="225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228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87"/>
      <c r="C12" s="50"/>
      <c r="D12" s="51"/>
      <c r="E12" s="52"/>
      <c r="F12" s="53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5" customFormat="1" x14ac:dyDescent="0.25">
      <c r="A13" s="33">
        <v>1</v>
      </c>
      <c r="B13" s="42" t="s">
        <v>102</v>
      </c>
      <c r="C13" s="39"/>
      <c r="D13" s="35">
        <v>1</v>
      </c>
      <c r="E13" s="108">
        <v>135.19999999999999</v>
      </c>
      <c r="F13" s="200" t="s">
        <v>101</v>
      </c>
      <c r="G13" s="44">
        <f>E13*D13</f>
        <v>135.19999999999999</v>
      </c>
      <c r="H13" s="194">
        <v>1</v>
      </c>
      <c r="I13" s="37">
        <f>H13*E13</f>
        <v>135.19999999999999</v>
      </c>
      <c r="J13" s="96"/>
      <c r="K13" s="46">
        <f>J13*E13</f>
        <v>0</v>
      </c>
      <c r="L13" s="194"/>
      <c r="M13" s="37">
        <f>L13*E13</f>
        <v>0</v>
      </c>
      <c r="N13" s="96"/>
      <c r="O13" s="32">
        <f>N13*E13</f>
        <v>0</v>
      </c>
      <c r="P13" s="28"/>
      <c r="Q13" s="28"/>
    </row>
    <row r="14" spans="1:17" s="7" customFormat="1" x14ac:dyDescent="0.25">
      <c r="A14" s="33">
        <v>2</v>
      </c>
      <c r="B14" s="42" t="s">
        <v>518</v>
      </c>
      <c r="C14" s="40"/>
      <c r="D14" s="35">
        <v>1</v>
      </c>
      <c r="E14" s="86">
        <v>82.16</v>
      </c>
      <c r="F14" s="200" t="s">
        <v>101</v>
      </c>
      <c r="G14" s="44">
        <f t="shared" ref="G14:G25" si="0">E14*D14</f>
        <v>82.16</v>
      </c>
      <c r="H14" s="194">
        <v>1</v>
      </c>
      <c r="I14" s="37">
        <f t="shared" ref="I14:I25" si="1">H14*E14</f>
        <v>82.16</v>
      </c>
      <c r="J14" s="96"/>
      <c r="K14" s="46">
        <f t="shared" ref="K14:K25" si="2">J14*E14</f>
        <v>0</v>
      </c>
      <c r="L14" s="194"/>
      <c r="M14" s="37">
        <f t="shared" ref="M14:M25" si="3">L14*E14</f>
        <v>0</v>
      </c>
      <c r="N14" s="96"/>
      <c r="O14" s="32">
        <f t="shared" ref="O14:O25" si="4">N14*E14</f>
        <v>0</v>
      </c>
      <c r="P14" s="28"/>
      <c r="Q14" s="28"/>
    </row>
    <row r="15" spans="1:17" s="7" customFormat="1" x14ac:dyDescent="0.25">
      <c r="A15" s="33">
        <v>3</v>
      </c>
      <c r="B15" s="42" t="s">
        <v>69</v>
      </c>
      <c r="C15" s="40"/>
      <c r="D15" s="35">
        <v>5</v>
      </c>
      <c r="E15" s="86">
        <v>20.681999999999999</v>
      </c>
      <c r="F15" s="200" t="s">
        <v>45</v>
      </c>
      <c r="G15" s="44">
        <f t="shared" si="0"/>
        <v>103.41</v>
      </c>
      <c r="H15" s="194">
        <v>2</v>
      </c>
      <c r="I15" s="37">
        <f t="shared" si="1"/>
        <v>41.363999999999997</v>
      </c>
      <c r="J15" s="96">
        <v>2</v>
      </c>
      <c r="K15" s="46">
        <f t="shared" si="2"/>
        <v>41.363999999999997</v>
      </c>
      <c r="L15" s="194">
        <v>1</v>
      </c>
      <c r="M15" s="37">
        <f t="shared" si="3"/>
        <v>20.681999999999999</v>
      </c>
      <c r="N15" s="96"/>
      <c r="O15" s="32">
        <f t="shared" si="4"/>
        <v>0</v>
      </c>
      <c r="P15" s="28"/>
      <c r="Q15" s="28"/>
    </row>
    <row r="16" spans="1:17" s="7" customFormat="1" x14ac:dyDescent="0.25">
      <c r="A16" s="33">
        <v>4</v>
      </c>
      <c r="B16" s="42" t="s">
        <v>437</v>
      </c>
      <c r="C16" s="40"/>
      <c r="D16" s="35">
        <v>3</v>
      </c>
      <c r="E16" s="86">
        <v>114.51</v>
      </c>
      <c r="F16" s="200" t="s">
        <v>40</v>
      </c>
      <c r="G16" s="44">
        <f t="shared" si="0"/>
        <v>343.53000000000003</v>
      </c>
      <c r="H16" s="194">
        <v>2</v>
      </c>
      <c r="I16" s="37">
        <f t="shared" si="1"/>
        <v>229.02</v>
      </c>
      <c r="J16" s="96">
        <v>1</v>
      </c>
      <c r="K16" s="46">
        <f t="shared" si="2"/>
        <v>114.51</v>
      </c>
      <c r="L16" s="194"/>
      <c r="M16" s="37">
        <f t="shared" si="3"/>
        <v>0</v>
      </c>
      <c r="N16" s="96"/>
      <c r="O16" s="32">
        <f t="shared" si="4"/>
        <v>0</v>
      </c>
      <c r="P16" s="28"/>
      <c r="Q16" s="28"/>
    </row>
    <row r="17" spans="1:17" s="7" customFormat="1" x14ac:dyDescent="0.25">
      <c r="A17" s="33">
        <v>5</v>
      </c>
      <c r="B17" s="42" t="s">
        <v>188</v>
      </c>
      <c r="C17" s="40"/>
      <c r="D17" s="35">
        <v>4</v>
      </c>
      <c r="E17" s="86">
        <v>129.97999999999999</v>
      </c>
      <c r="F17" s="200" t="s">
        <v>40</v>
      </c>
      <c r="G17" s="44">
        <f t="shared" si="0"/>
        <v>519.91999999999996</v>
      </c>
      <c r="H17" s="194">
        <v>2</v>
      </c>
      <c r="I17" s="37">
        <f t="shared" si="1"/>
        <v>259.95999999999998</v>
      </c>
      <c r="J17" s="96"/>
      <c r="K17" s="46">
        <f t="shared" si="2"/>
        <v>0</v>
      </c>
      <c r="L17" s="194"/>
      <c r="M17" s="37">
        <f t="shared" si="3"/>
        <v>0</v>
      </c>
      <c r="N17" s="96">
        <v>2</v>
      </c>
      <c r="O17" s="32">
        <f t="shared" si="4"/>
        <v>259.95999999999998</v>
      </c>
      <c r="P17" s="28"/>
      <c r="Q17" s="28"/>
    </row>
    <row r="18" spans="1:17" s="7" customFormat="1" x14ac:dyDescent="0.25">
      <c r="A18" s="33">
        <v>6</v>
      </c>
      <c r="B18" s="41" t="s">
        <v>556</v>
      </c>
      <c r="C18" s="39"/>
      <c r="D18" s="35">
        <v>1</v>
      </c>
      <c r="E18" s="108"/>
      <c r="F18" s="200" t="s">
        <v>101</v>
      </c>
      <c r="G18" s="44">
        <f t="shared" si="0"/>
        <v>0</v>
      </c>
      <c r="H18" s="194">
        <v>1</v>
      </c>
      <c r="I18" s="37">
        <f t="shared" si="1"/>
        <v>0</v>
      </c>
      <c r="J18" s="96"/>
      <c r="K18" s="46">
        <f t="shared" si="2"/>
        <v>0</v>
      </c>
      <c r="L18" s="194"/>
      <c r="M18" s="37">
        <f t="shared" si="3"/>
        <v>0</v>
      </c>
      <c r="N18" s="96"/>
      <c r="O18" s="32">
        <f t="shared" si="4"/>
        <v>0</v>
      </c>
      <c r="P18" s="28"/>
      <c r="Q18" s="28"/>
    </row>
    <row r="19" spans="1:17" s="7" customFormat="1" x14ac:dyDescent="0.25">
      <c r="A19" s="33">
        <v>7</v>
      </c>
      <c r="B19" s="42" t="s">
        <v>557</v>
      </c>
      <c r="C19" s="40"/>
      <c r="D19" s="35">
        <v>1</v>
      </c>
      <c r="E19" s="86">
        <v>350</v>
      </c>
      <c r="F19" s="200" t="s">
        <v>101</v>
      </c>
      <c r="G19" s="44">
        <f t="shared" si="0"/>
        <v>350</v>
      </c>
      <c r="H19" s="194">
        <v>1</v>
      </c>
      <c r="I19" s="37">
        <f t="shared" si="1"/>
        <v>350</v>
      </c>
      <c r="J19" s="96"/>
      <c r="K19" s="46">
        <f t="shared" si="2"/>
        <v>0</v>
      </c>
      <c r="L19" s="194"/>
      <c r="M19" s="37">
        <f t="shared" si="3"/>
        <v>0</v>
      </c>
      <c r="N19" s="96"/>
      <c r="O19" s="32">
        <f t="shared" si="4"/>
        <v>0</v>
      </c>
      <c r="P19" s="28"/>
      <c r="Q19" s="28"/>
    </row>
    <row r="20" spans="1:17" s="7" customFormat="1" x14ac:dyDescent="0.25">
      <c r="A20" s="33">
        <v>8</v>
      </c>
      <c r="B20" s="42" t="s">
        <v>111</v>
      </c>
      <c r="C20" s="40"/>
      <c r="D20" s="35">
        <v>2</v>
      </c>
      <c r="E20" s="86">
        <v>69.784000000000006</v>
      </c>
      <c r="F20" s="200" t="s">
        <v>101</v>
      </c>
      <c r="G20" s="44">
        <f t="shared" si="0"/>
        <v>139.56800000000001</v>
      </c>
      <c r="H20" s="194">
        <v>1</v>
      </c>
      <c r="I20" s="37">
        <f t="shared" si="1"/>
        <v>69.784000000000006</v>
      </c>
      <c r="J20" s="96">
        <v>1</v>
      </c>
      <c r="K20" s="46">
        <f t="shared" si="2"/>
        <v>69.784000000000006</v>
      </c>
      <c r="L20" s="194"/>
      <c r="M20" s="37">
        <f t="shared" si="3"/>
        <v>0</v>
      </c>
      <c r="N20" s="96"/>
      <c r="O20" s="32">
        <f t="shared" si="4"/>
        <v>0</v>
      </c>
      <c r="P20" s="28"/>
      <c r="Q20" s="28"/>
    </row>
    <row r="21" spans="1:17" s="7" customFormat="1" x14ac:dyDescent="0.25">
      <c r="A21" s="33">
        <v>9</v>
      </c>
      <c r="B21" s="42" t="s">
        <v>558</v>
      </c>
      <c r="C21" s="40"/>
      <c r="D21" s="35">
        <v>3</v>
      </c>
      <c r="E21" s="86">
        <v>12.412000000000001</v>
      </c>
      <c r="F21" s="200" t="s">
        <v>101</v>
      </c>
      <c r="G21" s="44">
        <f t="shared" si="0"/>
        <v>37.236000000000004</v>
      </c>
      <c r="H21" s="194">
        <v>1</v>
      </c>
      <c r="I21" s="37">
        <f t="shared" si="1"/>
        <v>12.412000000000001</v>
      </c>
      <c r="J21" s="96">
        <v>1</v>
      </c>
      <c r="K21" s="46">
        <f t="shared" si="2"/>
        <v>12.412000000000001</v>
      </c>
      <c r="L21" s="194">
        <v>1</v>
      </c>
      <c r="M21" s="37">
        <f t="shared" si="3"/>
        <v>12.412000000000001</v>
      </c>
      <c r="N21" s="96"/>
      <c r="O21" s="32">
        <f t="shared" si="4"/>
        <v>0</v>
      </c>
      <c r="P21" s="28"/>
      <c r="Q21" s="28"/>
    </row>
    <row r="22" spans="1:17" s="7" customFormat="1" x14ac:dyDescent="0.25">
      <c r="A22" s="33">
        <v>10</v>
      </c>
      <c r="B22" s="42" t="s">
        <v>67</v>
      </c>
      <c r="C22" s="40"/>
      <c r="D22" s="35">
        <v>6</v>
      </c>
      <c r="E22" s="86">
        <v>17.555199999999999</v>
      </c>
      <c r="F22" s="200" t="s">
        <v>101</v>
      </c>
      <c r="G22" s="44">
        <f t="shared" si="0"/>
        <v>105.3312</v>
      </c>
      <c r="H22" s="194">
        <v>2</v>
      </c>
      <c r="I22" s="37">
        <f t="shared" si="1"/>
        <v>35.110399999999998</v>
      </c>
      <c r="J22" s="96">
        <v>1</v>
      </c>
      <c r="K22" s="46">
        <f t="shared" si="2"/>
        <v>17.555199999999999</v>
      </c>
      <c r="L22" s="194">
        <v>2</v>
      </c>
      <c r="M22" s="37">
        <f t="shared" si="3"/>
        <v>35.110399999999998</v>
      </c>
      <c r="N22" s="96">
        <v>1</v>
      </c>
      <c r="O22" s="32">
        <f t="shared" si="4"/>
        <v>17.555199999999999</v>
      </c>
      <c r="P22" s="28"/>
      <c r="Q22" s="28"/>
    </row>
    <row r="23" spans="1:17" s="7" customFormat="1" x14ac:dyDescent="0.25">
      <c r="A23" s="33">
        <v>11</v>
      </c>
      <c r="B23" s="42" t="s">
        <v>2222</v>
      </c>
      <c r="C23" s="40"/>
      <c r="D23" s="35">
        <v>12</v>
      </c>
      <c r="E23" s="86">
        <v>259.2</v>
      </c>
      <c r="F23" s="200" t="s">
        <v>34</v>
      </c>
      <c r="G23" s="44">
        <f t="shared" si="0"/>
        <v>3110.3999999999996</v>
      </c>
      <c r="H23" s="194">
        <v>3</v>
      </c>
      <c r="I23" s="37">
        <f t="shared" si="1"/>
        <v>777.59999999999991</v>
      </c>
      <c r="J23" s="96">
        <v>3</v>
      </c>
      <c r="K23" s="46">
        <f t="shared" si="2"/>
        <v>777.59999999999991</v>
      </c>
      <c r="L23" s="194">
        <v>3</v>
      </c>
      <c r="M23" s="37">
        <f t="shared" si="3"/>
        <v>777.59999999999991</v>
      </c>
      <c r="N23" s="96">
        <v>3</v>
      </c>
      <c r="O23" s="32">
        <f t="shared" si="4"/>
        <v>777.59999999999991</v>
      </c>
      <c r="P23" s="28"/>
      <c r="Q23" s="28"/>
    </row>
    <row r="24" spans="1:17" s="7" customFormat="1" x14ac:dyDescent="0.25">
      <c r="A24" s="33">
        <v>12</v>
      </c>
      <c r="B24" s="42" t="s">
        <v>559</v>
      </c>
      <c r="C24" s="40"/>
      <c r="D24" s="35">
        <v>25</v>
      </c>
      <c r="E24" s="86">
        <v>2.91</v>
      </c>
      <c r="F24" s="200" t="s">
        <v>101</v>
      </c>
      <c r="G24" s="44">
        <f t="shared" si="0"/>
        <v>72.75</v>
      </c>
      <c r="H24" s="194">
        <v>6</v>
      </c>
      <c r="I24" s="37">
        <f t="shared" si="1"/>
        <v>17.46</v>
      </c>
      <c r="J24" s="96">
        <v>5</v>
      </c>
      <c r="K24" s="46">
        <f t="shared" si="2"/>
        <v>14.55</v>
      </c>
      <c r="L24" s="194">
        <v>6</v>
      </c>
      <c r="M24" s="37">
        <f t="shared" si="3"/>
        <v>17.46</v>
      </c>
      <c r="N24" s="96">
        <v>8</v>
      </c>
      <c r="O24" s="32">
        <f t="shared" si="4"/>
        <v>23.28</v>
      </c>
      <c r="P24" s="28"/>
      <c r="Q24" s="28"/>
    </row>
    <row r="25" spans="1:17" s="7" customFormat="1" x14ac:dyDescent="0.25">
      <c r="A25" s="33">
        <v>13</v>
      </c>
      <c r="B25" s="42" t="s">
        <v>560</v>
      </c>
      <c r="C25" s="40"/>
      <c r="D25" s="35">
        <v>15</v>
      </c>
      <c r="E25" s="86">
        <v>2.5299999999999998</v>
      </c>
      <c r="F25" s="200" t="s">
        <v>101</v>
      </c>
      <c r="G25" s="44">
        <f t="shared" si="0"/>
        <v>37.949999999999996</v>
      </c>
      <c r="H25" s="194">
        <v>3</v>
      </c>
      <c r="I25" s="37">
        <f t="shared" si="1"/>
        <v>7.59</v>
      </c>
      <c r="J25" s="96">
        <v>5</v>
      </c>
      <c r="K25" s="46">
        <f t="shared" si="2"/>
        <v>12.649999999999999</v>
      </c>
      <c r="L25" s="194">
        <v>3</v>
      </c>
      <c r="M25" s="37">
        <f t="shared" si="3"/>
        <v>7.59</v>
      </c>
      <c r="N25" s="96">
        <v>4</v>
      </c>
      <c r="O25" s="32">
        <f t="shared" si="4"/>
        <v>10.119999999999999</v>
      </c>
      <c r="P25" s="28"/>
      <c r="Q25" s="28"/>
    </row>
    <row r="26" spans="1:17" s="7" customFormat="1" x14ac:dyDescent="0.25">
      <c r="A26" s="33"/>
      <c r="B26" s="42"/>
      <c r="C26" s="40"/>
      <c r="D26" s="35"/>
      <c r="E26" s="86"/>
      <c r="F26" s="200"/>
      <c r="G26" s="44"/>
      <c r="H26" s="194"/>
      <c r="I26" s="37"/>
      <c r="J26" s="96"/>
      <c r="K26" s="46"/>
      <c r="L26" s="194"/>
      <c r="M26" s="37"/>
      <c r="N26" s="96"/>
      <c r="O26" s="32"/>
      <c r="P26" s="28"/>
      <c r="Q26" s="28"/>
    </row>
    <row r="27" spans="1:17" s="7" customFormat="1" x14ac:dyDescent="0.25">
      <c r="A27" s="33"/>
      <c r="B27" s="42"/>
      <c r="C27" s="40"/>
      <c r="D27" s="35"/>
      <c r="E27" s="86"/>
      <c r="F27" s="200"/>
      <c r="G27" s="44"/>
      <c r="H27" s="194"/>
      <c r="I27" s="37"/>
      <c r="J27" s="96"/>
      <c r="K27" s="46"/>
      <c r="L27" s="194"/>
      <c r="M27" s="37"/>
      <c r="N27" s="96"/>
      <c r="O27" s="32"/>
      <c r="P27" s="28"/>
      <c r="Q27" s="28"/>
    </row>
    <row r="28" spans="1:17" s="7" customFormat="1" x14ac:dyDescent="0.25">
      <c r="A28" s="33"/>
      <c r="B28" s="42"/>
      <c r="C28" s="40"/>
      <c r="D28" s="35"/>
      <c r="E28" s="86"/>
      <c r="F28" s="200"/>
      <c r="G28" s="44"/>
      <c r="H28" s="194"/>
      <c r="I28" s="37"/>
      <c r="J28" s="96"/>
      <c r="K28" s="46"/>
      <c r="L28" s="194"/>
      <c r="M28" s="37"/>
      <c r="N28" s="96"/>
      <c r="O28" s="32"/>
      <c r="P28" s="28"/>
      <c r="Q28" s="28"/>
    </row>
    <row r="29" spans="1:17" s="7" customFormat="1" x14ac:dyDescent="0.25">
      <c r="A29" s="33"/>
      <c r="B29" s="42"/>
      <c r="C29" s="40"/>
      <c r="D29" s="35"/>
      <c r="E29" s="86"/>
      <c r="F29" s="200"/>
      <c r="G29" s="44"/>
      <c r="H29" s="194"/>
      <c r="I29" s="37"/>
      <c r="J29" s="96"/>
      <c r="K29" s="46"/>
      <c r="L29" s="194"/>
      <c r="M29" s="37"/>
      <c r="N29" s="96"/>
      <c r="O29" s="32"/>
      <c r="P29" s="28"/>
      <c r="Q29" s="28"/>
    </row>
    <row r="30" spans="1:17" s="7" customFormat="1" x14ac:dyDescent="0.25">
      <c r="A30" s="33"/>
      <c r="B30" s="42"/>
      <c r="C30" s="40"/>
      <c r="D30" s="35"/>
      <c r="E30" s="86"/>
      <c r="F30" s="200"/>
      <c r="G30" s="44"/>
      <c r="H30" s="194"/>
      <c r="I30" s="37"/>
      <c r="J30" s="96"/>
      <c r="K30" s="46"/>
      <c r="L30" s="194"/>
      <c r="M30" s="37"/>
      <c r="N30" s="96"/>
      <c r="O30" s="32"/>
      <c r="P30" s="28"/>
      <c r="Q30" s="28"/>
    </row>
    <row r="31" spans="1:17" s="7" customFormat="1" x14ac:dyDescent="0.25">
      <c r="A31" s="33"/>
      <c r="B31" s="42"/>
      <c r="C31" s="40"/>
      <c r="D31" s="35"/>
      <c r="E31" s="86"/>
      <c r="F31" s="200"/>
      <c r="G31" s="44"/>
      <c r="H31" s="194"/>
      <c r="I31" s="37"/>
      <c r="J31" s="96"/>
      <c r="K31" s="46"/>
      <c r="L31" s="194"/>
      <c r="M31" s="37"/>
      <c r="N31" s="96"/>
      <c r="O31" s="32"/>
      <c r="P31" s="28"/>
      <c r="Q31" s="28"/>
    </row>
    <row r="32" spans="1:17" s="7" customFormat="1" x14ac:dyDescent="0.25">
      <c r="A32" s="33"/>
      <c r="B32" s="82"/>
      <c r="C32" s="40"/>
      <c r="D32" s="35"/>
      <c r="E32" s="86"/>
      <c r="F32" s="201"/>
      <c r="G32" s="44"/>
      <c r="H32" s="194"/>
      <c r="I32" s="37"/>
      <c r="J32" s="96"/>
      <c r="K32" s="46"/>
      <c r="L32" s="194"/>
      <c r="M32" s="37"/>
      <c r="N32" s="96"/>
      <c r="O32" s="32"/>
      <c r="P32" s="28"/>
      <c r="Q32" s="28"/>
    </row>
    <row r="33" spans="1:17" s="7" customFormat="1" ht="13.5" thickBot="1" x14ac:dyDescent="0.3">
      <c r="A33" s="63"/>
      <c r="B33" s="64"/>
      <c r="C33" s="65"/>
      <c r="D33" s="66"/>
      <c r="E33" s="67"/>
      <c r="F33" s="68"/>
      <c r="G33" s="69"/>
      <c r="H33" s="70"/>
      <c r="I33" s="71"/>
      <c r="J33" s="72"/>
      <c r="K33" s="69"/>
      <c r="L33" s="70"/>
      <c r="M33" s="71"/>
      <c r="N33" s="97"/>
      <c r="O33" s="73"/>
      <c r="P33" s="28"/>
      <c r="Q33" s="28"/>
    </row>
    <row r="34" spans="1:17" s="7" customFormat="1" ht="14.25" thickTop="1" thickBot="1" x14ac:dyDescent="0.3">
      <c r="A34" s="74"/>
      <c r="B34" s="81" t="s">
        <v>77</v>
      </c>
      <c r="C34" s="76"/>
      <c r="D34" s="77"/>
      <c r="E34" s="78"/>
      <c r="F34" s="79"/>
      <c r="G34" s="80">
        <f>SUM(G13:G33)</f>
        <v>5037.4551999999994</v>
      </c>
      <c r="H34" s="76"/>
      <c r="I34" s="80">
        <f>SUM(I13:I33)</f>
        <v>2017.6604</v>
      </c>
      <c r="J34" s="78"/>
      <c r="K34" s="80">
        <f>SUM(K13:K33)</f>
        <v>1060.4251999999999</v>
      </c>
      <c r="L34" s="76"/>
      <c r="M34" s="80">
        <f>SUM(M13:M33)</f>
        <v>870.85439999999994</v>
      </c>
      <c r="N34" s="98"/>
      <c r="O34" s="80">
        <f>SUM(O13:O33)</f>
        <v>1088.5151999999998</v>
      </c>
      <c r="P34" s="28"/>
      <c r="Q34" s="28"/>
    </row>
    <row r="35" spans="1:17" s="7" customFormat="1" ht="13.5" thickTop="1" x14ac:dyDescent="0.25">
      <c r="A35" s="8" t="s">
        <v>5</v>
      </c>
      <c r="B35" s="9"/>
      <c r="C35" s="224"/>
      <c r="D35" s="9" t="s">
        <v>6</v>
      </c>
      <c r="E35" s="9"/>
      <c r="F35" s="17"/>
      <c r="G35" s="22"/>
      <c r="H35" s="224"/>
      <c r="I35" s="22"/>
      <c r="J35" s="224"/>
      <c r="K35" s="22"/>
      <c r="L35" s="26"/>
      <c r="M35" s="23" t="s">
        <v>7</v>
      </c>
      <c r="N35" s="29"/>
      <c r="O35" s="23"/>
      <c r="P35" s="28"/>
      <c r="Q35" s="28"/>
    </row>
    <row r="36" spans="1:17" s="7" customFormat="1" x14ac:dyDescent="0.25">
      <c r="A36" s="8"/>
      <c r="B36" s="8"/>
      <c r="C36" s="4"/>
      <c r="D36" s="8" t="s">
        <v>8</v>
      </c>
      <c r="E36" s="8"/>
      <c r="F36" s="19"/>
      <c r="G36" s="23"/>
      <c r="H36" s="4"/>
      <c r="I36" s="23">
        <f>I34+K34+M34+O34</f>
        <v>5037.4551999999994</v>
      </c>
      <c r="J36" s="4"/>
      <c r="K36" s="23"/>
      <c r="L36" s="4"/>
      <c r="M36" s="23"/>
      <c r="N36" s="31"/>
      <c r="O36" s="23"/>
      <c r="P36" s="28"/>
      <c r="Q36" s="28"/>
    </row>
    <row r="37" spans="1:17" s="9" customFormat="1" x14ac:dyDescent="0.25">
      <c r="A37" s="8"/>
      <c r="B37" s="8"/>
      <c r="C37" s="4"/>
      <c r="D37" s="4"/>
      <c r="E37" s="8"/>
      <c r="F37" s="19"/>
      <c r="G37" s="23"/>
      <c r="H37" s="4"/>
      <c r="I37" s="23"/>
      <c r="J37" s="4"/>
      <c r="K37" s="23"/>
      <c r="L37" s="4"/>
      <c r="M37" s="23"/>
      <c r="N37" s="31"/>
      <c r="O37" s="23"/>
      <c r="P37" s="28"/>
      <c r="Q37" s="28"/>
    </row>
    <row r="38" spans="1:17" x14ac:dyDescent="0.25">
      <c r="P38" s="28"/>
      <c r="Q38" s="28"/>
    </row>
    <row r="39" spans="1:17" s="5" customFormat="1" x14ac:dyDescent="0.25">
      <c r="A39" s="652" t="s">
        <v>554</v>
      </c>
      <c r="B39" s="652"/>
      <c r="C39" s="225"/>
      <c r="D39" s="653" t="s">
        <v>9</v>
      </c>
      <c r="E39" s="653"/>
      <c r="F39" s="653"/>
      <c r="G39" s="20"/>
      <c r="H39" s="653" t="s">
        <v>10</v>
      </c>
      <c r="I39" s="653"/>
      <c r="J39" s="653"/>
      <c r="K39" s="20"/>
      <c r="L39" s="225"/>
      <c r="M39" s="653" t="s">
        <v>25</v>
      </c>
      <c r="N39" s="653"/>
      <c r="O39" s="653"/>
      <c r="P39" s="28"/>
      <c r="Q39" s="28"/>
    </row>
    <row r="40" spans="1:17" s="12" customFormat="1" x14ac:dyDescent="0.25">
      <c r="A40" s="654" t="s">
        <v>11</v>
      </c>
      <c r="B40" s="654"/>
      <c r="C40" s="227"/>
      <c r="D40" s="655" t="s">
        <v>12</v>
      </c>
      <c r="E40" s="655"/>
      <c r="F40" s="655"/>
      <c r="G40" s="24"/>
      <c r="H40" s="655" t="s">
        <v>13</v>
      </c>
      <c r="I40" s="655"/>
      <c r="J40" s="655"/>
      <c r="K40" s="24"/>
      <c r="L40" s="227"/>
      <c r="M40" s="655" t="s">
        <v>26</v>
      </c>
      <c r="N40" s="655"/>
      <c r="O40" s="655"/>
      <c r="P40" s="28"/>
      <c r="Q40" s="28"/>
    </row>
    <row r="41" spans="1:17" s="12" customFormat="1" x14ac:dyDescent="0.25">
      <c r="A41" s="226"/>
      <c r="B41" s="226"/>
      <c r="C41" s="227"/>
      <c r="D41" s="227"/>
      <c r="E41" s="227"/>
      <c r="F41" s="202"/>
      <c r="G41" s="24"/>
      <c r="H41" s="227"/>
      <c r="I41" s="25"/>
      <c r="J41" s="227"/>
      <c r="K41" s="24"/>
      <c r="L41" s="227"/>
      <c r="M41" s="25"/>
      <c r="N41" s="30"/>
      <c r="O41" s="25"/>
      <c r="P41" s="28"/>
      <c r="Q41" s="28"/>
    </row>
    <row r="42" spans="1:17" s="12" customFormat="1" x14ac:dyDescent="0.25">
      <c r="A42" s="226"/>
      <c r="B42" s="226"/>
      <c r="C42" s="227"/>
      <c r="D42" s="227"/>
      <c r="E42" s="227"/>
      <c r="F42" s="202"/>
      <c r="G42" s="24"/>
      <c r="H42" s="227"/>
      <c r="I42" s="25"/>
      <c r="J42" s="227"/>
      <c r="K42" s="24"/>
      <c r="L42" s="227"/>
      <c r="M42" s="25"/>
      <c r="N42" s="30"/>
      <c r="O42" s="25"/>
      <c r="P42" s="28"/>
      <c r="Q42" s="28"/>
    </row>
  </sheetData>
  <mergeCells count="26">
    <mergeCell ref="C6:E6"/>
    <mergeCell ref="A1:O1"/>
    <mergeCell ref="A2:O2"/>
    <mergeCell ref="C4:E4"/>
    <mergeCell ref="F4:I4"/>
    <mergeCell ref="C5:E5"/>
    <mergeCell ref="H9:O9"/>
    <mergeCell ref="E10:F11"/>
    <mergeCell ref="G10:G11"/>
    <mergeCell ref="H10:I11"/>
    <mergeCell ref="J10:K11"/>
    <mergeCell ref="C7:E7"/>
    <mergeCell ref="A9:A11"/>
    <mergeCell ref="B9:B11"/>
    <mergeCell ref="C9:D9"/>
    <mergeCell ref="E9:G9"/>
    <mergeCell ref="A40:B40"/>
    <mergeCell ref="D40:F40"/>
    <mergeCell ref="H40:J40"/>
    <mergeCell ref="M40:O40"/>
    <mergeCell ref="L10:M11"/>
    <mergeCell ref="N10:O11"/>
    <mergeCell ref="A39:B39"/>
    <mergeCell ref="D39:F39"/>
    <mergeCell ref="H39:J39"/>
    <mergeCell ref="M39:O39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108"/>
  <sheetViews>
    <sheetView showWhiteSpace="0" view="pageLayout" zoomScale="85" zoomScaleNormal="100" zoomScalePageLayoutView="85" workbookViewId="0">
      <selection activeCell="B25" sqref="B25"/>
    </sheetView>
  </sheetViews>
  <sheetFormatPr defaultColWidth="9.140625" defaultRowHeight="12.75" x14ac:dyDescent="0.25"/>
  <cols>
    <col min="1" max="1" width="5.42578125" style="8" customWidth="1"/>
    <col min="2" max="2" width="31.28515625" style="8" customWidth="1"/>
    <col min="3" max="4" width="8.85546875" style="4" customWidth="1"/>
    <col min="5" max="5" width="9" style="8" customWidth="1"/>
    <col min="6" max="6" width="9" style="19" customWidth="1"/>
    <col min="7" max="7" width="12.42578125" style="23" customWidth="1"/>
    <col min="8" max="8" width="6.42578125" style="31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195"/>
      <c r="D3" s="195"/>
      <c r="F3" s="16"/>
      <c r="G3" s="20"/>
      <c r="H3" s="28"/>
      <c r="I3" s="20"/>
      <c r="J3" s="195"/>
      <c r="K3" s="20"/>
      <c r="L3" s="195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73" t="s">
        <v>1</v>
      </c>
      <c r="D4" s="673"/>
      <c r="E4" s="673"/>
      <c r="F4" s="652"/>
      <c r="G4" s="652"/>
      <c r="H4" s="652"/>
      <c r="I4" s="652"/>
      <c r="J4" s="195"/>
      <c r="K4" s="20"/>
      <c r="L4" s="195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17"/>
      <c r="G5" s="21"/>
      <c r="H5" s="29"/>
      <c r="I5" s="21"/>
      <c r="J5" s="195"/>
      <c r="K5" s="20"/>
      <c r="L5" s="195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72" t="s">
        <v>444</v>
      </c>
      <c r="D6" s="672"/>
      <c r="E6" s="672"/>
      <c r="F6" s="17"/>
      <c r="G6" s="21"/>
      <c r="H6" s="29"/>
      <c r="I6" s="21"/>
      <c r="J6" s="195"/>
      <c r="K6" s="20"/>
      <c r="L6" s="195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3"/>
      <c r="D7" s="673"/>
      <c r="E7" s="673"/>
      <c r="F7" s="17"/>
      <c r="G7" s="21"/>
      <c r="H7" s="29"/>
      <c r="I7" s="21"/>
      <c r="J7" s="195"/>
      <c r="K7" s="20"/>
      <c r="L7" s="195"/>
      <c r="M7" s="20"/>
      <c r="N7" s="28"/>
      <c r="O7" s="20"/>
      <c r="P7" s="28"/>
      <c r="Q7" s="28"/>
    </row>
    <row r="8" spans="1:17" s="5" customFormat="1" ht="13.5" thickBot="1" x14ac:dyDescent="0.3">
      <c r="C8" s="197"/>
      <c r="D8" s="197"/>
      <c r="E8" s="197"/>
      <c r="F8" s="17"/>
      <c r="G8" s="21"/>
      <c r="H8" s="29"/>
      <c r="I8" s="21"/>
      <c r="J8" s="195"/>
      <c r="K8" s="20"/>
      <c r="L8" s="195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199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87"/>
      <c r="C12" s="50"/>
      <c r="D12" s="51"/>
      <c r="E12" s="52"/>
      <c r="F12" s="53"/>
      <c r="G12" s="54"/>
      <c r="H12" s="213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5" customFormat="1" x14ac:dyDescent="0.2">
      <c r="A13" s="33">
        <v>1</v>
      </c>
      <c r="B13" s="295" t="s">
        <v>563</v>
      </c>
      <c r="C13" s="39"/>
      <c r="D13" s="502">
        <f>H13+J13+L13+N13</f>
        <v>6</v>
      </c>
      <c r="E13" s="503">
        <v>86.06</v>
      </c>
      <c r="F13" s="417" t="s">
        <v>1875</v>
      </c>
      <c r="G13" s="44">
        <f>E13*D13</f>
        <v>516.36</v>
      </c>
      <c r="H13" s="460">
        <v>3</v>
      </c>
      <c r="I13" s="37">
        <f>H13*E13</f>
        <v>258.18</v>
      </c>
      <c r="J13" s="504"/>
      <c r="K13" s="46">
        <f>J13*E13</f>
        <v>0</v>
      </c>
      <c r="L13" s="460">
        <v>3</v>
      </c>
      <c r="M13" s="37">
        <f>L13*E13</f>
        <v>258.18</v>
      </c>
      <c r="N13" s="504"/>
      <c r="O13" s="32">
        <f>N13*E13</f>
        <v>0</v>
      </c>
      <c r="P13" s="28"/>
      <c r="Q13" s="28"/>
    </row>
    <row r="14" spans="1:17" s="7" customFormat="1" x14ac:dyDescent="0.2">
      <c r="A14" s="33">
        <v>2</v>
      </c>
      <c r="B14" s="295" t="s">
        <v>451</v>
      </c>
      <c r="C14" s="40"/>
      <c r="D14" s="502">
        <f t="shared" ref="D14:D77" si="0">H14+J14+L14+N14</f>
        <v>30</v>
      </c>
      <c r="E14" s="503">
        <v>43.99</v>
      </c>
      <c r="F14" s="417" t="s">
        <v>1875</v>
      </c>
      <c r="G14" s="44">
        <f t="shared" ref="G14:G77" si="1">E14*D14</f>
        <v>1319.7</v>
      </c>
      <c r="H14" s="460">
        <v>10</v>
      </c>
      <c r="I14" s="37">
        <f t="shared" ref="I14:I77" si="2">H14*E14</f>
        <v>439.90000000000003</v>
      </c>
      <c r="J14" s="504">
        <v>10</v>
      </c>
      <c r="K14" s="46">
        <f t="shared" ref="K14:K77" si="3">J14*E14</f>
        <v>439.90000000000003</v>
      </c>
      <c r="L14" s="460"/>
      <c r="M14" s="37">
        <f t="shared" ref="M14:M77" si="4">L14*E14</f>
        <v>0</v>
      </c>
      <c r="N14" s="504">
        <v>10</v>
      </c>
      <c r="O14" s="32">
        <f t="shared" ref="O14:O77" si="5">N14*E14</f>
        <v>439.90000000000003</v>
      </c>
      <c r="P14" s="28"/>
      <c r="Q14" s="28"/>
    </row>
    <row r="15" spans="1:17" s="7" customFormat="1" x14ac:dyDescent="0.2">
      <c r="A15" s="33">
        <v>3</v>
      </c>
      <c r="B15" s="295" t="s">
        <v>448</v>
      </c>
      <c r="C15" s="40"/>
      <c r="D15" s="502">
        <f t="shared" si="0"/>
        <v>3</v>
      </c>
      <c r="E15" s="503">
        <v>100</v>
      </c>
      <c r="F15" s="417" t="s">
        <v>1747</v>
      </c>
      <c r="G15" s="44">
        <f t="shared" si="1"/>
        <v>300</v>
      </c>
      <c r="H15" s="460">
        <v>1</v>
      </c>
      <c r="I15" s="37">
        <f t="shared" si="2"/>
        <v>100</v>
      </c>
      <c r="J15" s="504">
        <v>1</v>
      </c>
      <c r="K15" s="46">
        <f t="shared" si="3"/>
        <v>100</v>
      </c>
      <c r="L15" s="460"/>
      <c r="M15" s="37">
        <f t="shared" si="4"/>
        <v>0</v>
      </c>
      <c r="N15" s="504">
        <v>1</v>
      </c>
      <c r="O15" s="32">
        <f t="shared" si="5"/>
        <v>100</v>
      </c>
      <c r="P15" s="28"/>
      <c r="Q15" s="28"/>
    </row>
    <row r="16" spans="1:17" s="7" customFormat="1" x14ac:dyDescent="0.2">
      <c r="A16" s="33">
        <v>4</v>
      </c>
      <c r="B16" s="295" t="s">
        <v>2073</v>
      </c>
      <c r="C16" s="40"/>
      <c r="D16" s="502">
        <f t="shared" si="0"/>
        <v>24</v>
      </c>
      <c r="E16" s="503">
        <v>19.73</v>
      </c>
      <c r="F16" s="417" t="s">
        <v>31</v>
      </c>
      <c r="G16" s="44">
        <f t="shared" si="1"/>
        <v>473.52</v>
      </c>
      <c r="H16" s="460">
        <v>12</v>
      </c>
      <c r="I16" s="37">
        <f t="shared" si="2"/>
        <v>236.76</v>
      </c>
      <c r="J16" s="504"/>
      <c r="K16" s="46">
        <f t="shared" si="3"/>
        <v>0</v>
      </c>
      <c r="L16" s="460">
        <v>12</v>
      </c>
      <c r="M16" s="37">
        <f t="shared" si="4"/>
        <v>236.76</v>
      </c>
      <c r="N16" s="504"/>
      <c r="O16" s="32">
        <f t="shared" si="5"/>
        <v>0</v>
      </c>
      <c r="P16" s="28"/>
      <c r="Q16" s="28"/>
    </row>
    <row r="17" spans="1:17" s="7" customFormat="1" x14ac:dyDescent="0.2">
      <c r="A17" s="33">
        <v>5</v>
      </c>
      <c r="B17" s="295" t="s">
        <v>2074</v>
      </c>
      <c r="C17" s="40"/>
      <c r="D17" s="502">
        <f t="shared" si="0"/>
        <v>20</v>
      </c>
      <c r="E17" s="503">
        <v>7</v>
      </c>
      <c r="F17" s="417" t="s">
        <v>31</v>
      </c>
      <c r="G17" s="44">
        <f t="shared" si="1"/>
        <v>140</v>
      </c>
      <c r="H17" s="460">
        <v>10</v>
      </c>
      <c r="I17" s="37">
        <f t="shared" si="2"/>
        <v>70</v>
      </c>
      <c r="J17" s="504"/>
      <c r="K17" s="46">
        <f t="shared" si="3"/>
        <v>0</v>
      </c>
      <c r="L17" s="460">
        <v>10</v>
      </c>
      <c r="M17" s="37">
        <f t="shared" si="4"/>
        <v>70</v>
      </c>
      <c r="N17" s="504"/>
      <c r="O17" s="32">
        <f t="shared" si="5"/>
        <v>0</v>
      </c>
      <c r="P17" s="28"/>
      <c r="Q17" s="28"/>
    </row>
    <row r="18" spans="1:17" s="7" customFormat="1" x14ac:dyDescent="0.2">
      <c r="A18" s="33">
        <v>6</v>
      </c>
      <c r="B18" s="295" t="s">
        <v>1293</v>
      </c>
      <c r="C18" s="39"/>
      <c r="D18" s="502">
        <f t="shared" si="0"/>
        <v>40</v>
      </c>
      <c r="E18" s="503">
        <v>129.97999999999999</v>
      </c>
      <c r="F18" s="417" t="s">
        <v>233</v>
      </c>
      <c r="G18" s="44">
        <f t="shared" si="1"/>
        <v>5199.2</v>
      </c>
      <c r="H18" s="460">
        <v>15</v>
      </c>
      <c r="I18" s="37">
        <f t="shared" si="2"/>
        <v>1949.6999999999998</v>
      </c>
      <c r="J18" s="504">
        <v>20</v>
      </c>
      <c r="K18" s="46">
        <f t="shared" si="3"/>
        <v>2599.6</v>
      </c>
      <c r="L18" s="460"/>
      <c r="M18" s="37">
        <f t="shared" si="4"/>
        <v>0</v>
      </c>
      <c r="N18" s="504">
        <v>5</v>
      </c>
      <c r="O18" s="32">
        <f t="shared" si="5"/>
        <v>649.9</v>
      </c>
      <c r="P18" s="28"/>
      <c r="Q18" s="28"/>
    </row>
    <row r="19" spans="1:17" s="7" customFormat="1" x14ac:dyDescent="0.2">
      <c r="A19" s="33">
        <v>7</v>
      </c>
      <c r="B19" s="295" t="s">
        <v>1294</v>
      </c>
      <c r="C19" s="40"/>
      <c r="D19" s="502">
        <f t="shared" si="0"/>
        <v>30</v>
      </c>
      <c r="E19" s="503">
        <v>114.51</v>
      </c>
      <c r="F19" s="417" t="s">
        <v>233</v>
      </c>
      <c r="G19" s="44">
        <f t="shared" si="1"/>
        <v>3435.3</v>
      </c>
      <c r="H19" s="460">
        <v>15</v>
      </c>
      <c r="I19" s="37">
        <f t="shared" si="2"/>
        <v>1717.65</v>
      </c>
      <c r="J19" s="504">
        <v>10</v>
      </c>
      <c r="K19" s="46">
        <f t="shared" si="3"/>
        <v>1145.1000000000001</v>
      </c>
      <c r="L19" s="460"/>
      <c r="M19" s="37">
        <f t="shared" si="4"/>
        <v>0</v>
      </c>
      <c r="N19" s="504">
        <v>5</v>
      </c>
      <c r="O19" s="32">
        <f t="shared" si="5"/>
        <v>572.55000000000007</v>
      </c>
      <c r="P19" s="28"/>
      <c r="Q19" s="28"/>
    </row>
    <row r="20" spans="1:17" s="7" customFormat="1" x14ac:dyDescent="0.2">
      <c r="A20" s="33">
        <v>8</v>
      </c>
      <c r="B20" s="295" t="s">
        <v>2075</v>
      </c>
      <c r="C20" s="40"/>
      <c r="D20" s="502">
        <f t="shared" si="0"/>
        <v>5</v>
      </c>
      <c r="E20" s="503"/>
      <c r="F20" s="417" t="s">
        <v>470</v>
      </c>
      <c r="G20" s="44">
        <f t="shared" si="1"/>
        <v>0</v>
      </c>
      <c r="H20" s="460">
        <v>5</v>
      </c>
      <c r="I20" s="37">
        <f t="shared" si="2"/>
        <v>0</v>
      </c>
      <c r="J20" s="504"/>
      <c r="K20" s="46">
        <f t="shared" si="3"/>
        <v>0</v>
      </c>
      <c r="L20" s="460"/>
      <c r="M20" s="37">
        <f t="shared" si="4"/>
        <v>0</v>
      </c>
      <c r="N20" s="504"/>
      <c r="O20" s="32">
        <f t="shared" si="5"/>
        <v>0</v>
      </c>
      <c r="P20" s="28"/>
      <c r="Q20" s="28"/>
    </row>
    <row r="21" spans="1:17" s="7" customFormat="1" x14ac:dyDescent="0.2">
      <c r="A21" s="33">
        <v>9</v>
      </c>
      <c r="B21" s="295" t="s">
        <v>460</v>
      </c>
      <c r="C21" s="40"/>
      <c r="D21" s="502">
        <f t="shared" si="0"/>
        <v>6</v>
      </c>
      <c r="E21" s="503">
        <v>150</v>
      </c>
      <c r="F21" s="417" t="s">
        <v>887</v>
      </c>
      <c r="G21" s="44">
        <f t="shared" si="1"/>
        <v>900</v>
      </c>
      <c r="H21" s="460">
        <v>3</v>
      </c>
      <c r="I21" s="37">
        <f t="shared" si="2"/>
        <v>450</v>
      </c>
      <c r="J21" s="504"/>
      <c r="K21" s="46">
        <f t="shared" si="3"/>
        <v>0</v>
      </c>
      <c r="L21" s="460">
        <v>3</v>
      </c>
      <c r="M21" s="37">
        <f t="shared" si="4"/>
        <v>450</v>
      </c>
      <c r="N21" s="504"/>
      <c r="O21" s="32">
        <f t="shared" si="5"/>
        <v>0</v>
      </c>
      <c r="P21" s="28"/>
      <c r="Q21" s="28"/>
    </row>
    <row r="22" spans="1:17" s="7" customFormat="1" x14ac:dyDescent="0.2">
      <c r="A22" s="33">
        <v>10</v>
      </c>
      <c r="B22" s="295" t="s">
        <v>2076</v>
      </c>
      <c r="C22" s="40"/>
      <c r="D22" s="502">
        <f t="shared" si="0"/>
        <v>5</v>
      </c>
      <c r="E22" s="503"/>
      <c r="F22" s="417" t="s">
        <v>31</v>
      </c>
      <c r="G22" s="44">
        <f t="shared" si="1"/>
        <v>0</v>
      </c>
      <c r="H22" s="460">
        <v>5</v>
      </c>
      <c r="I22" s="37">
        <f t="shared" si="2"/>
        <v>0</v>
      </c>
      <c r="J22" s="504"/>
      <c r="K22" s="46">
        <f t="shared" si="3"/>
        <v>0</v>
      </c>
      <c r="L22" s="460"/>
      <c r="M22" s="37">
        <f t="shared" si="4"/>
        <v>0</v>
      </c>
      <c r="N22" s="504"/>
      <c r="O22" s="32">
        <f t="shared" si="5"/>
        <v>0</v>
      </c>
      <c r="P22" s="28"/>
      <c r="Q22" s="28"/>
    </row>
    <row r="23" spans="1:17" s="7" customFormat="1" x14ac:dyDescent="0.2">
      <c r="A23" s="33">
        <v>11</v>
      </c>
      <c r="B23" s="295" t="s">
        <v>452</v>
      </c>
      <c r="C23" s="40"/>
      <c r="D23" s="502">
        <f t="shared" si="0"/>
        <v>20</v>
      </c>
      <c r="E23" s="503">
        <v>25.68</v>
      </c>
      <c r="F23" s="417" t="s">
        <v>1747</v>
      </c>
      <c r="G23" s="44">
        <f t="shared" si="1"/>
        <v>513.6</v>
      </c>
      <c r="H23" s="460">
        <v>10</v>
      </c>
      <c r="I23" s="37">
        <f t="shared" si="2"/>
        <v>256.8</v>
      </c>
      <c r="J23" s="504"/>
      <c r="K23" s="46">
        <f t="shared" si="3"/>
        <v>0</v>
      </c>
      <c r="L23" s="460">
        <v>10</v>
      </c>
      <c r="M23" s="37">
        <f t="shared" si="4"/>
        <v>256.8</v>
      </c>
      <c r="N23" s="504"/>
      <c r="O23" s="32">
        <f t="shared" si="5"/>
        <v>0</v>
      </c>
      <c r="P23" s="28"/>
      <c r="Q23" s="28"/>
    </row>
    <row r="24" spans="1:17" s="7" customFormat="1" x14ac:dyDescent="0.2">
      <c r="A24" s="33">
        <v>12</v>
      </c>
      <c r="B24" s="295" t="s">
        <v>2077</v>
      </c>
      <c r="C24" s="40"/>
      <c r="D24" s="502">
        <f t="shared" si="0"/>
        <v>25</v>
      </c>
      <c r="E24" s="503">
        <v>259.2</v>
      </c>
      <c r="F24" s="417" t="s">
        <v>1875</v>
      </c>
      <c r="G24" s="44">
        <f t="shared" si="1"/>
        <v>6480</v>
      </c>
      <c r="H24" s="460">
        <v>10</v>
      </c>
      <c r="I24" s="37">
        <f t="shared" si="2"/>
        <v>2592</v>
      </c>
      <c r="J24" s="504">
        <v>10</v>
      </c>
      <c r="K24" s="46">
        <f t="shared" si="3"/>
        <v>2592</v>
      </c>
      <c r="L24" s="460"/>
      <c r="M24" s="37">
        <f t="shared" si="4"/>
        <v>0</v>
      </c>
      <c r="N24" s="504">
        <v>5</v>
      </c>
      <c r="O24" s="32">
        <f t="shared" si="5"/>
        <v>1296</v>
      </c>
      <c r="P24" s="28"/>
      <c r="Q24" s="28"/>
    </row>
    <row r="25" spans="1:17" s="7" customFormat="1" x14ac:dyDescent="0.2">
      <c r="A25" s="33">
        <v>13</v>
      </c>
      <c r="B25" s="295" t="s">
        <v>446</v>
      </c>
      <c r="C25" s="40"/>
      <c r="D25" s="502">
        <f t="shared" si="0"/>
        <v>15</v>
      </c>
      <c r="E25" s="503">
        <v>259.2</v>
      </c>
      <c r="F25" s="417" t="s">
        <v>1875</v>
      </c>
      <c r="G25" s="44">
        <f t="shared" si="1"/>
        <v>3888</v>
      </c>
      <c r="H25" s="460">
        <v>5</v>
      </c>
      <c r="I25" s="37">
        <f t="shared" si="2"/>
        <v>1296</v>
      </c>
      <c r="J25" s="504">
        <v>5</v>
      </c>
      <c r="K25" s="46">
        <f t="shared" si="3"/>
        <v>1296</v>
      </c>
      <c r="L25" s="460"/>
      <c r="M25" s="37">
        <f t="shared" si="4"/>
        <v>0</v>
      </c>
      <c r="N25" s="504">
        <v>5</v>
      </c>
      <c r="O25" s="32">
        <f t="shared" si="5"/>
        <v>1296</v>
      </c>
      <c r="P25" s="28"/>
      <c r="Q25" s="28"/>
    </row>
    <row r="26" spans="1:17" s="7" customFormat="1" x14ac:dyDescent="0.2">
      <c r="A26" s="33">
        <v>14</v>
      </c>
      <c r="B26" s="386" t="s">
        <v>2078</v>
      </c>
      <c r="C26" s="40"/>
      <c r="D26" s="502">
        <f t="shared" si="0"/>
        <v>20</v>
      </c>
      <c r="E26" s="503">
        <v>403.83</v>
      </c>
      <c r="F26" s="417" t="s">
        <v>246</v>
      </c>
      <c r="G26" s="44">
        <f t="shared" si="1"/>
        <v>8076.5999999999995</v>
      </c>
      <c r="H26" s="460">
        <v>5</v>
      </c>
      <c r="I26" s="37">
        <f t="shared" si="2"/>
        <v>2019.1499999999999</v>
      </c>
      <c r="J26" s="504">
        <v>10</v>
      </c>
      <c r="K26" s="46">
        <f t="shared" si="3"/>
        <v>4038.2999999999997</v>
      </c>
      <c r="L26" s="460"/>
      <c r="M26" s="37">
        <f t="shared" si="4"/>
        <v>0</v>
      </c>
      <c r="N26" s="504">
        <v>5</v>
      </c>
      <c r="O26" s="32">
        <f t="shared" si="5"/>
        <v>2019.1499999999999</v>
      </c>
      <c r="P26" s="28"/>
      <c r="Q26" s="28"/>
    </row>
    <row r="27" spans="1:17" s="7" customFormat="1" x14ac:dyDescent="0.2">
      <c r="A27" s="33">
        <v>15</v>
      </c>
      <c r="B27" s="295" t="s">
        <v>2079</v>
      </c>
      <c r="C27" s="40"/>
      <c r="D27" s="502">
        <f t="shared" si="0"/>
        <v>15</v>
      </c>
      <c r="E27" s="503">
        <v>403.83</v>
      </c>
      <c r="F27" s="417" t="s">
        <v>246</v>
      </c>
      <c r="G27" s="44">
        <f t="shared" si="1"/>
        <v>6057.45</v>
      </c>
      <c r="H27" s="460">
        <v>5</v>
      </c>
      <c r="I27" s="37">
        <f t="shared" si="2"/>
        <v>2019.1499999999999</v>
      </c>
      <c r="J27" s="504">
        <v>5</v>
      </c>
      <c r="K27" s="46">
        <f t="shared" si="3"/>
        <v>2019.1499999999999</v>
      </c>
      <c r="L27" s="460"/>
      <c r="M27" s="37">
        <f t="shared" si="4"/>
        <v>0</v>
      </c>
      <c r="N27" s="504">
        <v>5</v>
      </c>
      <c r="O27" s="32">
        <f t="shared" si="5"/>
        <v>2019.1499999999999</v>
      </c>
      <c r="P27" s="28"/>
      <c r="Q27" s="28"/>
    </row>
    <row r="28" spans="1:17" s="7" customFormat="1" x14ac:dyDescent="0.2">
      <c r="A28" s="33">
        <v>16</v>
      </c>
      <c r="B28" s="295" t="s">
        <v>67</v>
      </c>
      <c r="C28" s="40"/>
      <c r="D28" s="502">
        <f t="shared" si="0"/>
        <v>15</v>
      </c>
      <c r="E28" s="503">
        <v>17.559999999999999</v>
      </c>
      <c r="F28" s="417" t="s">
        <v>31</v>
      </c>
      <c r="G28" s="44">
        <f t="shared" si="1"/>
        <v>263.39999999999998</v>
      </c>
      <c r="H28" s="461">
        <v>7</v>
      </c>
      <c r="I28" s="37">
        <f t="shared" si="2"/>
        <v>122.91999999999999</v>
      </c>
      <c r="J28" s="504"/>
      <c r="K28" s="46">
        <f t="shared" si="3"/>
        <v>0</v>
      </c>
      <c r="L28" s="460">
        <v>8</v>
      </c>
      <c r="M28" s="37">
        <f t="shared" si="4"/>
        <v>140.47999999999999</v>
      </c>
      <c r="N28" s="504"/>
      <c r="O28" s="32">
        <f t="shared" si="5"/>
        <v>0</v>
      </c>
      <c r="P28" s="28"/>
      <c r="Q28" s="28"/>
    </row>
    <row r="29" spans="1:17" s="7" customFormat="1" x14ac:dyDescent="0.2">
      <c r="A29" s="33">
        <v>17</v>
      </c>
      <c r="B29" s="295" t="s">
        <v>453</v>
      </c>
      <c r="C29" s="40"/>
      <c r="D29" s="502">
        <f t="shared" si="0"/>
        <v>15</v>
      </c>
      <c r="E29" s="503">
        <v>69.78</v>
      </c>
      <c r="F29" s="417" t="s">
        <v>31</v>
      </c>
      <c r="G29" s="44">
        <f t="shared" si="1"/>
        <v>1046.7</v>
      </c>
      <c r="H29" s="460">
        <v>8</v>
      </c>
      <c r="I29" s="37">
        <f t="shared" si="2"/>
        <v>558.24</v>
      </c>
      <c r="J29" s="504"/>
      <c r="K29" s="46">
        <f t="shared" si="3"/>
        <v>0</v>
      </c>
      <c r="L29" s="460">
        <v>7</v>
      </c>
      <c r="M29" s="37">
        <f t="shared" si="4"/>
        <v>488.46000000000004</v>
      </c>
      <c r="N29" s="504"/>
      <c r="O29" s="32">
        <f t="shared" si="5"/>
        <v>0</v>
      </c>
      <c r="P29" s="28"/>
      <c r="Q29" s="28"/>
    </row>
    <row r="30" spans="1:17" s="7" customFormat="1" x14ac:dyDescent="0.2">
      <c r="A30" s="33">
        <v>18</v>
      </c>
      <c r="B30" s="295" t="s">
        <v>2080</v>
      </c>
      <c r="C30" s="40"/>
      <c r="D30" s="502">
        <f t="shared" si="0"/>
        <v>15</v>
      </c>
      <c r="E30" s="503">
        <v>35</v>
      </c>
      <c r="F30" s="417" t="s">
        <v>1875</v>
      </c>
      <c r="G30" s="44">
        <f t="shared" si="1"/>
        <v>525</v>
      </c>
      <c r="H30" s="460">
        <v>8</v>
      </c>
      <c r="I30" s="37">
        <f t="shared" si="2"/>
        <v>280</v>
      </c>
      <c r="J30" s="504"/>
      <c r="K30" s="46">
        <f t="shared" si="3"/>
        <v>0</v>
      </c>
      <c r="L30" s="460">
        <v>7</v>
      </c>
      <c r="M30" s="37">
        <f t="shared" si="4"/>
        <v>245</v>
      </c>
      <c r="N30" s="504"/>
      <c r="O30" s="32">
        <f t="shared" si="5"/>
        <v>0</v>
      </c>
      <c r="P30" s="28"/>
      <c r="Q30" s="28"/>
    </row>
    <row r="31" spans="1:17" s="7" customFormat="1" x14ac:dyDescent="0.2">
      <c r="A31" s="33">
        <v>19</v>
      </c>
      <c r="B31" s="295" t="s">
        <v>456</v>
      </c>
      <c r="C31" s="40"/>
      <c r="D31" s="502">
        <f t="shared" si="0"/>
        <v>10</v>
      </c>
      <c r="E31" s="503">
        <v>35</v>
      </c>
      <c r="F31" s="417" t="s">
        <v>2119</v>
      </c>
      <c r="G31" s="44">
        <f t="shared" si="1"/>
        <v>350</v>
      </c>
      <c r="H31" s="460">
        <v>5</v>
      </c>
      <c r="I31" s="37">
        <f t="shared" si="2"/>
        <v>175</v>
      </c>
      <c r="J31" s="504"/>
      <c r="K31" s="46">
        <f t="shared" si="3"/>
        <v>0</v>
      </c>
      <c r="L31" s="460">
        <v>5</v>
      </c>
      <c r="M31" s="37">
        <f t="shared" si="4"/>
        <v>175</v>
      </c>
      <c r="N31" s="504"/>
      <c r="O31" s="32">
        <f t="shared" si="5"/>
        <v>0</v>
      </c>
      <c r="P31" s="28"/>
      <c r="Q31" s="28"/>
    </row>
    <row r="32" spans="1:17" s="7" customFormat="1" x14ac:dyDescent="0.2">
      <c r="A32" s="33">
        <v>20</v>
      </c>
      <c r="B32" s="295" t="s">
        <v>2081</v>
      </c>
      <c r="C32" s="40"/>
      <c r="D32" s="502">
        <f t="shared" si="0"/>
        <v>12</v>
      </c>
      <c r="E32" s="503">
        <v>230</v>
      </c>
      <c r="F32" s="417" t="s">
        <v>1876</v>
      </c>
      <c r="G32" s="44">
        <f t="shared" si="1"/>
        <v>2760</v>
      </c>
      <c r="H32" s="460">
        <v>6</v>
      </c>
      <c r="I32" s="37">
        <f t="shared" si="2"/>
        <v>1380</v>
      </c>
      <c r="J32" s="504">
        <v>6</v>
      </c>
      <c r="K32" s="46">
        <f t="shared" si="3"/>
        <v>1380</v>
      </c>
      <c r="L32" s="460"/>
      <c r="M32" s="37">
        <f t="shared" si="4"/>
        <v>0</v>
      </c>
      <c r="N32" s="504"/>
      <c r="O32" s="32">
        <f t="shared" si="5"/>
        <v>0</v>
      </c>
      <c r="P32" s="28"/>
      <c r="Q32" s="28"/>
    </row>
    <row r="33" spans="1:17" x14ac:dyDescent="0.2">
      <c r="A33" s="33">
        <v>21</v>
      </c>
      <c r="B33" s="295" t="s">
        <v>2082</v>
      </c>
      <c r="C33" s="39"/>
      <c r="D33" s="502">
        <f t="shared" si="0"/>
        <v>4</v>
      </c>
      <c r="E33" s="503"/>
      <c r="F33" s="417" t="s">
        <v>31</v>
      </c>
      <c r="G33" s="44">
        <f t="shared" si="1"/>
        <v>0</v>
      </c>
      <c r="H33" s="460">
        <v>2</v>
      </c>
      <c r="I33" s="37">
        <f t="shared" si="2"/>
        <v>0</v>
      </c>
      <c r="J33" s="504"/>
      <c r="K33" s="46">
        <f t="shared" si="3"/>
        <v>0</v>
      </c>
      <c r="L33" s="460">
        <v>2</v>
      </c>
      <c r="M33" s="37">
        <f t="shared" si="4"/>
        <v>0</v>
      </c>
      <c r="N33" s="504"/>
      <c r="O33" s="32">
        <f t="shared" si="5"/>
        <v>0</v>
      </c>
      <c r="P33" s="28"/>
      <c r="Q33" s="28"/>
    </row>
    <row r="34" spans="1:17" x14ac:dyDescent="0.2">
      <c r="A34" s="33">
        <v>22</v>
      </c>
      <c r="B34" s="295" t="s">
        <v>2083</v>
      </c>
      <c r="C34" s="40"/>
      <c r="D34" s="502">
        <f t="shared" si="0"/>
        <v>50</v>
      </c>
      <c r="E34" s="503">
        <v>180</v>
      </c>
      <c r="F34" s="417" t="s">
        <v>2120</v>
      </c>
      <c r="G34" s="44">
        <f t="shared" si="1"/>
        <v>9000</v>
      </c>
      <c r="H34" s="460">
        <v>25</v>
      </c>
      <c r="I34" s="37">
        <f t="shared" si="2"/>
        <v>4500</v>
      </c>
      <c r="J34" s="504"/>
      <c r="K34" s="46">
        <f t="shared" si="3"/>
        <v>0</v>
      </c>
      <c r="L34" s="460"/>
      <c r="M34" s="37">
        <f t="shared" si="4"/>
        <v>0</v>
      </c>
      <c r="N34" s="504">
        <v>25</v>
      </c>
      <c r="O34" s="32">
        <f t="shared" si="5"/>
        <v>4500</v>
      </c>
      <c r="P34" s="28"/>
      <c r="Q34" s="28"/>
    </row>
    <row r="35" spans="1:17" x14ac:dyDescent="0.2">
      <c r="A35" s="33">
        <v>23</v>
      </c>
      <c r="B35" s="295" t="s">
        <v>2084</v>
      </c>
      <c r="C35" s="40"/>
      <c r="D35" s="502">
        <f t="shared" si="0"/>
        <v>50</v>
      </c>
      <c r="E35" s="503">
        <v>180</v>
      </c>
      <c r="F35" s="417" t="s">
        <v>2120</v>
      </c>
      <c r="G35" s="44">
        <f t="shared" si="1"/>
        <v>9000</v>
      </c>
      <c r="H35" s="460">
        <v>25</v>
      </c>
      <c r="I35" s="37">
        <f t="shared" si="2"/>
        <v>4500</v>
      </c>
      <c r="J35" s="504"/>
      <c r="K35" s="46">
        <f t="shared" si="3"/>
        <v>0</v>
      </c>
      <c r="L35" s="460"/>
      <c r="M35" s="37">
        <f t="shared" si="4"/>
        <v>0</v>
      </c>
      <c r="N35" s="504">
        <v>25</v>
      </c>
      <c r="O35" s="32">
        <f t="shared" si="5"/>
        <v>4500</v>
      </c>
      <c r="P35" s="28"/>
      <c r="Q35" s="28"/>
    </row>
    <row r="36" spans="1:17" x14ac:dyDescent="0.2">
      <c r="A36" s="33">
        <v>24</v>
      </c>
      <c r="B36" s="295" t="s">
        <v>2085</v>
      </c>
      <c r="C36" s="40"/>
      <c r="D36" s="502">
        <f t="shared" si="0"/>
        <v>3</v>
      </c>
      <c r="E36" s="86">
        <v>175</v>
      </c>
      <c r="F36" s="459" t="s">
        <v>1747</v>
      </c>
      <c r="G36" s="44">
        <f t="shared" si="1"/>
        <v>525</v>
      </c>
      <c r="H36" s="460">
        <v>3</v>
      </c>
      <c r="I36" s="37">
        <f t="shared" si="2"/>
        <v>525</v>
      </c>
      <c r="J36" s="504"/>
      <c r="K36" s="46">
        <f t="shared" si="3"/>
        <v>0</v>
      </c>
      <c r="L36" s="460"/>
      <c r="M36" s="37">
        <f t="shared" si="4"/>
        <v>0</v>
      </c>
      <c r="N36" s="96"/>
      <c r="O36" s="32">
        <f t="shared" si="5"/>
        <v>0</v>
      </c>
      <c r="P36" s="28"/>
      <c r="Q36" s="28"/>
    </row>
    <row r="37" spans="1:17" x14ac:dyDescent="0.2">
      <c r="A37" s="33">
        <v>25</v>
      </c>
      <c r="B37" s="295" t="s">
        <v>449</v>
      </c>
      <c r="C37" s="40"/>
      <c r="D37" s="502">
        <f t="shared" si="0"/>
        <v>10</v>
      </c>
      <c r="E37" s="86">
        <v>78.92</v>
      </c>
      <c r="F37" s="290" t="s">
        <v>1747</v>
      </c>
      <c r="G37" s="44">
        <f t="shared" si="1"/>
        <v>789.2</v>
      </c>
      <c r="H37" s="460">
        <v>5</v>
      </c>
      <c r="I37" s="37">
        <f t="shared" si="2"/>
        <v>394.6</v>
      </c>
      <c r="J37" s="504"/>
      <c r="K37" s="46">
        <f t="shared" si="3"/>
        <v>0</v>
      </c>
      <c r="L37" s="460">
        <v>5</v>
      </c>
      <c r="M37" s="37">
        <f t="shared" si="4"/>
        <v>394.6</v>
      </c>
      <c r="N37" s="96"/>
      <c r="O37" s="32">
        <f t="shared" si="5"/>
        <v>0</v>
      </c>
      <c r="P37" s="28"/>
      <c r="Q37" s="28"/>
    </row>
    <row r="38" spans="1:17" x14ac:dyDescent="0.2">
      <c r="A38" s="33">
        <v>26</v>
      </c>
      <c r="B38" s="295" t="s">
        <v>454</v>
      </c>
      <c r="C38" s="39"/>
      <c r="D38" s="502">
        <f t="shared" si="0"/>
        <v>3</v>
      </c>
      <c r="E38" s="108">
        <v>55.12</v>
      </c>
      <c r="F38" s="290" t="s">
        <v>31</v>
      </c>
      <c r="G38" s="44">
        <f t="shared" si="1"/>
        <v>165.35999999999999</v>
      </c>
      <c r="H38" s="460">
        <v>1</v>
      </c>
      <c r="I38" s="37">
        <f t="shared" si="2"/>
        <v>55.12</v>
      </c>
      <c r="J38" s="504"/>
      <c r="K38" s="46">
        <f t="shared" si="3"/>
        <v>0</v>
      </c>
      <c r="L38" s="460">
        <v>2</v>
      </c>
      <c r="M38" s="37">
        <f t="shared" si="4"/>
        <v>110.24</v>
      </c>
      <c r="N38" s="96"/>
      <c r="O38" s="32">
        <f t="shared" si="5"/>
        <v>0</v>
      </c>
      <c r="P38" s="28"/>
      <c r="Q38" s="28"/>
    </row>
    <row r="39" spans="1:17" x14ac:dyDescent="0.2">
      <c r="A39" s="33">
        <v>27</v>
      </c>
      <c r="B39" s="295" t="s">
        <v>445</v>
      </c>
      <c r="C39" s="40"/>
      <c r="D39" s="502">
        <f t="shared" si="0"/>
        <v>500</v>
      </c>
      <c r="E39" s="86"/>
      <c r="F39" s="290" t="s">
        <v>31</v>
      </c>
      <c r="G39" s="44">
        <f t="shared" si="1"/>
        <v>0</v>
      </c>
      <c r="H39" s="462">
        <v>250</v>
      </c>
      <c r="I39" s="37">
        <f t="shared" si="2"/>
        <v>0</v>
      </c>
      <c r="J39" s="504">
        <v>250</v>
      </c>
      <c r="K39" s="46">
        <f t="shared" si="3"/>
        <v>0</v>
      </c>
      <c r="L39" s="460"/>
      <c r="M39" s="37">
        <f t="shared" si="4"/>
        <v>0</v>
      </c>
      <c r="N39" s="96"/>
      <c r="O39" s="32">
        <f t="shared" si="5"/>
        <v>0</v>
      </c>
      <c r="P39" s="28"/>
      <c r="Q39" s="28"/>
    </row>
    <row r="40" spans="1:17" x14ac:dyDescent="0.2">
      <c r="A40" s="33">
        <v>28</v>
      </c>
      <c r="B40" s="295" t="s">
        <v>46</v>
      </c>
      <c r="C40" s="40"/>
      <c r="D40" s="502">
        <f t="shared" si="0"/>
        <v>5</v>
      </c>
      <c r="E40" s="503">
        <v>20.79</v>
      </c>
      <c r="F40" s="290" t="s">
        <v>1747</v>
      </c>
      <c r="G40" s="44">
        <f t="shared" si="1"/>
        <v>103.94999999999999</v>
      </c>
      <c r="H40" s="460">
        <v>3</v>
      </c>
      <c r="I40" s="37">
        <f t="shared" si="2"/>
        <v>62.37</v>
      </c>
      <c r="J40" s="504"/>
      <c r="K40" s="46">
        <f t="shared" si="3"/>
        <v>0</v>
      </c>
      <c r="L40" s="460">
        <v>2</v>
      </c>
      <c r="M40" s="37">
        <f t="shared" si="4"/>
        <v>41.58</v>
      </c>
      <c r="N40" s="96"/>
      <c r="O40" s="32">
        <f t="shared" si="5"/>
        <v>0</v>
      </c>
      <c r="P40" s="28"/>
      <c r="Q40" s="28"/>
    </row>
    <row r="41" spans="1:17" x14ac:dyDescent="0.2">
      <c r="A41" s="33">
        <v>29</v>
      </c>
      <c r="B41" s="295" t="s">
        <v>2086</v>
      </c>
      <c r="C41" s="40"/>
      <c r="D41" s="502">
        <f t="shared" si="0"/>
        <v>1</v>
      </c>
      <c r="E41" s="503"/>
      <c r="F41" s="290" t="s">
        <v>233</v>
      </c>
      <c r="G41" s="44">
        <f t="shared" si="1"/>
        <v>0</v>
      </c>
      <c r="H41" s="460">
        <v>1</v>
      </c>
      <c r="I41" s="37">
        <f t="shared" si="2"/>
        <v>0</v>
      </c>
      <c r="J41" s="504"/>
      <c r="K41" s="46">
        <f t="shared" si="3"/>
        <v>0</v>
      </c>
      <c r="L41" s="460"/>
      <c r="M41" s="37">
        <f t="shared" si="4"/>
        <v>0</v>
      </c>
      <c r="N41" s="96"/>
      <c r="O41" s="32">
        <f t="shared" si="5"/>
        <v>0</v>
      </c>
      <c r="P41" s="28"/>
      <c r="Q41" s="28"/>
    </row>
    <row r="42" spans="1:17" x14ac:dyDescent="0.2">
      <c r="A42" s="33">
        <v>30</v>
      </c>
      <c r="B42" s="295" t="s">
        <v>2087</v>
      </c>
      <c r="C42" s="40"/>
      <c r="D42" s="502">
        <f t="shared" si="0"/>
        <v>1</v>
      </c>
      <c r="E42" s="503"/>
      <c r="F42" s="290" t="s">
        <v>31</v>
      </c>
      <c r="G42" s="44">
        <f t="shared" si="1"/>
        <v>0</v>
      </c>
      <c r="H42" s="460">
        <v>1</v>
      </c>
      <c r="I42" s="37">
        <f t="shared" si="2"/>
        <v>0</v>
      </c>
      <c r="J42" s="504"/>
      <c r="K42" s="46">
        <f t="shared" si="3"/>
        <v>0</v>
      </c>
      <c r="L42" s="460"/>
      <c r="M42" s="37">
        <f t="shared" si="4"/>
        <v>0</v>
      </c>
      <c r="N42" s="96"/>
      <c r="O42" s="32">
        <f t="shared" si="5"/>
        <v>0</v>
      </c>
      <c r="P42" s="28"/>
      <c r="Q42" s="28"/>
    </row>
    <row r="43" spans="1:17" x14ac:dyDescent="0.2">
      <c r="A43" s="33">
        <v>31</v>
      </c>
      <c r="B43" s="295" t="s">
        <v>2088</v>
      </c>
      <c r="C43" s="40"/>
      <c r="D43" s="502">
        <f t="shared" si="0"/>
        <v>10</v>
      </c>
      <c r="E43" s="503">
        <v>70.72</v>
      </c>
      <c r="F43" s="290" t="s">
        <v>2121</v>
      </c>
      <c r="G43" s="44">
        <f t="shared" si="1"/>
        <v>707.2</v>
      </c>
      <c r="H43" s="460">
        <v>5</v>
      </c>
      <c r="I43" s="37">
        <f t="shared" si="2"/>
        <v>353.6</v>
      </c>
      <c r="J43" s="504"/>
      <c r="K43" s="46">
        <f t="shared" si="3"/>
        <v>0</v>
      </c>
      <c r="L43" s="460">
        <v>5</v>
      </c>
      <c r="M43" s="37">
        <f t="shared" si="4"/>
        <v>353.6</v>
      </c>
      <c r="N43" s="96"/>
      <c r="O43" s="32">
        <f t="shared" si="5"/>
        <v>0</v>
      </c>
      <c r="P43" s="28"/>
      <c r="Q43" s="28"/>
    </row>
    <row r="44" spans="1:17" x14ac:dyDescent="0.2">
      <c r="A44" s="33">
        <v>32</v>
      </c>
      <c r="B44" s="295" t="s">
        <v>1351</v>
      </c>
      <c r="C44" s="40"/>
      <c r="D44" s="502">
        <f t="shared" si="0"/>
        <v>6</v>
      </c>
      <c r="E44" s="503">
        <v>101.92</v>
      </c>
      <c r="F44" s="290" t="s">
        <v>2121</v>
      </c>
      <c r="G44" s="44">
        <f t="shared" si="1"/>
        <v>611.52</v>
      </c>
      <c r="H44" s="460">
        <v>3</v>
      </c>
      <c r="I44" s="37">
        <f t="shared" si="2"/>
        <v>305.76</v>
      </c>
      <c r="J44" s="504"/>
      <c r="K44" s="46">
        <f t="shared" si="3"/>
        <v>0</v>
      </c>
      <c r="L44" s="460">
        <v>3</v>
      </c>
      <c r="M44" s="37">
        <f t="shared" si="4"/>
        <v>305.76</v>
      </c>
      <c r="N44" s="96"/>
      <c r="O44" s="32">
        <f t="shared" si="5"/>
        <v>0</v>
      </c>
      <c r="P44" s="28"/>
      <c r="Q44" s="28"/>
    </row>
    <row r="45" spans="1:17" x14ac:dyDescent="0.2">
      <c r="A45" s="33">
        <v>33</v>
      </c>
      <c r="B45" s="295" t="s">
        <v>55</v>
      </c>
      <c r="C45" s="40"/>
      <c r="D45" s="502">
        <f t="shared" si="0"/>
        <v>2</v>
      </c>
      <c r="E45" s="503">
        <v>96.72</v>
      </c>
      <c r="F45" s="290" t="s">
        <v>1747</v>
      </c>
      <c r="G45" s="44">
        <f t="shared" si="1"/>
        <v>193.44</v>
      </c>
      <c r="H45" s="289"/>
      <c r="I45" s="37">
        <f t="shared" si="2"/>
        <v>0</v>
      </c>
      <c r="J45" s="504">
        <v>2</v>
      </c>
      <c r="K45" s="46">
        <f t="shared" si="3"/>
        <v>193.44</v>
      </c>
      <c r="L45" s="460"/>
      <c r="M45" s="37">
        <f t="shared" si="4"/>
        <v>0</v>
      </c>
      <c r="N45" s="96"/>
      <c r="O45" s="32">
        <f t="shared" si="5"/>
        <v>0</v>
      </c>
      <c r="P45" s="28"/>
      <c r="Q45" s="28"/>
    </row>
    <row r="46" spans="1:17" x14ac:dyDescent="0.2">
      <c r="A46" s="33">
        <v>34</v>
      </c>
      <c r="B46" s="295" t="s">
        <v>2089</v>
      </c>
      <c r="C46" s="40"/>
      <c r="D46" s="502">
        <f t="shared" si="0"/>
        <v>2</v>
      </c>
      <c r="E46" s="503">
        <v>415.33</v>
      </c>
      <c r="F46" s="290" t="s">
        <v>1747</v>
      </c>
      <c r="G46" s="44">
        <f t="shared" si="1"/>
        <v>830.66</v>
      </c>
      <c r="H46" s="460">
        <v>1</v>
      </c>
      <c r="I46" s="37">
        <f t="shared" si="2"/>
        <v>415.33</v>
      </c>
      <c r="J46" s="504"/>
      <c r="K46" s="46">
        <f t="shared" si="3"/>
        <v>0</v>
      </c>
      <c r="L46" s="460">
        <v>1</v>
      </c>
      <c r="M46" s="37">
        <f t="shared" si="4"/>
        <v>415.33</v>
      </c>
      <c r="N46" s="96"/>
      <c r="O46" s="32">
        <f t="shared" si="5"/>
        <v>0</v>
      </c>
      <c r="P46" s="28"/>
      <c r="Q46" s="28"/>
    </row>
    <row r="47" spans="1:17" x14ac:dyDescent="0.2">
      <c r="A47" s="33">
        <v>35</v>
      </c>
      <c r="B47" s="295" t="s">
        <v>2090</v>
      </c>
      <c r="C47" s="40"/>
      <c r="D47" s="502">
        <f t="shared" si="0"/>
        <v>3</v>
      </c>
      <c r="E47" s="503">
        <v>12</v>
      </c>
      <c r="F47" s="290" t="s">
        <v>31</v>
      </c>
      <c r="G47" s="44">
        <f t="shared" si="1"/>
        <v>36</v>
      </c>
      <c r="H47" s="460">
        <v>3</v>
      </c>
      <c r="I47" s="37">
        <f t="shared" si="2"/>
        <v>36</v>
      </c>
      <c r="J47" s="504"/>
      <c r="K47" s="46">
        <f t="shared" si="3"/>
        <v>0</v>
      </c>
      <c r="L47" s="460"/>
      <c r="M47" s="37">
        <f t="shared" si="4"/>
        <v>0</v>
      </c>
      <c r="N47" s="96"/>
      <c r="O47" s="32">
        <f t="shared" si="5"/>
        <v>0</v>
      </c>
      <c r="P47" s="28"/>
      <c r="Q47" s="28"/>
    </row>
    <row r="48" spans="1:17" x14ac:dyDescent="0.2">
      <c r="A48" s="33">
        <v>36</v>
      </c>
      <c r="B48" s="295" t="s">
        <v>2091</v>
      </c>
      <c r="C48" s="40"/>
      <c r="D48" s="502">
        <f t="shared" si="0"/>
        <v>3</v>
      </c>
      <c r="E48" s="503">
        <v>12</v>
      </c>
      <c r="F48" s="290" t="s">
        <v>31</v>
      </c>
      <c r="G48" s="44">
        <f t="shared" si="1"/>
        <v>36</v>
      </c>
      <c r="H48" s="460">
        <v>3</v>
      </c>
      <c r="I48" s="37">
        <f t="shared" si="2"/>
        <v>36</v>
      </c>
      <c r="J48" s="504"/>
      <c r="K48" s="46">
        <f t="shared" si="3"/>
        <v>0</v>
      </c>
      <c r="L48" s="460"/>
      <c r="M48" s="37">
        <f t="shared" si="4"/>
        <v>0</v>
      </c>
      <c r="N48" s="96"/>
      <c r="O48" s="32">
        <f t="shared" si="5"/>
        <v>0</v>
      </c>
      <c r="P48" s="28"/>
      <c r="Q48" s="28"/>
    </row>
    <row r="49" spans="1:17" x14ac:dyDescent="0.2">
      <c r="A49" s="33">
        <v>37</v>
      </c>
      <c r="B49" s="295" t="s">
        <v>2092</v>
      </c>
      <c r="C49" s="40"/>
      <c r="D49" s="502">
        <f t="shared" si="0"/>
        <v>5</v>
      </c>
      <c r="E49" s="503">
        <v>30</v>
      </c>
      <c r="F49" s="290" t="s">
        <v>31</v>
      </c>
      <c r="G49" s="44">
        <f t="shared" si="1"/>
        <v>150</v>
      </c>
      <c r="H49" s="460">
        <v>5</v>
      </c>
      <c r="I49" s="37">
        <f t="shared" si="2"/>
        <v>150</v>
      </c>
      <c r="J49" s="504"/>
      <c r="K49" s="46">
        <f t="shared" si="3"/>
        <v>0</v>
      </c>
      <c r="L49" s="460"/>
      <c r="M49" s="37">
        <f t="shared" si="4"/>
        <v>0</v>
      </c>
      <c r="N49" s="96"/>
      <c r="O49" s="32">
        <f t="shared" si="5"/>
        <v>0</v>
      </c>
      <c r="P49" s="28"/>
      <c r="Q49" s="28"/>
    </row>
    <row r="50" spans="1:17" x14ac:dyDescent="0.2">
      <c r="A50" s="33">
        <v>38</v>
      </c>
      <c r="B50" s="295" t="s">
        <v>2093</v>
      </c>
      <c r="C50" s="40"/>
      <c r="D50" s="502">
        <f t="shared" si="0"/>
        <v>5</v>
      </c>
      <c r="E50" s="503">
        <v>30</v>
      </c>
      <c r="F50" s="290" t="s">
        <v>31</v>
      </c>
      <c r="G50" s="44">
        <f t="shared" si="1"/>
        <v>150</v>
      </c>
      <c r="H50" s="460">
        <v>5</v>
      </c>
      <c r="I50" s="37">
        <f t="shared" si="2"/>
        <v>150</v>
      </c>
      <c r="J50" s="504"/>
      <c r="K50" s="46">
        <f t="shared" si="3"/>
        <v>0</v>
      </c>
      <c r="L50" s="460"/>
      <c r="M50" s="37">
        <f t="shared" si="4"/>
        <v>0</v>
      </c>
      <c r="N50" s="96"/>
      <c r="O50" s="32">
        <f t="shared" si="5"/>
        <v>0</v>
      </c>
      <c r="P50" s="28"/>
      <c r="Q50" s="28"/>
    </row>
    <row r="51" spans="1:17" x14ac:dyDescent="0.2">
      <c r="A51" s="33">
        <v>39</v>
      </c>
      <c r="B51" s="295" t="s">
        <v>2094</v>
      </c>
      <c r="C51" s="40"/>
      <c r="D51" s="502">
        <f t="shared" si="0"/>
        <v>5</v>
      </c>
      <c r="E51" s="503">
        <v>32</v>
      </c>
      <c r="F51" s="290" t="s">
        <v>31</v>
      </c>
      <c r="G51" s="44">
        <f t="shared" si="1"/>
        <v>160</v>
      </c>
      <c r="H51" s="460">
        <v>5</v>
      </c>
      <c r="I51" s="37">
        <f t="shared" si="2"/>
        <v>160</v>
      </c>
      <c r="J51" s="504"/>
      <c r="K51" s="46">
        <f t="shared" si="3"/>
        <v>0</v>
      </c>
      <c r="L51" s="460"/>
      <c r="M51" s="37">
        <f t="shared" si="4"/>
        <v>0</v>
      </c>
      <c r="N51" s="96"/>
      <c r="O51" s="32">
        <f t="shared" si="5"/>
        <v>0</v>
      </c>
      <c r="P51" s="28"/>
      <c r="Q51" s="28"/>
    </row>
    <row r="52" spans="1:17" x14ac:dyDescent="0.2">
      <c r="A52" s="33">
        <v>40</v>
      </c>
      <c r="B52" s="295" t="s">
        <v>2095</v>
      </c>
      <c r="C52" s="40"/>
      <c r="D52" s="502">
        <f t="shared" si="0"/>
        <v>5</v>
      </c>
      <c r="E52" s="503">
        <v>60</v>
      </c>
      <c r="F52" s="290" t="s">
        <v>31</v>
      </c>
      <c r="G52" s="44">
        <f t="shared" si="1"/>
        <v>300</v>
      </c>
      <c r="H52" s="460">
        <v>5</v>
      </c>
      <c r="I52" s="37">
        <f t="shared" si="2"/>
        <v>300</v>
      </c>
      <c r="J52" s="504"/>
      <c r="K52" s="46">
        <f t="shared" si="3"/>
        <v>0</v>
      </c>
      <c r="L52" s="460"/>
      <c r="M52" s="37">
        <f t="shared" si="4"/>
        <v>0</v>
      </c>
      <c r="N52" s="96"/>
      <c r="O52" s="32">
        <f t="shared" si="5"/>
        <v>0</v>
      </c>
      <c r="P52" s="28"/>
      <c r="Q52" s="28"/>
    </row>
    <row r="53" spans="1:17" x14ac:dyDescent="0.2">
      <c r="A53" s="33">
        <v>41</v>
      </c>
      <c r="B53" s="295" t="s">
        <v>450</v>
      </c>
      <c r="C53" s="39"/>
      <c r="D53" s="502">
        <f t="shared" si="0"/>
        <v>10</v>
      </c>
      <c r="E53" s="503">
        <v>12.41</v>
      </c>
      <c r="F53" s="290" t="s">
        <v>31</v>
      </c>
      <c r="G53" s="44">
        <f t="shared" si="1"/>
        <v>124.1</v>
      </c>
      <c r="H53" s="460">
        <v>3</v>
      </c>
      <c r="I53" s="37">
        <f t="shared" si="2"/>
        <v>37.230000000000004</v>
      </c>
      <c r="J53" s="504">
        <v>4</v>
      </c>
      <c r="K53" s="46">
        <f t="shared" si="3"/>
        <v>49.64</v>
      </c>
      <c r="L53" s="460">
        <v>3</v>
      </c>
      <c r="M53" s="37">
        <f t="shared" si="4"/>
        <v>37.230000000000004</v>
      </c>
      <c r="N53" s="96"/>
      <c r="O53" s="32">
        <f t="shared" si="5"/>
        <v>0</v>
      </c>
      <c r="P53" s="28"/>
      <c r="Q53" s="28"/>
    </row>
    <row r="54" spans="1:17" x14ac:dyDescent="0.2">
      <c r="A54" s="33">
        <v>42</v>
      </c>
      <c r="B54" s="295" t="s">
        <v>180</v>
      </c>
      <c r="C54" s="40"/>
      <c r="D54" s="502">
        <f t="shared" si="0"/>
        <v>4</v>
      </c>
      <c r="E54" s="503">
        <v>24.63</v>
      </c>
      <c r="F54" s="290" t="s">
        <v>1875</v>
      </c>
      <c r="G54" s="44">
        <f t="shared" si="1"/>
        <v>98.52</v>
      </c>
      <c r="H54" s="460">
        <v>2</v>
      </c>
      <c r="I54" s="37">
        <f t="shared" si="2"/>
        <v>49.26</v>
      </c>
      <c r="J54" s="504"/>
      <c r="K54" s="46">
        <f t="shared" si="3"/>
        <v>0</v>
      </c>
      <c r="L54" s="460">
        <v>2</v>
      </c>
      <c r="M54" s="37">
        <f t="shared" si="4"/>
        <v>49.26</v>
      </c>
      <c r="N54" s="96"/>
      <c r="O54" s="32">
        <f t="shared" si="5"/>
        <v>0</v>
      </c>
      <c r="P54" s="28"/>
      <c r="Q54" s="28"/>
    </row>
    <row r="55" spans="1:17" x14ac:dyDescent="0.2">
      <c r="A55" s="33">
        <v>43</v>
      </c>
      <c r="B55" s="295" t="s">
        <v>2096</v>
      </c>
      <c r="C55" s="40"/>
      <c r="D55" s="502">
        <f t="shared" si="0"/>
        <v>20</v>
      </c>
      <c r="E55" s="503">
        <v>20.68</v>
      </c>
      <c r="F55" s="290" t="s">
        <v>1747</v>
      </c>
      <c r="G55" s="44">
        <f t="shared" si="1"/>
        <v>413.6</v>
      </c>
      <c r="H55" s="460">
        <v>10</v>
      </c>
      <c r="I55" s="37">
        <f t="shared" si="2"/>
        <v>206.8</v>
      </c>
      <c r="J55" s="504"/>
      <c r="K55" s="46">
        <f t="shared" si="3"/>
        <v>0</v>
      </c>
      <c r="L55" s="460">
        <v>10</v>
      </c>
      <c r="M55" s="37">
        <f t="shared" si="4"/>
        <v>206.8</v>
      </c>
      <c r="N55" s="96"/>
      <c r="O55" s="32">
        <f t="shared" si="5"/>
        <v>0</v>
      </c>
      <c r="P55" s="28"/>
      <c r="Q55" s="28"/>
    </row>
    <row r="56" spans="1:17" x14ac:dyDescent="0.2">
      <c r="A56" s="33">
        <v>44</v>
      </c>
      <c r="B56" s="295" t="s">
        <v>2097</v>
      </c>
      <c r="C56" s="39"/>
      <c r="D56" s="502">
        <f t="shared" si="0"/>
        <v>10</v>
      </c>
      <c r="E56" s="503">
        <v>250</v>
      </c>
      <c r="F56" s="290" t="s">
        <v>466</v>
      </c>
      <c r="G56" s="44">
        <f t="shared" si="1"/>
        <v>2500</v>
      </c>
      <c r="H56" s="460">
        <v>5</v>
      </c>
      <c r="I56" s="37">
        <f t="shared" si="2"/>
        <v>1250</v>
      </c>
      <c r="J56" s="504"/>
      <c r="K56" s="46">
        <f t="shared" si="3"/>
        <v>0</v>
      </c>
      <c r="L56" s="460">
        <v>5</v>
      </c>
      <c r="M56" s="37">
        <f t="shared" si="4"/>
        <v>1250</v>
      </c>
      <c r="N56" s="96"/>
      <c r="O56" s="32">
        <f t="shared" si="5"/>
        <v>0</v>
      </c>
      <c r="P56" s="28"/>
      <c r="Q56" s="28"/>
    </row>
    <row r="57" spans="1:17" x14ac:dyDescent="0.2">
      <c r="A57" s="33">
        <v>45</v>
      </c>
      <c r="B57" s="295" t="s">
        <v>2098</v>
      </c>
      <c r="C57" s="40"/>
      <c r="D57" s="502">
        <f t="shared" si="0"/>
        <v>10</v>
      </c>
      <c r="E57" s="503">
        <v>9.1</v>
      </c>
      <c r="F57" s="290" t="s">
        <v>31</v>
      </c>
      <c r="G57" s="44">
        <f t="shared" si="1"/>
        <v>91</v>
      </c>
      <c r="H57" s="463">
        <v>5</v>
      </c>
      <c r="I57" s="37">
        <f t="shared" si="2"/>
        <v>45.5</v>
      </c>
      <c r="J57" s="504"/>
      <c r="K57" s="46">
        <f t="shared" si="3"/>
        <v>0</v>
      </c>
      <c r="L57" s="460">
        <v>5</v>
      </c>
      <c r="M57" s="37">
        <f t="shared" si="4"/>
        <v>45.5</v>
      </c>
      <c r="N57" s="96"/>
      <c r="O57" s="32">
        <f t="shared" si="5"/>
        <v>0</v>
      </c>
      <c r="P57" s="28"/>
      <c r="Q57" s="28"/>
    </row>
    <row r="58" spans="1:17" x14ac:dyDescent="0.2">
      <c r="A58" s="33">
        <v>46</v>
      </c>
      <c r="B58" s="295" t="s">
        <v>459</v>
      </c>
      <c r="C58" s="40"/>
      <c r="D58" s="502">
        <f t="shared" si="0"/>
        <v>10</v>
      </c>
      <c r="E58" s="503">
        <v>10</v>
      </c>
      <c r="F58" s="290" t="s">
        <v>1747</v>
      </c>
      <c r="G58" s="44">
        <f t="shared" si="1"/>
        <v>100</v>
      </c>
      <c r="H58" s="460">
        <v>5</v>
      </c>
      <c r="I58" s="37">
        <f t="shared" si="2"/>
        <v>50</v>
      </c>
      <c r="J58" s="504"/>
      <c r="K58" s="46">
        <f t="shared" si="3"/>
        <v>0</v>
      </c>
      <c r="L58" s="460">
        <v>5</v>
      </c>
      <c r="M58" s="37">
        <f t="shared" si="4"/>
        <v>50</v>
      </c>
      <c r="N58" s="96"/>
      <c r="O58" s="32">
        <f t="shared" si="5"/>
        <v>0</v>
      </c>
      <c r="P58" s="28"/>
      <c r="Q58" s="28"/>
    </row>
    <row r="59" spans="1:17" x14ac:dyDescent="0.2">
      <c r="A59" s="33">
        <v>47</v>
      </c>
      <c r="B59" s="295" t="s">
        <v>203</v>
      </c>
      <c r="C59" s="40"/>
      <c r="D59" s="502">
        <f t="shared" si="0"/>
        <v>30</v>
      </c>
      <c r="E59" s="503">
        <v>65.42</v>
      </c>
      <c r="F59" s="290" t="s">
        <v>466</v>
      </c>
      <c r="G59" s="44">
        <f t="shared" si="1"/>
        <v>1962.6000000000001</v>
      </c>
      <c r="H59" s="460">
        <v>15</v>
      </c>
      <c r="I59" s="37">
        <f t="shared" si="2"/>
        <v>981.30000000000007</v>
      </c>
      <c r="J59" s="504"/>
      <c r="K59" s="46">
        <f t="shared" si="3"/>
        <v>0</v>
      </c>
      <c r="L59" s="460">
        <v>15</v>
      </c>
      <c r="M59" s="37">
        <f t="shared" si="4"/>
        <v>981.30000000000007</v>
      </c>
      <c r="N59" s="96"/>
      <c r="O59" s="32">
        <f t="shared" si="5"/>
        <v>0</v>
      </c>
      <c r="P59" s="28"/>
      <c r="Q59" s="28"/>
    </row>
    <row r="60" spans="1:17" x14ac:dyDescent="0.2">
      <c r="A60" s="33">
        <v>48</v>
      </c>
      <c r="B60" s="295" t="s">
        <v>447</v>
      </c>
      <c r="C60" s="40"/>
      <c r="D60" s="502">
        <f t="shared" si="0"/>
        <v>2</v>
      </c>
      <c r="E60" s="503">
        <v>47.82</v>
      </c>
      <c r="F60" s="290" t="s">
        <v>1875</v>
      </c>
      <c r="G60" s="44">
        <f t="shared" si="1"/>
        <v>95.64</v>
      </c>
      <c r="H60" s="460"/>
      <c r="I60" s="37">
        <f t="shared" si="2"/>
        <v>0</v>
      </c>
      <c r="J60" s="504">
        <v>2</v>
      </c>
      <c r="K60" s="46">
        <f t="shared" si="3"/>
        <v>95.64</v>
      </c>
      <c r="L60" s="460"/>
      <c r="M60" s="37">
        <f t="shared" si="4"/>
        <v>0</v>
      </c>
      <c r="N60" s="96"/>
      <c r="O60" s="32">
        <f t="shared" si="5"/>
        <v>0</v>
      </c>
      <c r="P60" s="28"/>
      <c r="Q60" s="28"/>
    </row>
    <row r="61" spans="1:17" x14ac:dyDescent="0.2">
      <c r="A61" s="33"/>
      <c r="B61" s="457" t="s">
        <v>462</v>
      </c>
      <c r="C61" s="40"/>
      <c r="D61" s="502"/>
      <c r="E61" s="86"/>
      <c r="F61" s="200"/>
      <c r="G61" s="44">
        <f t="shared" si="1"/>
        <v>0</v>
      </c>
      <c r="H61" s="194"/>
      <c r="I61" s="37">
        <f t="shared" si="2"/>
        <v>0</v>
      </c>
      <c r="J61" s="96"/>
      <c r="K61" s="46">
        <f t="shared" si="3"/>
        <v>0</v>
      </c>
      <c r="L61" s="194"/>
      <c r="M61" s="37">
        <f t="shared" si="4"/>
        <v>0</v>
      </c>
      <c r="N61" s="96"/>
      <c r="O61" s="32">
        <f t="shared" si="5"/>
        <v>0</v>
      </c>
      <c r="P61" s="28"/>
      <c r="Q61" s="28"/>
    </row>
    <row r="62" spans="1:17" x14ac:dyDescent="0.2">
      <c r="A62" s="33">
        <v>49</v>
      </c>
      <c r="B62" s="295" t="s">
        <v>2099</v>
      </c>
      <c r="C62" s="40"/>
      <c r="D62" s="502">
        <f t="shared" si="0"/>
        <v>4</v>
      </c>
      <c r="E62" s="503"/>
      <c r="F62" s="200" t="s">
        <v>45</v>
      </c>
      <c r="G62" s="44">
        <f t="shared" si="1"/>
        <v>0</v>
      </c>
      <c r="H62" s="458">
        <v>2</v>
      </c>
      <c r="I62" s="37">
        <f t="shared" si="2"/>
        <v>0</v>
      </c>
      <c r="J62" s="504">
        <v>2</v>
      </c>
      <c r="K62" s="46">
        <f t="shared" si="3"/>
        <v>0</v>
      </c>
      <c r="L62" s="194"/>
      <c r="M62" s="37">
        <f t="shared" si="4"/>
        <v>0</v>
      </c>
      <c r="N62" s="96"/>
      <c r="O62" s="32">
        <f t="shared" si="5"/>
        <v>0</v>
      </c>
      <c r="P62" s="28"/>
      <c r="Q62" s="28"/>
    </row>
    <row r="63" spans="1:17" x14ac:dyDescent="0.2">
      <c r="A63" s="33">
        <v>50</v>
      </c>
      <c r="B63" s="295" t="s">
        <v>2100</v>
      </c>
      <c r="C63" s="40"/>
      <c r="D63" s="502">
        <f t="shared" si="0"/>
        <v>4</v>
      </c>
      <c r="E63" s="503"/>
      <c r="F63" s="200" t="s">
        <v>45</v>
      </c>
      <c r="G63" s="44">
        <f t="shared" si="1"/>
        <v>0</v>
      </c>
      <c r="H63" s="458">
        <v>2</v>
      </c>
      <c r="I63" s="37">
        <f t="shared" si="2"/>
        <v>0</v>
      </c>
      <c r="J63" s="504">
        <v>2</v>
      </c>
      <c r="K63" s="46">
        <f t="shared" si="3"/>
        <v>0</v>
      </c>
      <c r="L63" s="194"/>
      <c r="M63" s="37">
        <f t="shared" si="4"/>
        <v>0</v>
      </c>
      <c r="N63" s="96"/>
      <c r="O63" s="32">
        <f t="shared" si="5"/>
        <v>0</v>
      </c>
      <c r="P63" s="28"/>
      <c r="Q63" s="28"/>
    </row>
    <row r="64" spans="1:17" x14ac:dyDescent="0.2">
      <c r="A64" s="33">
        <v>51</v>
      </c>
      <c r="B64" s="295" t="s">
        <v>2101</v>
      </c>
      <c r="C64" s="39"/>
      <c r="D64" s="502">
        <f t="shared" si="0"/>
        <v>1</v>
      </c>
      <c r="E64" s="503"/>
      <c r="F64" s="200" t="s">
        <v>45</v>
      </c>
      <c r="G64" s="44">
        <f t="shared" si="1"/>
        <v>0</v>
      </c>
      <c r="H64" s="458">
        <v>1</v>
      </c>
      <c r="I64" s="37">
        <f t="shared" si="2"/>
        <v>0</v>
      </c>
      <c r="J64" s="504"/>
      <c r="K64" s="46">
        <f t="shared" si="3"/>
        <v>0</v>
      </c>
      <c r="L64" s="194"/>
      <c r="M64" s="37">
        <f t="shared" si="4"/>
        <v>0</v>
      </c>
      <c r="N64" s="96"/>
      <c r="O64" s="32">
        <f t="shared" si="5"/>
        <v>0</v>
      </c>
      <c r="P64" s="28"/>
      <c r="Q64" s="28"/>
    </row>
    <row r="65" spans="1:17" x14ac:dyDescent="0.2">
      <c r="A65" s="33">
        <v>52</v>
      </c>
      <c r="B65" s="295" t="s">
        <v>2102</v>
      </c>
      <c r="C65" s="40"/>
      <c r="D65" s="502">
        <f t="shared" si="0"/>
        <v>2</v>
      </c>
      <c r="E65" s="503"/>
      <c r="F65" s="201" t="s">
        <v>45</v>
      </c>
      <c r="G65" s="44">
        <f t="shared" si="1"/>
        <v>0</v>
      </c>
      <c r="H65" s="458">
        <v>1</v>
      </c>
      <c r="I65" s="37">
        <f t="shared" si="2"/>
        <v>0</v>
      </c>
      <c r="J65" s="504">
        <v>1</v>
      </c>
      <c r="K65" s="46">
        <f t="shared" si="3"/>
        <v>0</v>
      </c>
      <c r="L65" s="194"/>
      <c r="M65" s="37">
        <f t="shared" si="4"/>
        <v>0</v>
      </c>
      <c r="N65" s="96"/>
      <c r="O65" s="32">
        <f t="shared" si="5"/>
        <v>0</v>
      </c>
      <c r="P65" s="28"/>
      <c r="Q65" s="28"/>
    </row>
    <row r="66" spans="1:17" x14ac:dyDescent="0.2">
      <c r="A66" s="33">
        <v>53</v>
      </c>
      <c r="B66" s="295" t="s">
        <v>2103</v>
      </c>
      <c r="C66" s="40"/>
      <c r="D66" s="502">
        <f t="shared" si="0"/>
        <v>2</v>
      </c>
      <c r="E66" s="503"/>
      <c r="F66" s="200" t="s">
        <v>45</v>
      </c>
      <c r="G66" s="44">
        <f t="shared" si="1"/>
        <v>0</v>
      </c>
      <c r="H66" s="458">
        <v>1</v>
      </c>
      <c r="I66" s="37">
        <f t="shared" si="2"/>
        <v>0</v>
      </c>
      <c r="J66" s="504">
        <v>1</v>
      </c>
      <c r="K66" s="46">
        <f t="shared" si="3"/>
        <v>0</v>
      </c>
      <c r="L66" s="194"/>
      <c r="M66" s="37">
        <f t="shared" si="4"/>
        <v>0</v>
      </c>
      <c r="N66" s="96"/>
      <c r="O66" s="32">
        <f t="shared" si="5"/>
        <v>0</v>
      </c>
      <c r="P66" s="28"/>
      <c r="Q66" s="28"/>
    </row>
    <row r="67" spans="1:17" x14ac:dyDescent="0.2">
      <c r="A67" s="33">
        <v>54</v>
      </c>
      <c r="B67" s="295" t="s">
        <v>2104</v>
      </c>
      <c r="C67" s="40"/>
      <c r="D67" s="502">
        <f t="shared" si="0"/>
        <v>6</v>
      </c>
      <c r="E67" s="503"/>
      <c r="F67" s="200" t="s">
        <v>57</v>
      </c>
      <c r="G67" s="44">
        <f t="shared" si="1"/>
        <v>0</v>
      </c>
      <c r="H67" s="458">
        <v>3</v>
      </c>
      <c r="I67" s="37">
        <f t="shared" si="2"/>
        <v>0</v>
      </c>
      <c r="J67" s="504">
        <v>3</v>
      </c>
      <c r="K67" s="46">
        <f t="shared" si="3"/>
        <v>0</v>
      </c>
      <c r="L67" s="194"/>
      <c r="M67" s="37">
        <f t="shared" si="4"/>
        <v>0</v>
      </c>
      <c r="N67" s="96"/>
      <c r="O67" s="32">
        <f t="shared" si="5"/>
        <v>0</v>
      </c>
      <c r="P67" s="28"/>
      <c r="Q67" s="28"/>
    </row>
    <row r="68" spans="1:17" x14ac:dyDescent="0.2">
      <c r="A68" s="33">
        <v>55</v>
      </c>
      <c r="B68" s="295" t="s">
        <v>2105</v>
      </c>
      <c r="C68" s="40"/>
      <c r="D68" s="502">
        <f t="shared" si="0"/>
        <v>8</v>
      </c>
      <c r="E68" s="503"/>
      <c r="F68" s="200" t="s">
        <v>31</v>
      </c>
      <c r="G68" s="44">
        <f t="shared" si="1"/>
        <v>0</v>
      </c>
      <c r="H68" s="460">
        <v>4</v>
      </c>
      <c r="I68" s="37">
        <f t="shared" si="2"/>
        <v>0</v>
      </c>
      <c r="J68" s="504">
        <v>4</v>
      </c>
      <c r="K68" s="46">
        <f t="shared" si="3"/>
        <v>0</v>
      </c>
      <c r="L68" s="194"/>
      <c r="M68" s="37">
        <f t="shared" si="4"/>
        <v>0</v>
      </c>
      <c r="N68" s="96"/>
      <c r="O68" s="32">
        <f t="shared" si="5"/>
        <v>0</v>
      </c>
      <c r="P68" s="28"/>
      <c r="Q68" s="28"/>
    </row>
    <row r="69" spans="1:17" x14ac:dyDescent="0.2">
      <c r="A69" s="33">
        <v>56</v>
      </c>
      <c r="B69" s="295" t="s">
        <v>2106</v>
      </c>
      <c r="C69" s="40"/>
      <c r="D69" s="502">
        <f t="shared" si="0"/>
        <v>4</v>
      </c>
      <c r="E69" s="503"/>
      <c r="F69" s="200" t="s">
        <v>463</v>
      </c>
      <c r="G69" s="44">
        <f t="shared" si="1"/>
        <v>0</v>
      </c>
      <c r="H69" s="460">
        <v>2</v>
      </c>
      <c r="I69" s="37">
        <f t="shared" si="2"/>
        <v>0</v>
      </c>
      <c r="J69" s="504">
        <v>2</v>
      </c>
      <c r="K69" s="46">
        <f t="shared" si="3"/>
        <v>0</v>
      </c>
      <c r="L69" s="194"/>
      <c r="M69" s="37">
        <f t="shared" si="4"/>
        <v>0</v>
      </c>
      <c r="N69" s="96"/>
      <c r="O69" s="32">
        <f t="shared" si="5"/>
        <v>0</v>
      </c>
      <c r="P69" s="28"/>
      <c r="Q69" s="28"/>
    </row>
    <row r="70" spans="1:17" x14ac:dyDescent="0.2">
      <c r="A70" s="33">
        <v>57</v>
      </c>
      <c r="B70" s="295" t="s">
        <v>464</v>
      </c>
      <c r="C70" s="40"/>
      <c r="D70" s="502">
        <f t="shared" si="0"/>
        <v>2</v>
      </c>
      <c r="E70" s="503"/>
      <c r="F70" s="200" t="s">
        <v>31</v>
      </c>
      <c r="G70" s="44">
        <f t="shared" si="1"/>
        <v>0</v>
      </c>
      <c r="H70" s="460">
        <v>1</v>
      </c>
      <c r="I70" s="37">
        <f t="shared" si="2"/>
        <v>0</v>
      </c>
      <c r="J70" s="504">
        <v>1</v>
      </c>
      <c r="K70" s="46">
        <f t="shared" si="3"/>
        <v>0</v>
      </c>
      <c r="L70" s="194"/>
      <c r="M70" s="37">
        <f t="shared" si="4"/>
        <v>0</v>
      </c>
      <c r="N70" s="96"/>
      <c r="O70" s="32">
        <f t="shared" si="5"/>
        <v>0</v>
      </c>
      <c r="P70" s="28"/>
      <c r="Q70" s="28"/>
    </row>
    <row r="71" spans="1:17" x14ac:dyDescent="0.2">
      <c r="A71" s="33">
        <v>58</v>
      </c>
      <c r="B71" s="295" t="s">
        <v>2107</v>
      </c>
      <c r="C71" s="40"/>
      <c r="D71" s="502">
        <f t="shared" si="0"/>
        <v>2</v>
      </c>
      <c r="E71" s="503"/>
      <c r="F71" s="200" t="s">
        <v>308</v>
      </c>
      <c r="G71" s="44">
        <f t="shared" si="1"/>
        <v>0</v>
      </c>
      <c r="H71" s="460">
        <v>1</v>
      </c>
      <c r="I71" s="37">
        <f t="shared" si="2"/>
        <v>0</v>
      </c>
      <c r="J71" s="504">
        <v>1</v>
      </c>
      <c r="K71" s="46">
        <f t="shared" si="3"/>
        <v>0</v>
      </c>
      <c r="L71" s="194"/>
      <c r="M71" s="37">
        <f t="shared" si="4"/>
        <v>0</v>
      </c>
      <c r="N71" s="96"/>
      <c r="O71" s="32">
        <f t="shared" si="5"/>
        <v>0</v>
      </c>
      <c r="P71" s="28"/>
      <c r="Q71" s="28"/>
    </row>
    <row r="72" spans="1:17" x14ac:dyDescent="0.2">
      <c r="A72" s="33">
        <v>59</v>
      </c>
      <c r="B72" s="295" t="s">
        <v>2108</v>
      </c>
      <c r="C72" s="40"/>
      <c r="D72" s="502">
        <f t="shared" si="0"/>
        <v>6</v>
      </c>
      <c r="E72" s="503"/>
      <c r="F72" s="200" t="s">
        <v>308</v>
      </c>
      <c r="G72" s="44">
        <f t="shared" si="1"/>
        <v>0</v>
      </c>
      <c r="H72" s="460">
        <v>3</v>
      </c>
      <c r="I72" s="37">
        <f t="shared" si="2"/>
        <v>0</v>
      </c>
      <c r="J72" s="504">
        <v>3</v>
      </c>
      <c r="K72" s="46">
        <f t="shared" si="3"/>
        <v>0</v>
      </c>
      <c r="L72" s="194"/>
      <c r="M72" s="37">
        <f t="shared" si="4"/>
        <v>0</v>
      </c>
      <c r="N72" s="96"/>
      <c r="O72" s="32">
        <f t="shared" si="5"/>
        <v>0</v>
      </c>
      <c r="P72" s="28"/>
      <c r="Q72" s="28"/>
    </row>
    <row r="73" spans="1:17" x14ac:dyDescent="0.2">
      <c r="A73" s="33">
        <v>60</v>
      </c>
      <c r="B73" s="295" t="s">
        <v>465</v>
      </c>
      <c r="C73" s="40"/>
      <c r="D73" s="502">
        <f t="shared" si="0"/>
        <v>4</v>
      </c>
      <c r="E73" s="503"/>
      <c r="F73" s="200" t="s">
        <v>308</v>
      </c>
      <c r="G73" s="44">
        <f t="shared" si="1"/>
        <v>0</v>
      </c>
      <c r="H73" s="460">
        <v>2</v>
      </c>
      <c r="I73" s="37">
        <f t="shared" si="2"/>
        <v>0</v>
      </c>
      <c r="J73" s="504">
        <v>2</v>
      </c>
      <c r="K73" s="46">
        <f t="shared" si="3"/>
        <v>0</v>
      </c>
      <c r="L73" s="194"/>
      <c r="M73" s="37">
        <f t="shared" si="4"/>
        <v>0</v>
      </c>
      <c r="N73" s="96"/>
      <c r="O73" s="32">
        <f t="shared" si="5"/>
        <v>0</v>
      </c>
      <c r="P73" s="28"/>
      <c r="Q73" s="28"/>
    </row>
    <row r="74" spans="1:17" x14ac:dyDescent="0.2">
      <c r="A74" s="33">
        <v>61</v>
      </c>
      <c r="B74" s="295" t="s">
        <v>2109</v>
      </c>
      <c r="C74" s="40"/>
      <c r="D74" s="502">
        <f t="shared" si="0"/>
        <v>4</v>
      </c>
      <c r="E74" s="503"/>
      <c r="F74" s="200" t="s">
        <v>308</v>
      </c>
      <c r="G74" s="44">
        <f t="shared" si="1"/>
        <v>0</v>
      </c>
      <c r="H74" s="464">
        <v>4</v>
      </c>
      <c r="I74" s="37">
        <f t="shared" si="2"/>
        <v>0</v>
      </c>
      <c r="J74" s="504"/>
      <c r="K74" s="46">
        <f t="shared" si="3"/>
        <v>0</v>
      </c>
      <c r="L74" s="194"/>
      <c r="M74" s="37">
        <f t="shared" si="4"/>
        <v>0</v>
      </c>
      <c r="N74" s="96"/>
      <c r="O74" s="32">
        <f t="shared" si="5"/>
        <v>0</v>
      </c>
      <c r="P74" s="28"/>
      <c r="Q74" s="28"/>
    </row>
    <row r="75" spans="1:17" x14ac:dyDescent="0.2">
      <c r="A75" s="33">
        <v>62</v>
      </c>
      <c r="B75" s="295" t="s">
        <v>467</v>
      </c>
      <c r="C75" s="40"/>
      <c r="D75" s="502">
        <f t="shared" si="0"/>
        <v>6</v>
      </c>
      <c r="E75" s="503">
        <v>43.99</v>
      </c>
      <c r="F75" s="200" t="s">
        <v>31</v>
      </c>
      <c r="G75" s="44">
        <f t="shared" si="1"/>
        <v>263.94</v>
      </c>
      <c r="H75" s="460">
        <v>3</v>
      </c>
      <c r="I75" s="37">
        <f t="shared" si="2"/>
        <v>131.97</v>
      </c>
      <c r="J75" s="504">
        <v>3</v>
      </c>
      <c r="K75" s="46">
        <f t="shared" si="3"/>
        <v>131.97</v>
      </c>
      <c r="L75" s="194"/>
      <c r="M75" s="37">
        <f t="shared" si="4"/>
        <v>0</v>
      </c>
      <c r="N75" s="96"/>
      <c r="O75" s="32">
        <f t="shared" si="5"/>
        <v>0</v>
      </c>
      <c r="P75" s="28"/>
      <c r="Q75" s="28"/>
    </row>
    <row r="76" spans="1:17" x14ac:dyDescent="0.2">
      <c r="A76" s="33">
        <v>63</v>
      </c>
      <c r="B76" s="295" t="s">
        <v>2110</v>
      </c>
      <c r="C76" s="40"/>
      <c r="D76" s="502">
        <f t="shared" si="0"/>
        <v>4</v>
      </c>
      <c r="E76" s="503"/>
      <c r="F76" s="200" t="s">
        <v>31</v>
      </c>
      <c r="G76" s="44">
        <f t="shared" si="1"/>
        <v>0</v>
      </c>
      <c r="H76" s="460">
        <v>4</v>
      </c>
      <c r="I76" s="37">
        <f t="shared" si="2"/>
        <v>0</v>
      </c>
      <c r="J76" s="504"/>
      <c r="K76" s="46">
        <f t="shared" si="3"/>
        <v>0</v>
      </c>
      <c r="L76" s="194"/>
      <c r="M76" s="37">
        <f t="shared" si="4"/>
        <v>0</v>
      </c>
      <c r="N76" s="96"/>
      <c r="O76" s="32">
        <f t="shared" si="5"/>
        <v>0</v>
      </c>
      <c r="P76" s="28"/>
      <c r="Q76" s="28"/>
    </row>
    <row r="77" spans="1:17" x14ac:dyDescent="0.2">
      <c r="A77" s="33">
        <v>64</v>
      </c>
      <c r="B77" s="386" t="s">
        <v>2111</v>
      </c>
      <c r="C77" s="40"/>
      <c r="D77" s="502">
        <f t="shared" si="0"/>
        <v>4</v>
      </c>
      <c r="E77" s="503"/>
      <c r="F77" s="200" t="s">
        <v>466</v>
      </c>
      <c r="G77" s="44">
        <f t="shared" si="1"/>
        <v>0</v>
      </c>
      <c r="H77" s="460">
        <v>2</v>
      </c>
      <c r="I77" s="37">
        <f t="shared" si="2"/>
        <v>0</v>
      </c>
      <c r="J77" s="504">
        <v>2</v>
      </c>
      <c r="K77" s="46">
        <f t="shared" si="3"/>
        <v>0</v>
      </c>
      <c r="L77" s="194"/>
      <c r="M77" s="37">
        <f t="shared" si="4"/>
        <v>0</v>
      </c>
      <c r="N77" s="96"/>
      <c r="O77" s="32">
        <f t="shared" si="5"/>
        <v>0</v>
      </c>
      <c r="P77" s="28"/>
      <c r="Q77" s="28"/>
    </row>
    <row r="78" spans="1:17" x14ac:dyDescent="0.2">
      <c r="A78" s="33">
        <v>65</v>
      </c>
      <c r="B78" s="295" t="s">
        <v>2112</v>
      </c>
      <c r="C78" s="40"/>
      <c r="D78" s="502">
        <f t="shared" ref="D78:D96" si="6">H78+J78+L78+N78</f>
        <v>2</v>
      </c>
      <c r="E78" s="503"/>
      <c r="F78" s="200" t="s">
        <v>57</v>
      </c>
      <c r="G78" s="44">
        <f t="shared" ref="G78:G96" si="7">E78*D78</f>
        <v>0</v>
      </c>
      <c r="H78" s="460">
        <v>1</v>
      </c>
      <c r="I78" s="37">
        <f t="shared" ref="I78:I96" si="8">H78*E78</f>
        <v>0</v>
      </c>
      <c r="J78" s="504">
        <v>1</v>
      </c>
      <c r="K78" s="46">
        <f t="shared" ref="K78:K96" si="9">J78*E78</f>
        <v>0</v>
      </c>
      <c r="L78" s="194"/>
      <c r="M78" s="37">
        <f t="shared" ref="M78:M96" si="10">L78*E78</f>
        <v>0</v>
      </c>
      <c r="N78" s="96"/>
      <c r="O78" s="32">
        <f t="shared" ref="O78:O96" si="11">N78*E78</f>
        <v>0</v>
      </c>
      <c r="P78" s="28"/>
      <c r="Q78" s="28"/>
    </row>
    <row r="79" spans="1:17" x14ac:dyDescent="0.2">
      <c r="A79" s="33">
        <v>66</v>
      </c>
      <c r="B79" s="295" t="s">
        <v>2113</v>
      </c>
      <c r="C79" s="39"/>
      <c r="D79" s="502">
        <f t="shared" si="6"/>
        <v>2</v>
      </c>
      <c r="E79" s="503"/>
      <c r="F79" s="200" t="s">
        <v>31</v>
      </c>
      <c r="G79" s="44">
        <f t="shared" si="7"/>
        <v>0</v>
      </c>
      <c r="H79" s="460">
        <v>1</v>
      </c>
      <c r="I79" s="37">
        <f t="shared" si="8"/>
        <v>0</v>
      </c>
      <c r="J79" s="504">
        <v>1</v>
      </c>
      <c r="K79" s="46">
        <f t="shared" si="9"/>
        <v>0</v>
      </c>
      <c r="L79" s="194"/>
      <c r="M79" s="37">
        <f t="shared" si="10"/>
        <v>0</v>
      </c>
      <c r="N79" s="96"/>
      <c r="O79" s="32">
        <f t="shared" si="11"/>
        <v>0</v>
      </c>
      <c r="P79" s="28"/>
      <c r="Q79" s="28"/>
    </row>
    <row r="80" spans="1:17" x14ac:dyDescent="0.2">
      <c r="A80" s="33">
        <v>67</v>
      </c>
      <c r="B80" s="295" t="s">
        <v>2114</v>
      </c>
      <c r="C80" s="40"/>
      <c r="D80" s="502">
        <f t="shared" si="6"/>
        <v>4</v>
      </c>
      <c r="E80" s="503">
        <v>19.5</v>
      </c>
      <c r="F80" s="200" t="s">
        <v>45</v>
      </c>
      <c r="G80" s="44">
        <f t="shared" si="7"/>
        <v>78</v>
      </c>
      <c r="H80" s="460">
        <v>2</v>
      </c>
      <c r="I80" s="37">
        <f t="shared" si="8"/>
        <v>39</v>
      </c>
      <c r="J80" s="504">
        <v>2</v>
      </c>
      <c r="K80" s="46">
        <f t="shared" si="9"/>
        <v>39</v>
      </c>
      <c r="L80" s="194"/>
      <c r="M80" s="37">
        <f t="shared" si="10"/>
        <v>0</v>
      </c>
      <c r="N80" s="96"/>
      <c r="O80" s="32">
        <f t="shared" si="11"/>
        <v>0</v>
      </c>
      <c r="P80" s="28"/>
      <c r="Q80" s="28"/>
    </row>
    <row r="81" spans="1:17" x14ac:dyDescent="0.2">
      <c r="A81" s="33">
        <v>68</v>
      </c>
      <c r="B81" s="295" t="s">
        <v>469</v>
      </c>
      <c r="C81" s="40"/>
      <c r="D81" s="502">
        <f t="shared" si="6"/>
        <v>6</v>
      </c>
      <c r="E81" s="503"/>
      <c r="F81" s="200" t="s">
        <v>45</v>
      </c>
      <c r="G81" s="44">
        <f t="shared" si="7"/>
        <v>0</v>
      </c>
      <c r="H81" s="460">
        <v>4</v>
      </c>
      <c r="I81" s="37">
        <f t="shared" si="8"/>
        <v>0</v>
      </c>
      <c r="J81" s="504">
        <v>2</v>
      </c>
      <c r="K81" s="46">
        <f t="shared" si="9"/>
        <v>0</v>
      </c>
      <c r="L81" s="194"/>
      <c r="M81" s="37">
        <f t="shared" si="10"/>
        <v>0</v>
      </c>
      <c r="N81" s="96"/>
      <c r="O81" s="32">
        <f t="shared" si="11"/>
        <v>0</v>
      </c>
      <c r="P81" s="28"/>
      <c r="Q81" s="28"/>
    </row>
    <row r="82" spans="1:17" x14ac:dyDescent="0.2">
      <c r="A82" s="33">
        <v>69</v>
      </c>
      <c r="B82" s="295" t="s">
        <v>2115</v>
      </c>
      <c r="C82" s="40"/>
      <c r="D82" s="502">
        <f t="shared" si="6"/>
        <v>1</v>
      </c>
      <c r="E82" s="503"/>
      <c r="F82" s="200" t="s">
        <v>45</v>
      </c>
      <c r="G82" s="44">
        <f t="shared" si="7"/>
        <v>0</v>
      </c>
      <c r="H82" s="460">
        <v>1</v>
      </c>
      <c r="I82" s="37">
        <f t="shared" si="8"/>
        <v>0</v>
      </c>
      <c r="J82" s="504"/>
      <c r="K82" s="46">
        <f t="shared" si="9"/>
        <v>0</v>
      </c>
      <c r="L82" s="194"/>
      <c r="M82" s="37">
        <f t="shared" si="10"/>
        <v>0</v>
      </c>
      <c r="N82" s="96"/>
      <c r="O82" s="32">
        <f t="shared" si="11"/>
        <v>0</v>
      </c>
      <c r="P82" s="28"/>
      <c r="Q82" s="28"/>
    </row>
    <row r="83" spans="1:17" x14ac:dyDescent="0.2">
      <c r="A83" s="33">
        <v>70</v>
      </c>
      <c r="B83" s="295" t="s">
        <v>2116</v>
      </c>
      <c r="C83" s="40"/>
      <c r="D83" s="502">
        <f t="shared" si="6"/>
        <v>2</v>
      </c>
      <c r="E83" s="503"/>
      <c r="F83" s="200" t="s">
        <v>466</v>
      </c>
      <c r="G83" s="44">
        <f t="shared" si="7"/>
        <v>0</v>
      </c>
      <c r="H83" s="460">
        <v>2</v>
      </c>
      <c r="I83" s="37">
        <f t="shared" si="8"/>
        <v>0</v>
      </c>
      <c r="J83" s="504"/>
      <c r="K83" s="46">
        <f t="shared" si="9"/>
        <v>0</v>
      </c>
      <c r="L83" s="194"/>
      <c r="M83" s="37">
        <f t="shared" si="10"/>
        <v>0</v>
      </c>
      <c r="N83" s="96"/>
      <c r="O83" s="32">
        <f t="shared" si="11"/>
        <v>0</v>
      </c>
      <c r="P83" s="28"/>
      <c r="Q83" s="28"/>
    </row>
    <row r="84" spans="1:17" x14ac:dyDescent="0.2">
      <c r="A84" s="33">
        <v>71</v>
      </c>
      <c r="B84" s="295" t="s">
        <v>2117</v>
      </c>
      <c r="C84" s="39"/>
      <c r="D84" s="502">
        <f t="shared" si="6"/>
        <v>1</v>
      </c>
      <c r="E84" s="503"/>
      <c r="F84" s="200" t="s">
        <v>31</v>
      </c>
      <c r="G84" s="44">
        <f t="shared" si="7"/>
        <v>0</v>
      </c>
      <c r="H84" s="460">
        <v>1</v>
      </c>
      <c r="I84" s="37">
        <f t="shared" si="8"/>
        <v>0</v>
      </c>
      <c r="J84" s="504"/>
      <c r="K84" s="46">
        <f t="shared" si="9"/>
        <v>0</v>
      </c>
      <c r="L84" s="194"/>
      <c r="M84" s="37">
        <f t="shared" si="10"/>
        <v>0</v>
      </c>
      <c r="N84" s="96"/>
      <c r="O84" s="32">
        <f t="shared" si="11"/>
        <v>0</v>
      </c>
      <c r="P84" s="28"/>
      <c r="Q84" s="28"/>
    </row>
    <row r="85" spans="1:17" x14ac:dyDescent="0.2">
      <c r="A85" s="33"/>
      <c r="B85" s="207" t="s">
        <v>471</v>
      </c>
      <c r="C85" s="39"/>
      <c r="D85" s="502"/>
      <c r="E85" s="108"/>
      <c r="F85" s="200"/>
      <c r="G85" s="44">
        <f t="shared" si="7"/>
        <v>0</v>
      </c>
      <c r="H85" s="194"/>
      <c r="I85" s="37">
        <f t="shared" si="8"/>
        <v>0</v>
      </c>
      <c r="J85" s="96"/>
      <c r="K85" s="46">
        <f t="shared" si="9"/>
        <v>0</v>
      </c>
      <c r="L85" s="194"/>
      <c r="M85" s="37">
        <f t="shared" si="10"/>
        <v>0</v>
      </c>
      <c r="N85" s="96"/>
      <c r="O85" s="32">
        <f t="shared" si="11"/>
        <v>0</v>
      </c>
      <c r="P85" s="28"/>
      <c r="Q85" s="28"/>
    </row>
    <row r="86" spans="1:17" x14ac:dyDescent="0.2">
      <c r="A86" s="33">
        <v>72</v>
      </c>
      <c r="B86" s="208" t="s">
        <v>472</v>
      </c>
      <c r="C86" s="40"/>
      <c r="D86" s="502">
        <f t="shared" si="6"/>
        <v>10</v>
      </c>
      <c r="E86" s="503">
        <v>30.58</v>
      </c>
      <c r="F86" s="200" t="s">
        <v>31</v>
      </c>
      <c r="G86" s="44">
        <f t="shared" si="7"/>
        <v>305.79999999999995</v>
      </c>
      <c r="H86" s="458">
        <v>5</v>
      </c>
      <c r="I86" s="37">
        <f t="shared" si="8"/>
        <v>152.89999999999998</v>
      </c>
      <c r="J86" s="96"/>
      <c r="K86" s="46">
        <f t="shared" si="9"/>
        <v>0</v>
      </c>
      <c r="L86" s="460">
        <v>5</v>
      </c>
      <c r="M86" s="37">
        <f t="shared" si="10"/>
        <v>152.89999999999998</v>
      </c>
      <c r="N86" s="96"/>
      <c r="O86" s="32">
        <f t="shared" si="11"/>
        <v>0</v>
      </c>
      <c r="P86" s="28"/>
      <c r="Q86" s="28"/>
    </row>
    <row r="87" spans="1:17" x14ac:dyDescent="0.2">
      <c r="A87" s="33">
        <v>73</v>
      </c>
      <c r="B87" s="208" t="s">
        <v>137</v>
      </c>
      <c r="C87" s="40"/>
      <c r="D87" s="502">
        <f t="shared" si="6"/>
        <v>10</v>
      </c>
      <c r="E87" s="503">
        <v>130</v>
      </c>
      <c r="F87" s="200" t="s">
        <v>31</v>
      </c>
      <c r="G87" s="44">
        <f t="shared" si="7"/>
        <v>1300</v>
      </c>
      <c r="H87" s="458">
        <v>5</v>
      </c>
      <c r="I87" s="37">
        <f t="shared" si="8"/>
        <v>650</v>
      </c>
      <c r="J87" s="96"/>
      <c r="K87" s="46">
        <f t="shared" si="9"/>
        <v>0</v>
      </c>
      <c r="L87" s="460">
        <v>5</v>
      </c>
      <c r="M87" s="37">
        <f t="shared" si="10"/>
        <v>650</v>
      </c>
      <c r="N87" s="96"/>
      <c r="O87" s="32">
        <f t="shared" si="11"/>
        <v>0</v>
      </c>
      <c r="P87" s="28"/>
      <c r="Q87" s="28"/>
    </row>
    <row r="88" spans="1:17" x14ac:dyDescent="0.2">
      <c r="A88" s="33">
        <v>74</v>
      </c>
      <c r="B88" s="208" t="s">
        <v>473</v>
      </c>
      <c r="C88" s="40"/>
      <c r="D88" s="502">
        <f t="shared" si="6"/>
        <v>10</v>
      </c>
      <c r="E88" s="503">
        <v>80</v>
      </c>
      <c r="F88" s="200" t="s">
        <v>477</v>
      </c>
      <c r="G88" s="44">
        <f t="shared" si="7"/>
        <v>800</v>
      </c>
      <c r="H88" s="458">
        <v>5</v>
      </c>
      <c r="I88" s="37">
        <f t="shared" si="8"/>
        <v>400</v>
      </c>
      <c r="J88" s="96"/>
      <c r="K88" s="46">
        <f t="shared" si="9"/>
        <v>0</v>
      </c>
      <c r="L88" s="460">
        <v>5</v>
      </c>
      <c r="M88" s="37">
        <f t="shared" si="10"/>
        <v>400</v>
      </c>
      <c r="N88" s="96"/>
      <c r="O88" s="32">
        <f t="shared" si="11"/>
        <v>0</v>
      </c>
      <c r="P88" s="28"/>
      <c r="Q88" s="28"/>
    </row>
    <row r="89" spans="1:17" x14ac:dyDescent="0.2">
      <c r="A89" s="33">
        <v>75</v>
      </c>
      <c r="B89" s="208" t="s">
        <v>474</v>
      </c>
      <c r="C89" s="40"/>
      <c r="D89" s="502">
        <f t="shared" si="6"/>
        <v>12</v>
      </c>
      <c r="E89" s="503">
        <v>37.43</v>
      </c>
      <c r="F89" s="200" t="s">
        <v>398</v>
      </c>
      <c r="G89" s="44">
        <f t="shared" si="7"/>
        <v>449.15999999999997</v>
      </c>
      <c r="H89" s="458">
        <v>6</v>
      </c>
      <c r="I89" s="37">
        <f t="shared" si="8"/>
        <v>224.57999999999998</v>
      </c>
      <c r="J89" s="96"/>
      <c r="K89" s="46">
        <f t="shared" si="9"/>
        <v>0</v>
      </c>
      <c r="L89" s="460">
        <v>6</v>
      </c>
      <c r="M89" s="37">
        <f t="shared" si="10"/>
        <v>224.57999999999998</v>
      </c>
      <c r="N89" s="96"/>
      <c r="O89" s="32">
        <f t="shared" si="11"/>
        <v>0</v>
      </c>
      <c r="P89" s="28"/>
      <c r="Q89" s="28"/>
    </row>
    <row r="90" spans="1:17" x14ac:dyDescent="0.2">
      <c r="A90" s="33">
        <v>76</v>
      </c>
      <c r="B90" s="208" t="s">
        <v>249</v>
      </c>
      <c r="C90" s="39"/>
      <c r="D90" s="502">
        <f t="shared" si="6"/>
        <v>6</v>
      </c>
      <c r="E90" s="503">
        <v>60</v>
      </c>
      <c r="F90" s="200" t="s">
        <v>477</v>
      </c>
      <c r="G90" s="44">
        <f t="shared" si="7"/>
        <v>360</v>
      </c>
      <c r="H90" s="458">
        <v>3</v>
      </c>
      <c r="I90" s="37">
        <f t="shared" si="8"/>
        <v>180</v>
      </c>
      <c r="J90" s="96"/>
      <c r="K90" s="46">
        <f t="shared" si="9"/>
        <v>0</v>
      </c>
      <c r="L90" s="460">
        <v>3</v>
      </c>
      <c r="M90" s="37">
        <f t="shared" si="10"/>
        <v>180</v>
      </c>
      <c r="N90" s="96"/>
      <c r="O90" s="32">
        <f t="shared" si="11"/>
        <v>0</v>
      </c>
      <c r="P90" s="28"/>
      <c r="Q90" s="28"/>
    </row>
    <row r="91" spans="1:17" x14ac:dyDescent="0.2">
      <c r="A91" s="33">
        <v>77</v>
      </c>
      <c r="B91" s="82" t="s">
        <v>204</v>
      </c>
      <c r="C91" s="40"/>
      <c r="D91" s="502">
        <f t="shared" si="6"/>
        <v>10</v>
      </c>
      <c r="E91" s="503">
        <v>24.84</v>
      </c>
      <c r="F91" s="201" t="s">
        <v>31</v>
      </c>
      <c r="G91" s="44">
        <f t="shared" si="7"/>
        <v>248.4</v>
      </c>
      <c r="H91" s="458">
        <v>5</v>
      </c>
      <c r="I91" s="37">
        <f t="shared" si="8"/>
        <v>124.2</v>
      </c>
      <c r="J91" s="96"/>
      <c r="K91" s="46">
        <f t="shared" si="9"/>
        <v>0</v>
      </c>
      <c r="L91" s="460">
        <v>5</v>
      </c>
      <c r="M91" s="37">
        <f t="shared" si="10"/>
        <v>124.2</v>
      </c>
      <c r="N91" s="96"/>
      <c r="O91" s="32">
        <f t="shared" si="11"/>
        <v>0</v>
      </c>
      <c r="P91" s="28"/>
      <c r="Q91" s="28"/>
    </row>
    <row r="92" spans="1:17" x14ac:dyDescent="0.2">
      <c r="A92" s="33">
        <v>78</v>
      </c>
      <c r="B92" s="208" t="s">
        <v>475</v>
      </c>
      <c r="C92" s="40"/>
      <c r="D92" s="502">
        <f t="shared" si="6"/>
        <v>4</v>
      </c>
      <c r="E92" s="503">
        <v>255.84</v>
      </c>
      <c r="F92" s="200" t="s">
        <v>31</v>
      </c>
      <c r="G92" s="44">
        <f t="shared" si="7"/>
        <v>1023.36</v>
      </c>
      <c r="H92" s="460">
        <v>2</v>
      </c>
      <c r="I92" s="37">
        <f t="shared" si="8"/>
        <v>511.68</v>
      </c>
      <c r="J92" s="96"/>
      <c r="K92" s="46">
        <f t="shared" si="9"/>
        <v>0</v>
      </c>
      <c r="L92" s="460">
        <v>2</v>
      </c>
      <c r="M92" s="37">
        <f t="shared" si="10"/>
        <v>511.68</v>
      </c>
      <c r="N92" s="96"/>
      <c r="O92" s="32">
        <f t="shared" si="11"/>
        <v>0</v>
      </c>
      <c r="P92" s="28"/>
      <c r="Q92" s="28"/>
    </row>
    <row r="93" spans="1:17" x14ac:dyDescent="0.2">
      <c r="A93" s="33">
        <v>79</v>
      </c>
      <c r="B93" s="42" t="s">
        <v>223</v>
      </c>
      <c r="C93" s="40"/>
      <c r="D93" s="502">
        <f t="shared" si="6"/>
        <v>20</v>
      </c>
      <c r="E93" s="503">
        <v>35</v>
      </c>
      <c r="F93" s="200" t="s">
        <v>31</v>
      </c>
      <c r="G93" s="44">
        <f t="shared" si="7"/>
        <v>700</v>
      </c>
      <c r="H93" s="460">
        <v>10</v>
      </c>
      <c r="I93" s="37">
        <f t="shared" si="8"/>
        <v>350</v>
      </c>
      <c r="J93" s="96"/>
      <c r="K93" s="46">
        <f t="shared" si="9"/>
        <v>0</v>
      </c>
      <c r="L93" s="460">
        <v>10</v>
      </c>
      <c r="M93" s="37">
        <f t="shared" si="10"/>
        <v>350</v>
      </c>
      <c r="N93" s="96"/>
      <c r="O93" s="32">
        <f t="shared" si="11"/>
        <v>0</v>
      </c>
      <c r="P93" s="28"/>
      <c r="Q93" s="28"/>
    </row>
    <row r="94" spans="1:17" x14ac:dyDescent="0.2">
      <c r="A94" s="33">
        <v>80</v>
      </c>
      <c r="B94" s="42" t="s">
        <v>478</v>
      </c>
      <c r="C94" s="40"/>
      <c r="D94" s="502">
        <f t="shared" si="6"/>
        <v>6</v>
      </c>
      <c r="E94" s="503">
        <v>100</v>
      </c>
      <c r="F94" s="200" t="s">
        <v>477</v>
      </c>
      <c r="G94" s="44">
        <f t="shared" si="7"/>
        <v>600</v>
      </c>
      <c r="H94" s="460">
        <v>3</v>
      </c>
      <c r="I94" s="37">
        <f t="shared" si="8"/>
        <v>300</v>
      </c>
      <c r="J94" s="96"/>
      <c r="K94" s="46">
        <f t="shared" si="9"/>
        <v>0</v>
      </c>
      <c r="L94" s="460">
        <v>3</v>
      </c>
      <c r="M94" s="37">
        <f t="shared" si="10"/>
        <v>300</v>
      </c>
      <c r="N94" s="96"/>
      <c r="O94" s="32">
        <f t="shared" si="11"/>
        <v>0</v>
      </c>
      <c r="P94" s="28"/>
      <c r="Q94" s="28"/>
    </row>
    <row r="95" spans="1:17" x14ac:dyDescent="0.2">
      <c r="A95" s="33">
        <v>81</v>
      </c>
      <c r="B95" s="42" t="s">
        <v>476</v>
      </c>
      <c r="C95" s="40"/>
      <c r="D95" s="502">
        <f t="shared" si="6"/>
        <v>10</v>
      </c>
      <c r="E95" s="503"/>
      <c r="F95" s="200" t="s">
        <v>31</v>
      </c>
      <c r="G95" s="44">
        <f t="shared" si="7"/>
        <v>0</v>
      </c>
      <c r="H95" s="460">
        <v>5</v>
      </c>
      <c r="I95" s="37">
        <f t="shared" si="8"/>
        <v>0</v>
      </c>
      <c r="J95" s="96"/>
      <c r="K95" s="46">
        <f t="shared" si="9"/>
        <v>0</v>
      </c>
      <c r="L95" s="460">
        <v>5</v>
      </c>
      <c r="M95" s="37">
        <f t="shared" si="10"/>
        <v>0</v>
      </c>
      <c r="N95" s="96"/>
      <c r="O95" s="32">
        <f t="shared" si="11"/>
        <v>0</v>
      </c>
      <c r="P95" s="28"/>
      <c r="Q95" s="28"/>
    </row>
    <row r="96" spans="1:17" x14ac:dyDescent="0.2">
      <c r="A96" s="293">
        <v>82</v>
      </c>
      <c r="B96" s="501" t="s">
        <v>2118</v>
      </c>
      <c r="C96" s="40"/>
      <c r="D96" s="502">
        <f t="shared" si="6"/>
        <v>8</v>
      </c>
      <c r="E96" s="503">
        <v>110.24</v>
      </c>
      <c r="F96" s="200"/>
      <c r="G96" s="44">
        <f t="shared" si="7"/>
        <v>881.92</v>
      </c>
      <c r="H96" s="460">
        <v>4</v>
      </c>
      <c r="I96" s="37">
        <f t="shared" si="8"/>
        <v>440.96</v>
      </c>
      <c r="J96" s="96"/>
      <c r="K96" s="46">
        <f t="shared" si="9"/>
        <v>0</v>
      </c>
      <c r="L96" s="460">
        <v>4</v>
      </c>
      <c r="M96" s="37">
        <f t="shared" si="10"/>
        <v>440.96</v>
      </c>
      <c r="N96" s="96"/>
      <c r="O96" s="32">
        <f t="shared" si="11"/>
        <v>0</v>
      </c>
      <c r="P96" s="28"/>
      <c r="Q96" s="28"/>
    </row>
    <row r="97" spans="1:17" x14ac:dyDescent="0.25">
      <c r="A97" s="33"/>
      <c r="B97" s="42"/>
      <c r="C97" s="40"/>
      <c r="D97" s="35"/>
      <c r="E97" s="86"/>
      <c r="F97" s="200"/>
      <c r="G97" s="44"/>
      <c r="H97" s="194"/>
      <c r="I97" s="37"/>
      <c r="J97" s="96"/>
      <c r="K97" s="46"/>
      <c r="L97" s="194"/>
      <c r="M97" s="37"/>
      <c r="N97" s="96"/>
      <c r="O97" s="32"/>
      <c r="P97" s="28"/>
      <c r="Q97" s="28"/>
    </row>
    <row r="98" spans="1:17" x14ac:dyDescent="0.25">
      <c r="A98" s="33"/>
      <c r="B98" s="42"/>
      <c r="C98" s="40"/>
      <c r="D98" s="35"/>
      <c r="E98" s="86"/>
      <c r="F98" s="200"/>
      <c r="G98" s="44"/>
      <c r="H98" s="194"/>
      <c r="I98" s="37"/>
      <c r="J98" s="96"/>
      <c r="K98" s="46"/>
      <c r="L98" s="194"/>
      <c r="M98" s="37"/>
      <c r="N98" s="96"/>
      <c r="O98" s="32"/>
      <c r="P98" s="28"/>
      <c r="Q98" s="28"/>
    </row>
    <row r="99" spans="1:17" x14ac:dyDescent="0.25">
      <c r="A99" s="33"/>
      <c r="B99" s="42"/>
      <c r="C99" s="40"/>
      <c r="D99" s="35"/>
      <c r="E99" s="86"/>
      <c r="F99" s="200"/>
      <c r="G99" s="44"/>
      <c r="H99" s="194"/>
      <c r="I99" s="37"/>
      <c r="J99" s="96"/>
      <c r="K99" s="46"/>
      <c r="L99" s="194"/>
      <c r="M99" s="37"/>
      <c r="N99" s="96"/>
      <c r="O99" s="32"/>
      <c r="P99" s="28"/>
      <c r="Q99" s="28"/>
    </row>
    <row r="100" spans="1:17" x14ac:dyDescent="0.25">
      <c r="A100" s="33"/>
      <c r="B100" s="42"/>
      <c r="C100" s="40"/>
      <c r="D100" s="35"/>
      <c r="E100" s="86"/>
      <c r="F100" s="200"/>
      <c r="G100" s="44"/>
      <c r="H100" s="194"/>
      <c r="I100" s="37"/>
      <c r="J100" s="96"/>
      <c r="K100" s="46"/>
      <c r="L100" s="194"/>
      <c r="M100" s="37"/>
      <c r="N100" s="96"/>
      <c r="O100" s="32"/>
      <c r="P100" s="28"/>
      <c r="Q100" s="28"/>
    </row>
    <row r="101" spans="1:17" ht="13.5" thickBot="1" x14ac:dyDescent="0.3">
      <c r="A101" s="63"/>
      <c r="B101" s="64"/>
      <c r="C101" s="65"/>
      <c r="D101" s="66"/>
      <c r="E101" s="67"/>
      <c r="F101" s="68"/>
      <c r="G101" s="69"/>
      <c r="H101" s="212"/>
      <c r="I101" s="71"/>
      <c r="J101" s="72"/>
      <c r="K101" s="69"/>
      <c r="L101" s="70"/>
      <c r="M101" s="71"/>
      <c r="N101" s="97"/>
      <c r="O101" s="73"/>
      <c r="P101" s="28"/>
      <c r="Q101" s="28"/>
    </row>
    <row r="102" spans="1:17" ht="14.25" thickTop="1" thickBot="1" x14ac:dyDescent="0.3">
      <c r="A102" s="74"/>
      <c r="B102" s="81" t="s">
        <v>77</v>
      </c>
      <c r="C102" s="76"/>
      <c r="D102" s="77"/>
      <c r="E102" s="78"/>
      <c r="F102" s="79"/>
      <c r="G102" s="80">
        <f>SUM(G13:G101)</f>
        <v>77399.199999999997</v>
      </c>
      <c r="H102" s="214"/>
      <c r="I102" s="80">
        <f>SUM(I13:I101)</f>
        <v>33990.609999999993</v>
      </c>
      <c r="J102" s="78"/>
      <c r="K102" s="80">
        <f>SUM(K13:K101)</f>
        <v>16119.739999999998</v>
      </c>
      <c r="L102" s="76"/>
      <c r="M102" s="80">
        <f>SUM(M13:M101)</f>
        <v>9896.1999999999989</v>
      </c>
      <c r="N102" s="98"/>
      <c r="O102" s="80">
        <f>SUM(O13:O101)</f>
        <v>17392.650000000001</v>
      </c>
      <c r="P102" s="28"/>
      <c r="Q102" s="28"/>
    </row>
    <row r="103" spans="1:17" ht="13.5" thickTop="1" x14ac:dyDescent="0.25">
      <c r="A103" s="8" t="s">
        <v>5</v>
      </c>
      <c r="B103" s="9"/>
      <c r="C103" s="197"/>
      <c r="D103" s="9" t="s">
        <v>6</v>
      </c>
      <c r="E103" s="9"/>
      <c r="F103" s="17"/>
      <c r="G103" s="22"/>
      <c r="H103" s="29"/>
      <c r="I103" s="22"/>
      <c r="J103" s="197"/>
      <c r="K103" s="22"/>
      <c r="L103" s="26"/>
      <c r="M103" s="23" t="s">
        <v>7</v>
      </c>
      <c r="N103" s="29"/>
      <c r="P103" s="28"/>
      <c r="Q103" s="28"/>
    </row>
    <row r="104" spans="1:17" x14ac:dyDescent="0.25">
      <c r="D104" s="8" t="s">
        <v>8</v>
      </c>
      <c r="I104" s="23">
        <f>I102+K102+M102+O102</f>
        <v>77399.199999999983</v>
      </c>
      <c r="P104" s="28"/>
      <c r="Q104" s="28"/>
    </row>
    <row r="105" spans="1:17" x14ac:dyDescent="0.25">
      <c r="P105" s="28"/>
      <c r="Q105" s="28"/>
    </row>
    <row r="106" spans="1:17" x14ac:dyDescent="0.25">
      <c r="P106" s="28"/>
      <c r="Q106" s="28"/>
    </row>
    <row r="107" spans="1:17" x14ac:dyDescent="0.25">
      <c r="A107" s="652" t="s">
        <v>461</v>
      </c>
      <c r="B107" s="652"/>
      <c r="C107" s="195"/>
      <c r="D107" s="653" t="s">
        <v>9</v>
      </c>
      <c r="E107" s="653"/>
      <c r="F107" s="653"/>
      <c r="G107" s="20"/>
      <c r="H107" s="653" t="s">
        <v>10</v>
      </c>
      <c r="I107" s="653"/>
      <c r="J107" s="653"/>
      <c r="K107" s="20"/>
      <c r="L107" s="195"/>
      <c r="M107" s="653" t="s">
        <v>25</v>
      </c>
      <c r="N107" s="653"/>
      <c r="O107" s="653"/>
      <c r="P107" s="28"/>
      <c r="Q107" s="28"/>
    </row>
    <row r="108" spans="1:17" x14ac:dyDescent="0.25">
      <c r="A108" s="654" t="s">
        <v>11</v>
      </c>
      <c r="B108" s="654"/>
      <c r="C108" s="196"/>
      <c r="D108" s="655" t="s">
        <v>12</v>
      </c>
      <c r="E108" s="655"/>
      <c r="F108" s="655"/>
      <c r="G108" s="24"/>
      <c r="H108" s="655" t="s">
        <v>13</v>
      </c>
      <c r="I108" s="655"/>
      <c r="J108" s="655"/>
      <c r="K108" s="24"/>
      <c r="L108" s="196"/>
      <c r="M108" s="655" t="s">
        <v>26</v>
      </c>
      <c r="N108" s="655"/>
      <c r="O108" s="655"/>
      <c r="P108" s="28"/>
      <c r="Q108" s="28"/>
    </row>
  </sheetData>
  <mergeCells count="26">
    <mergeCell ref="A108:B108"/>
    <mergeCell ref="D108:F108"/>
    <mergeCell ref="H108:J108"/>
    <mergeCell ref="M108:O108"/>
    <mergeCell ref="A107:B107"/>
    <mergeCell ref="D107:F107"/>
    <mergeCell ref="H107:J107"/>
    <mergeCell ref="M107:O107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C6:E6"/>
    <mergeCell ref="A1:O1"/>
    <mergeCell ref="A2:O2"/>
    <mergeCell ref="C4:E4"/>
    <mergeCell ref="F4:I4"/>
    <mergeCell ref="C5:E5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132"/>
  <sheetViews>
    <sheetView view="pageLayout" topLeftCell="A22" zoomScale="85" zoomScaleNormal="100" zoomScalePageLayoutView="85" workbookViewId="0">
      <selection activeCell="L24" sqref="L24"/>
    </sheetView>
  </sheetViews>
  <sheetFormatPr defaultColWidth="9.140625" defaultRowHeight="12.75" x14ac:dyDescent="0.25"/>
  <cols>
    <col min="1" max="1" width="5.42578125" style="8" customWidth="1"/>
    <col min="2" max="2" width="31.28515625" style="8" customWidth="1"/>
    <col min="3" max="4" width="8.85546875" style="4" customWidth="1"/>
    <col min="5" max="5" width="9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110"/>
      <c r="D3" s="110"/>
      <c r="F3" s="16"/>
      <c r="G3" s="20"/>
      <c r="H3" s="110"/>
      <c r="I3" s="20"/>
      <c r="J3" s="110"/>
      <c r="K3" s="20"/>
      <c r="L3" s="110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73" t="s">
        <v>1</v>
      </c>
      <c r="D4" s="673"/>
      <c r="E4" s="673"/>
      <c r="F4" s="652"/>
      <c r="G4" s="652"/>
      <c r="H4" s="652"/>
      <c r="I4" s="652"/>
      <c r="J4" s="110"/>
      <c r="K4" s="20"/>
      <c r="L4" s="110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17"/>
      <c r="G5" s="21"/>
      <c r="H5" s="112"/>
      <c r="I5" s="21"/>
      <c r="J5" s="110"/>
      <c r="K5" s="20"/>
      <c r="L5" s="110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72" t="s">
        <v>274</v>
      </c>
      <c r="D6" s="672"/>
      <c r="E6" s="672"/>
      <c r="F6" s="17"/>
      <c r="G6" s="21"/>
      <c r="H6" s="112"/>
      <c r="I6" s="21"/>
      <c r="J6" s="110"/>
      <c r="K6" s="20"/>
      <c r="L6" s="110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3"/>
      <c r="D7" s="673"/>
      <c r="E7" s="673"/>
      <c r="F7" s="17"/>
      <c r="G7" s="21"/>
      <c r="H7" s="112"/>
      <c r="I7" s="21"/>
      <c r="J7" s="110"/>
      <c r="K7" s="20"/>
      <c r="L7" s="110"/>
      <c r="M7" s="20"/>
      <c r="N7" s="28"/>
      <c r="O7" s="20"/>
      <c r="P7" s="28"/>
      <c r="Q7" s="28"/>
    </row>
    <row r="8" spans="1:17" s="5" customFormat="1" ht="13.5" thickBot="1" x14ac:dyDescent="0.3">
      <c r="C8" s="112"/>
      <c r="D8" s="112"/>
      <c r="E8" s="112"/>
      <c r="F8" s="17"/>
      <c r="G8" s="21"/>
      <c r="H8" s="112"/>
      <c r="I8" s="21"/>
      <c r="J8" s="110"/>
      <c r="K8" s="20"/>
      <c r="L8" s="110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113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87"/>
      <c r="C12" s="50"/>
      <c r="D12" s="51"/>
      <c r="E12" s="52"/>
      <c r="F12" s="53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5" customFormat="1" ht="15" x14ac:dyDescent="0.25">
      <c r="A13" s="33">
        <v>1</v>
      </c>
      <c r="B13" s="42" t="s">
        <v>222</v>
      </c>
      <c r="C13" s="39"/>
      <c r="D13" s="35">
        <f>H13+J13+L13+N13</f>
        <v>12</v>
      </c>
      <c r="E13" s="367">
        <v>86.06</v>
      </c>
      <c r="F13" s="200" t="s">
        <v>57</v>
      </c>
      <c r="G13" s="44">
        <f>E13*D13</f>
        <v>1032.72</v>
      </c>
      <c r="H13" s="194">
        <v>3</v>
      </c>
      <c r="I13" s="37">
        <f>H13*E13</f>
        <v>258.18</v>
      </c>
      <c r="J13" s="96">
        <v>3</v>
      </c>
      <c r="K13" s="46">
        <f>J13*E13</f>
        <v>258.18</v>
      </c>
      <c r="L13" s="194">
        <v>3</v>
      </c>
      <c r="M13" s="37">
        <f>L13*E13</f>
        <v>258.18</v>
      </c>
      <c r="N13" s="96">
        <v>3</v>
      </c>
      <c r="O13" s="32">
        <f>N13*E13</f>
        <v>258.18</v>
      </c>
      <c r="P13" s="28">
        <f>N13+L13+J13+H13</f>
        <v>12</v>
      </c>
      <c r="Q13" s="28">
        <f>P13-D13</f>
        <v>0</v>
      </c>
    </row>
    <row r="14" spans="1:17" s="7" customFormat="1" ht="15" x14ac:dyDescent="0.25">
      <c r="A14" s="33">
        <v>2</v>
      </c>
      <c r="B14" s="42" t="s">
        <v>223</v>
      </c>
      <c r="C14" s="40"/>
      <c r="D14" s="35">
        <f t="shared" ref="D14:D77" si="0">H14+J14+L14+N14</f>
        <v>12</v>
      </c>
      <c r="E14" s="368">
        <v>35</v>
      </c>
      <c r="F14" s="200" t="s">
        <v>32</v>
      </c>
      <c r="G14" s="44">
        <f t="shared" ref="G14:G77" si="1">E14*D14</f>
        <v>420</v>
      </c>
      <c r="H14" s="194">
        <v>3</v>
      </c>
      <c r="I14" s="37">
        <f t="shared" ref="I14:I77" si="2">H14*E14</f>
        <v>105</v>
      </c>
      <c r="J14" s="96">
        <v>3</v>
      </c>
      <c r="K14" s="46">
        <f t="shared" ref="K14:K77" si="3">J14*E14</f>
        <v>105</v>
      </c>
      <c r="L14" s="194">
        <v>3</v>
      </c>
      <c r="M14" s="37">
        <f t="shared" ref="M14:M77" si="4">L14*E14</f>
        <v>105</v>
      </c>
      <c r="N14" s="96">
        <v>3</v>
      </c>
      <c r="O14" s="32">
        <f t="shared" ref="O14:O77" si="5">N14*E14</f>
        <v>105</v>
      </c>
      <c r="P14" s="28">
        <f t="shared" ref="P14:P61" si="6">N14+L14+J14+H14</f>
        <v>12</v>
      </c>
      <c r="Q14" s="28">
        <f t="shared" ref="Q14:Q61" si="7">P14-D14</f>
        <v>0</v>
      </c>
    </row>
    <row r="15" spans="1:17" s="7" customFormat="1" ht="15" x14ac:dyDescent="0.25">
      <c r="A15" s="33">
        <v>3</v>
      </c>
      <c r="B15" s="42" t="s">
        <v>61</v>
      </c>
      <c r="C15" s="40"/>
      <c r="D15" s="35">
        <f t="shared" si="0"/>
        <v>30</v>
      </c>
      <c r="E15" s="367">
        <v>43.99</v>
      </c>
      <c r="F15" s="200" t="s">
        <v>57</v>
      </c>
      <c r="G15" s="44">
        <f t="shared" si="1"/>
        <v>1319.7</v>
      </c>
      <c r="H15" s="194">
        <v>10</v>
      </c>
      <c r="I15" s="37">
        <f t="shared" si="2"/>
        <v>439.90000000000003</v>
      </c>
      <c r="J15" s="96">
        <v>5</v>
      </c>
      <c r="K15" s="46">
        <f t="shared" si="3"/>
        <v>219.95000000000002</v>
      </c>
      <c r="L15" s="194">
        <v>10</v>
      </c>
      <c r="M15" s="37">
        <f t="shared" si="4"/>
        <v>439.90000000000003</v>
      </c>
      <c r="N15" s="96">
        <v>5</v>
      </c>
      <c r="O15" s="32">
        <f t="shared" si="5"/>
        <v>219.95000000000002</v>
      </c>
      <c r="P15" s="28">
        <f t="shared" si="6"/>
        <v>30</v>
      </c>
      <c r="Q15" s="28">
        <f t="shared" si="7"/>
        <v>0</v>
      </c>
    </row>
    <row r="16" spans="1:17" s="7" customFormat="1" ht="15" x14ac:dyDescent="0.25">
      <c r="A16" s="33">
        <v>4</v>
      </c>
      <c r="B16" s="42" t="s">
        <v>44</v>
      </c>
      <c r="C16" s="40"/>
      <c r="D16" s="35">
        <f t="shared" si="0"/>
        <v>20</v>
      </c>
      <c r="E16" s="367">
        <v>100</v>
      </c>
      <c r="F16" s="200" t="s">
        <v>45</v>
      </c>
      <c r="G16" s="44">
        <f t="shared" si="1"/>
        <v>2000</v>
      </c>
      <c r="H16" s="194">
        <v>5</v>
      </c>
      <c r="I16" s="37">
        <f t="shared" si="2"/>
        <v>500</v>
      </c>
      <c r="J16" s="96">
        <v>5</v>
      </c>
      <c r="K16" s="46">
        <f t="shared" si="3"/>
        <v>500</v>
      </c>
      <c r="L16" s="194">
        <v>5</v>
      </c>
      <c r="M16" s="37">
        <f t="shared" si="4"/>
        <v>500</v>
      </c>
      <c r="N16" s="96">
        <v>5</v>
      </c>
      <c r="O16" s="32">
        <f t="shared" si="5"/>
        <v>500</v>
      </c>
      <c r="P16" s="28">
        <f t="shared" si="6"/>
        <v>20</v>
      </c>
      <c r="Q16" s="28">
        <f t="shared" si="7"/>
        <v>0</v>
      </c>
    </row>
    <row r="17" spans="1:17" s="7" customFormat="1" ht="15" x14ac:dyDescent="0.25">
      <c r="A17" s="33">
        <v>5</v>
      </c>
      <c r="B17" s="42" t="s">
        <v>63</v>
      </c>
      <c r="C17" s="40"/>
      <c r="D17" s="35">
        <f t="shared" si="0"/>
        <v>12</v>
      </c>
      <c r="E17" s="367">
        <v>19.73</v>
      </c>
      <c r="F17" s="200" t="s">
        <v>32</v>
      </c>
      <c r="G17" s="44">
        <f t="shared" si="1"/>
        <v>236.76</v>
      </c>
      <c r="H17" s="194">
        <v>3</v>
      </c>
      <c r="I17" s="37">
        <f t="shared" si="2"/>
        <v>59.19</v>
      </c>
      <c r="J17" s="96">
        <v>3</v>
      </c>
      <c r="K17" s="46">
        <f t="shared" si="3"/>
        <v>59.19</v>
      </c>
      <c r="L17" s="194">
        <v>3</v>
      </c>
      <c r="M17" s="37">
        <f t="shared" si="4"/>
        <v>59.19</v>
      </c>
      <c r="N17" s="96">
        <v>3</v>
      </c>
      <c r="O17" s="32">
        <f t="shared" si="5"/>
        <v>59.19</v>
      </c>
      <c r="P17" s="28">
        <f t="shared" si="6"/>
        <v>12</v>
      </c>
      <c r="Q17" s="28">
        <f t="shared" si="7"/>
        <v>0</v>
      </c>
    </row>
    <row r="18" spans="1:17" s="7" customFormat="1" ht="15" x14ac:dyDescent="0.25">
      <c r="A18" s="33">
        <v>6</v>
      </c>
      <c r="B18" s="41" t="s">
        <v>64</v>
      </c>
      <c r="C18" s="39"/>
      <c r="D18" s="35">
        <f t="shared" si="0"/>
        <v>12</v>
      </c>
      <c r="E18" s="367">
        <v>19.5</v>
      </c>
      <c r="F18" s="200" t="s">
        <v>32</v>
      </c>
      <c r="G18" s="44">
        <f t="shared" si="1"/>
        <v>234</v>
      </c>
      <c r="H18" s="194">
        <v>3</v>
      </c>
      <c r="I18" s="37">
        <f t="shared" si="2"/>
        <v>58.5</v>
      </c>
      <c r="J18" s="96">
        <v>3</v>
      </c>
      <c r="K18" s="46">
        <f t="shared" si="3"/>
        <v>58.5</v>
      </c>
      <c r="L18" s="194">
        <v>3</v>
      </c>
      <c r="M18" s="37">
        <f t="shared" si="4"/>
        <v>58.5</v>
      </c>
      <c r="N18" s="96">
        <v>3</v>
      </c>
      <c r="O18" s="32">
        <f t="shared" si="5"/>
        <v>58.5</v>
      </c>
      <c r="P18" s="28">
        <f t="shared" si="6"/>
        <v>12</v>
      </c>
      <c r="Q18" s="28">
        <f t="shared" si="7"/>
        <v>0</v>
      </c>
    </row>
    <row r="19" spans="1:17" s="7" customFormat="1" ht="15" x14ac:dyDescent="0.25">
      <c r="A19" s="33">
        <v>7</v>
      </c>
      <c r="B19" s="42" t="s">
        <v>224</v>
      </c>
      <c r="C19" s="40"/>
      <c r="D19" s="35">
        <f t="shared" si="0"/>
        <v>20</v>
      </c>
      <c r="E19" s="368">
        <v>10</v>
      </c>
      <c r="F19" s="200" t="s">
        <v>32</v>
      </c>
      <c r="G19" s="44">
        <f t="shared" si="1"/>
        <v>200</v>
      </c>
      <c r="H19" s="194">
        <v>5</v>
      </c>
      <c r="I19" s="37">
        <f t="shared" si="2"/>
        <v>50</v>
      </c>
      <c r="J19" s="96">
        <v>5</v>
      </c>
      <c r="K19" s="46">
        <f t="shared" si="3"/>
        <v>50</v>
      </c>
      <c r="L19" s="194">
        <v>5</v>
      </c>
      <c r="M19" s="37">
        <f t="shared" si="4"/>
        <v>50</v>
      </c>
      <c r="N19" s="96">
        <v>5</v>
      </c>
      <c r="O19" s="32">
        <f t="shared" si="5"/>
        <v>50</v>
      </c>
      <c r="P19" s="28">
        <f t="shared" si="6"/>
        <v>20</v>
      </c>
      <c r="Q19" s="28">
        <f t="shared" si="7"/>
        <v>0</v>
      </c>
    </row>
    <row r="20" spans="1:17" s="7" customFormat="1" ht="15" x14ac:dyDescent="0.25">
      <c r="A20" s="33">
        <v>8</v>
      </c>
      <c r="B20" s="42" t="s">
        <v>225</v>
      </c>
      <c r="C20" s="40"/>
      <c r="D20" s="35">
        <f t="shared" si="0"/>
        <v>5</v>
      </c>
      <c r="E20" s="367">
        <v>72.489999999999995</v>
      </c>
      <c r="F20" s="200" t="s">
        <v>32</v>
      </c>
      <c r="G20" s="44">
        <f t="shared" si="1"/>
        <v>362.45</v>
      </c>
      <c r="H20" s="194">
        <v>3</v>
      </c>
      <c r="I20" s="37">
        <f t="shared" si="2"/>
        <v>217.46999999999997</v>
      </c>
      <c r="J20" s="96"/>
      <c r="K20" s="46">
        <f t="shared" si="3"/>
        <v>0</v>
      </c>
      <c r="L20" s="194">
        <v>2</v>
      </c>
      <c r="M20" s="37">
        <f t="shared" si="4"/>
        <v>144.97999999999999</v>
      </c>
      <c r="N20" s="96"/>
      <c r="O20" s="32">
        <f t="shared" si="5"/>
        <v>0</v>
      </c>
      <c r="P20" s="28">
        <f t="shared" si="6"/>
        <v>5</v>
      </c>
      <c r="Q20" s="28">
        <f t="shared" si="7"/>
        <v>0</v>
      </c>
    </row>
    <row r="21" spans="1:17" s="7" customFormat="1" ht="15" x14ac:dyDescent="0.25">
      <c r="A21" s="33">
        <v>9</v>
      </c>
      <c r="B21" s="42" t="s">
        <v>102</v>
      </c>
      <c r="C21" s="40"/>
      <c r="D21" s="35">
        <f t="shared" si="0"/>
        <v>4</v>
      </c>
      <c r="E21" s="367">
        <v>135.19999999999999</v>
      </c>
      <c r="F21" s="200" t="s">
        <v>32</v>
      </c>
      <c r="G21" s="44">
        <f t="shared" si="1"/>
        <v>540.79999999999995</v>
      </c>
      <c r="H21" s="194">
        <v>2</v>
      </c>
      <c r="I21" s="37">
        <f t="shared" si="2"/>
        <v>270.39999999999998</v>
      </c>
      <c r="J21" s="96"/>
      <c r="K21" s="46">
        <f t="shared" si="3"/>
        <v>0</v>
      </c>
      <c r="L21" s="194">
        <v>2</v>
      </c>
      <c r="M21" s="37">
        <f t="shared" si="4"/>
        <v>270.39999999999998</v>
      </c>
      <c r="N21" s="96"/>
      <c r="O21" s="32">
        <f t="shared" si="5"/>
        <v>0</v>
      </c>
      <c r="P21" s="28">
        <f t="shared" si="6"/>
        <v>4</v>
      </c>
      <c r="Q21" s="28">
        <f t="shared" si="7"/>
        <v>0</v>
      </c>
    </row>
    <row r="22" spans="1:17" s="7" customFormat="1" ht="15" x14ac:dyDescent="0.25">
      <c r="A22" s="33">
        <v>10</v>
      </c>
      <c r="B22" s="42" t="s">
        <v>226</v>
      </c>
      <c r="C22" s="40"/>
      <c r="D22" s="35">
        <f t="shared" si="0"/>
        <v>5</v>
      </c>
      <c r="E22" s="367">
        <v>208.52</v>
      </c>
      <c r="F22" s="200" t="s">
        <v>45</v>
      </c>
      <c r="G22" s="44">
        <f t="shared" si="1"/>
        <v>1042.6000000000001</v>
      </c>
      <c r="H22" s="194">
        <v>2</v>
      </c>
      <c r="I22" s="37">
        <f t="shared" si="2"/>
        <v>417.04</v>
      </c>
      <c r="J22" s="96">
        <v>1</v>
      </c>
      <c r="K22" s="46">
        <f t="shared" si="3"/>
        <v>208.52</v>
      </c>
      <c r="L22" s="194">
        <v>1</v>
      </c>
      <c r="M22" s="37">
        <f t="shared" si="4"/>
        <v>208.52</v>
      </c>
      <c r="N22" s="96">
        <v>1</v>
      </c>
      <c r="O22" s="32">
        <f t="shared" si="5"/>
        <v>208.52</v>
      </c>
      <c r="P22" s="28">
        <f t="shared" si="6"/>
        <v>5</v>
      </c>
      <c r="Q22" s="28">
        <f t="shared" si="7"/>
        <v>0</v>
      </c>
    </row>
    <row r="23" spans="1:17" s="7" customFormat="1" ht="15" x14ac:dyDescent="0.25">
      <c r="A23" s="33">
        <v>11</v>
      </c>
      <c r="B23" s="42" t="s">
        <v>227</v>
      </c>
      <c r="C23" s="40"/>
      <c r="D23" s="35">
        <f t="shared" si="0"/>
        <v>20</v>
      </c>
      <c r="E23" s="367">
        <v>20</v>
      </c>
      <c r="F23" s="200" t="s">
        <v>32</v>
      </c>
      <c r="G23" s="44">
        <f t="shared" si="1"/>
        <v>400</v>
      </c>
      <c r="H23" s="194">
        <v>10</v>
      </c>
      <c r="I23" s="37">
        <f t="shared" si="2"/>
        <v>200</v>
      </c>
      <c r="J23" s="96">
        <v>5</v>
      </c>
      <c r="K23" s="46">
        <f t="shared" si="3"/>
        <v>100</v>
      </c>
      <c r="L23" s="194">
        <v>5</v>
      </c>
      <c r="M23" s="37">
        <f t="shared" si="4"/>
        <v>100</v>
      </c>
      <c r="N23" s="96"/>
      <c r="O23" s="32">
        <f t="shared" si="5"/>
        <v>0</v>
      </c>
      <c r="P23" s="28">
        <f t="shared" si="6"/>
        <v>20</v>
      </c>
      <c r="Q23" s="28">
        <f t="shared" si="7"/>
        <v>0</v>
      </c>
    </row>
    <row r="24" spans="1:17" s="7" customFormat="1" ht="15" x14ac:dyDescent="0.25">
      <c r="A24" s="33">
        <v>12</v>
      </c>
      <c r="B24" s="42" t="s">
        <v>1278</v>
      </c>
      <c r="C24" s="40"/>
      <c r="D24" s="35">
        <f t="shared" si="0"/>
        <v>20</v>
      </c>
      <c r="E24" s="367">
        <v>42.38</v>
      </c>
      <c r="F24" s="200" t="s">
        <v>32</v>
      </c>
      <c r="G24" s="44">
        <f t="shared" si="1"/>
        <v>847.6</v>
      </c>
      <c r="H24" s="194">
        <v>5</v>
      </c>
      <c r="I24" s="37">
        <f t="shared" si="2"/>
        <v>211.9</v>
      </c>
      <c r="J24" s="96">
        <v>5</v>
      </c>
      <c r="K24" s="46">
        <f t="shared" si="3"/>
        <v>211.9</v>
      </c>
      <c r="L24" s="194">
        <v>5</v>
      </c>
      <c r="M24" s="37">
        <f t="shared" si="4"/>
        <v>211.9</v>
      </c>
      <c r="N24" s="96">
        <v>5</v>
      </c>
      <c r="O24" s="32">
        <f t="shared" si="5"/>
        <v>211.9</v>
      </c>
      <c r="P24" s="28">
        <f t="shared" si="6"/>
        <v>20</v>
      </c>
      <c r="Q24" s="28">
        <f t="shared" si="7"/>
        <v>0</v>
      </c>
    </row>
    <row r="25" spans="1:17" s="7" customFormat="1" ht="15" x14ac:dyDescent="0.25">
      <c r="A25" s="33">
        <v>13</v>
      </c>
      <c r="B25" s="42" t="s">
        <v>1803</v>
      </c>
      <c r="C25" s="40"/>
      <c r="D25" s="35">
        <f t="shared" si="0"/>
        <v>5</v>
      </c>
      <c r="E25" s="367"/>
      <c r="F25" s="200" t="s">
        <v>32</v>
      </c>
      <c r="G25" s="44">
        <f t="shared" si="1"/>
        <v>0</v>
      </c>
      <c r="H25" s="194">
        <v>3</v>
      </c>
      <c r="I25" s="37">
        <f t="shared" si="2"/>
        <v>0</v>
      </c>
      <c r="J25" s="96"/>
      <c r="K25" s="46">
        <f t="shared" si="3"/>
        <v>0</v>
      </c>
      <c r="L25" s="194">
        <v>2</v>
      </c>
      <c r="M25" s="37">
        <f t="shared" si="4"/>
        <v>0</v>
      </c>
      <c r="N25" s="96"/>
      <c r="O25" s="32">
        <f t="shared" si="5"/>
        <v>0</v>
      </c>
      <c r="P25" s="28"/>
      <c r="Q25" s="28"/>
    </row>
    <row r="26" spans="1:17" s="7" customFormat="1" ht="15" x14ac:dyDescent="0.25">
      <c r="A26" s="33">
        <v>14</v>
      </c>
      <c r="B26" s="42" t="s">
        <v>228</v>
      </c>
      <c r="C26" s="40"/>
      <c r="D26" s="35">
        <f t="shared" si="0"/>
        <v>100</v>
      </c>
      <c r="E26" s="367">
        <v>259.2</v>
      </c>
      <c r="F26" s="200" t="s">
        <v>57</v>
      </c>
      <c r="G26" s="44">
        <f t="shared" si="1"/>
        <v>25920</v>
      </c>
      <c r="H26" s="194">
        <v>25</v>
      </c>
      <c r="I26" s="37">
        <f t="shared" si="2"/>
        <v>6480</v>
      </c>
      <c r="J26" s="96">
        <v>25</v>
      </c>
      <c r="K26" s="46">
        <f t="shared" si="3"/>
        <v>6480</v>
      </c>
      <c r="L26" s="194">
        <v>25</v>
      </c>
      <c r="M26" s="37">
        <f t="shared" si="4"/>
        <v>6480</v>
      </c>
      <c r="N26" s="96">
        <v>25</v>
      </c>
      <c r="O26" s="32">
        <f t="shared" si="5"/>
        <v>6480</v>
      </c>
      <c r="P26" s="28">
        <f t="shared" si="6"/>
        <v>100</v>
      </c>
      <c r="Q26" s="28">
        <f t="shared" si="7"/>
        <v>0</v>
      </c>
    </row>
    <row r="27" spans="1:17" s="7" customFormat="1" ht="15" x14ac:dyDescent="0.25">
      <c r="A27" s="33">
        <v>15</v>
      </c>
      <c r="B27" s="42" t="s">
        <v>229</v>
      </c>
      <c r="C27" s="40"/>
      <c r="D27" s="35">
        <f t="shared" si="0"/>
        <v>24</v>
      </c>
      <c r="E27" s="367">
        <v>259.2</v>
      </c>
      <c r="F27" s="200" t="s">
        <v>57</v>
      </c>
      <c r="G27" s="44">
        <f t="shared" si="1"/>
        <v>6220.7999999999993</v>
      </c>
      <c r="H27" s="194">
        <v>6</v>
      </c>
      <c r="I27" s="37">
        <f t="shared" si="2"/>
        <v>1555.1999999999998</v>
      </c>
      <c r="J27" s="96">
        <v>6</v>
      </c>
      <c r="K27" s="46">
        <f t="shared" si="3"/>
        <v>1555.1999999999998</v>
      </c>
      <c r="L27" s="194">
        <v>6</v>
      </c>
      <c r="M27" s="37">
        <f t="shared" si="4"/>
        <v>1555.1999999999998</v>
      </c>
      <c r="N27" s="96">
        <v>6</v>
      </c>
      <c r="O27" s="32">
        <f t="shared" si="5"/>
        <v>1555.1999999999998</v>
      </c>
      <c r="P27" s="28">
        <f t="shared" si="6"/>
        <v>24</v>
      </c>
      <c r="Q27" s="28">
        <f t="shared" si="7"/>
        <v>0</v>
      </c>
    </row>
    <row r="28" spans="1:17" s="7" customFormat="1" ht="15" x14ac:dyDescent="0.25">
      <c r="A28" s="33">
        <v>16</v>
      </c>
      <c r="B28" s="42" t="s">
        <v>230</v>
      </c>
      <c r="C28" s="40"/>
      <c r="D28" s="35">
        <f t="shared" si="0"/>
        <v>24</v>
      </c>
      <c r="E28" s="367">
        <v>259.2</v>
      </c>
      <c r="F28" s="200" t="s">
        <v>57</v>
      </c>
      <c r="G28" s="44">
        <f t="shared" si="1"/>
        <v>6220.7999999999993</v>
      </c>
      <c r="H28" s="194">
        <v>6</v>
      </c>
      <c r="I28" s="37">
        <f t="shared" si="2"/>
        <v>1555.1999999999998</v>
      </c>
      <c r="J28" s="96">
        <v>6</v>
      </c>
      <c r="K28" s="46">
        <f t="shared" si="3"/>
        <v>1555.1999999999998</v>
      </c>
      <c r="L28" s="194">
        <v>6</v>
      </c>
      <c r="M28" s="37">
        <f t="shared" si="4"/>
        <v>1555.1999999999998</v>
      </c>
      <c r="N28" s="96">
        <v>6</v>
      </c>
      <c r="O28" s="32">
        <f t="shared" si="5"/>
        <v>1555.1999999999998</v>
      </c>
      <c r="P28" s="28">
        <f t="shared" si="6"/>
        <v>24</v>
      </c>
      <c r="Q28" s="28">
        <f t="shared" si="7"/>
        <v>0</v>
      </c>
    </row>
    <row r="29" spans="1:17" s="7" customFormat="1" ht="15" x14ac:dyDescent="0.25">
      <c r="A29" s="33">
        <v>17</v>
      </c>
      <c r="B29" s="42" t="s">
        <v>231</v>
      </c>
      <c r="C29" s="40"/>
      <c r="D29" s="35">
        <f t="shared" si="0"/>
        <v>24</v>
      </c>
      <c r="E29" s="367">
        <v>259.2</v>
      </c>
      <c r="F29" s="200" t="s">
        <v>57</v>
      </c>
      <c r="G29" s="44">
        <f t="shared" si="1"/>
        <v>6220.7999999999993</v>
      </c>
      <c r="H29" s="194">
        <v>6</v>
      </c>
      <c r="I29" s="37">
        <f t="shared" si="2"/>
        <v>1555.1999999999998</v>
      </c>
      <c r="J29" s="96">
        <v>6</v>
      </c>
      <c r="K29" s="46">
        <f t="shared" si="3"/>
        <v>1555.1999999999998</v>
      </c>
      <c r="L29" s="194">
        <v>6</v>
      </c>
      <c r="M29" s="37">
        <f t="shared" si="4"/>
        <v>1555.1999999999998</v>
      </c>
      <c r="N29" s="96">
        <v>6</v>
      </c>
      <c r="O29" s="32">
        <f t="shared" si="5"/>
        <v>1555.1999999999998</v>
      </c>
      <c r="P29" s="28">
        <f t="shared" si="6"/>
        <v>24</v>
      </c>
      <c r="Q29" s="28">
        <f t="shared" si="7"/>
        <v>0</v>
      </c>
    </row>
    <row r="30" spans="1:17" s="7" customFormat="1" ht="15" x14ac:dyDescent="0.25">
      <c r="A30" s="33">
        <v>18</v>
      </c>
      <c r="B30" s="42" t="s">
        <v>67</v>
      </c>
      <c r="C30" s="40"/>
      <c r="D30" s="35">
        <f t="shared" si="0"/>
        <v>80</v>
      </c>
      <c r="E30" s="370">
        <v>17.559999999999999</v>
      </c>
      <c r="F30" s="200" t="s">
        <v>32</v>
      </c>
      <c r="G30" s="44">
        <f t="shared" si="1"/>
        <v>1404.8</v>
      </c>
      <c r="H30" s="194">
        <v>20</v>
      </c>
      <c r="I30" s="37">
        <f t="shared" si="2"/>
        <v>351.2</v>
      </c>
      <c r="J30" s="96">
        <v>20</v>
      </c>
      <c r="K30" s="46">
        <f t="shared" si="3"/>
        <v>351.2</v>
      </c>
      <c r="L30" s="194">
        <v>20</v>
      </c>
      <c r="M30" s="37">
        <f t="shared" si="4"/>
        <v>351.2</v>
      </c>
      <c r="N30" s="96">
        <v>20</v>
      </c>
      <c r="O30" s="32">
        <f t="shared" si="5"/>
        <v>351.2</v>
      </c>
      <c r="P30" s="28">
        <f t="shared" si="6"/>
        <v>80</v>
      </c>
      <c r="Q30" s="28">
        <f t="shared" si="7"/>
        <v>0</v>
      </c>
    </row>
    <row r="31" spans="1:17" s="7" customFormat="1" ht="15" x14ac:dyDescent="0.25">
      <c r="A31" s="33">
        <v>19</v>
      </c>
      <c r="B31" s="42" t="s">
        <v>232</v>
      </c>
      <c r="C31" s="40"/>
      <c r="D31" s="35">
        <f t="shared" si="0"/>
        <v>300</v>
      </c>
      <c r="E31" s="367">
        <v>129.97999999999999</v>
      </c>
      <c r="F31" s="200" t="s">
        <v>233</v>
      </c>
      <c r="G31" s="44">
        <f t="shared" si="1"/>
        <v>38994</v>
      </c>
      <c r="H31" s="194">
        <v>75</v>
      </c>
      <c r="I31" s="37">
        <f t="shared" si="2"/>
        <v>9748.5</v>
      </c>
      <c r="J31" s="96">
        <v>75</v>
      </c>
      <c r="K31" s="46">
        <f t="shared" si="3"/>
        <v>9748.5</v>
      </c>
      <c r="L31" s="194">
        <v>75</v>
      </c>
      <c r="M31" s="37">
        <f t="shared" si="4"/>
        <v>9748.5</v>
      </c>
      <c r="N31" s="96">
        <v>75</v>
      </c>
      <c r="O31" s="32">
        <f t="shared" si="5"/>
        <v>9748.5</v>
      </c>
      <c r="P31" s="28">
        <f t="shared" si="6"/>
        <v>300</v>
      </c>
      <c r="Q31" s="28">
        <f t="shared" si="7"/>
        <v>0</v>
      </c>
    </row>
    <row r="32" spans="1:17" s="7" customFormat="1" ht="15" x14ac:dyDescent="0.25">
      <c r="A32" s="33">
        <v>20</v>
      </c>
      <c r="B32" s="42" t="s">
        <v>234</v>
      </c>
      <c r="C32" s="40"/>
      <c r="D32" s="35">
        <f t="shared" si="0"/>
        <v>250</v>
      </c>
      <c r="E32" s="370">
        <v>114.51</v>
      </c>
      <c r="F32" s="200" t="s">
        <v>233</v>
      </c>
      <c r="G32" s="44">
        <f t="shared" si="1"/>
        <v>28627.5</v>
      </c>
      <c r="H32" s="194">
        <v>80</v>
      </c>
      <c r="I32" s="37">
        <f t="shared" si="2"/>
        <v>9160.8000000000011</v>
      </c>
      <c r="J32" s="96">
        <v>60</v>
      </c>
      <c r="K32" s="46">
        <f t="shared" si="3"/>
        <v>6870.6</v>
      </c>
      <c r="L32" s="194">
        <v>50</v>
      </c>
      <c r="M32" s="37">
        <f t="shared" si="4"/>
        <v>5725.5</v>
      </c>
      <c r="N32" s="96">
        <v>60</v>
      </c>
      <c r="O32" s="32">
        <f t="shared" si="5"/>
        <v>6870.6</v>
      </c>
      <c r="P32" s="28">
        <f t="shared" si="6"/>
        <v>250</v>
      </c>
      <c r="Q32" s="28">
        <f t="shared" si="7"/>
        <v>0</v>
      </c>
    </row>
    <row r="33" spans="1:17" s="7" customFormat="1" ht="15" x14ac:dyDescent="0.25">
      <c r="A33" s="33">
        <v>21</v>
      </c>
      <c r="B33" s="42" t="s">
        <v>1804</v>
      </c>
      <c r="C33" s="40"/>
      <c r="D33" s="35">
        <f t="shared" si="0"/>
        <v>8</v>
      </c>
      <c r="E33" s="367"/>
      <c r="F33" s="200" t="s">
        <v>32</v>
      </c>
      <c r="G33" s="44">
        <f t="shared" si="1"/>
        <v>0</v>
      </c>
      <c r="H33" s="194">
        <v>4</v>
      </c>
      <c r="I33" s="37">
        <f t="shared" si="2"/>
        <v>0</v>
      </c>
      <c r="J33" s="96"/>
      <c r="K33" s="46">
        <f t="shared" si="3"/>
        <v>0</v>
      </c>
      <c r="L33" s="194">
        <v>4</v>
      </c>
      <c r="M33" s="37">
        <f t="shared" si="4"/>
        <v>0</v>
      </c>
      <c r="N33" s="96"/>
      <c r="O33" s="32">
        <f t="shared" si="5"/>
        <v>0</v>
      </c>
      <c r="P33" s="28"/>
      <c r="Q33" s="28"/>
    </row>
    <row r="34" spans="1:17" s="7" customFormat="1" ht="15" x14ac:dyDescent="0.25">
      <c r="A34" s="33">
        <v>22</v>
      </c>
      <c r="B34" s="82" t="s">
        <v>235</v>
      </c>
      <c r="C34" s="40"/>
      <c r="D34" s="35">
        <f t="shared" si="0"/>
        <v>5</v>
      </c>
      <c r="E34" s="367">
        <v>27.4</v>
      </c>
      <c r="F34" s="201" t="s">
        <v>32</v>
      </c>
      <c r="G34" s="44">
        <f t="shared" si="1"/>
        <v>137</v>
      </c>
      <c r="H34" s="194">
        <v>3</v>
      </c>
      <c r="I34" s="37">
        <f t="shared" si="2"/>
        <v>82.199999999999989</v>
      </c>
      <c r="J34" s="96"/>
      <c r="K34" s="46">
        <f t="shared" si="3"/>
        <v>0</v>
      </c>
      <c r="L34" s="194">
        <v>2</v>
      </c>
      <c r="M34" s="37">
        <f t="shared" si="4"/>
        <v>54.8</v>
      </c>
      <c r="N34" s="96"/>
      <c r="O34" s="32">
        <f t="shared" si="5"/>
        <v>0</v>
      </c>
      <c r="P34" s="28">
        <f t="shared" si="6"/>
        <v>5</v>
      </c>
      <c r="Q34" s="28">
        <f t="shared" si="7"/>
        <v>0</v>
      </c>
    </row>
    <row r="35" spans="1:17" ht="15" x14ac:dyDescent="0.25">
      <c r="A35" s="33">
        <v>23</v>
      </c>
      <c r="B35" s="42" t="s">
        <v>174</v>
      </c>
      <c r="C35" s="39"/>
      <c r="D35" s="35">
        <f t="shared" si="0"/>
        <v>40</v>
      </c>
      <c r="E35" s="367">
        <v>69.78</v>
      </c>
      <c r="F35" s="200" t="s">
        <v>32</v>
      </c>
      <c r="G35" s="44">
        <f t="shared" si="1"/>
        <v>2791.2</v>
      </c>
      <c r="H35" s="194">
        <v>20</v>
      </c>
      <c r="I35" s="37">
        <f t="shared" si="2"/>
        <v>1395.6</v>
      </c>
      <c r="J35" s="96"/>
      <c r="K35" s="46">
        <f t="shared" si="3"/>
        <v>0</v>
      </c>
      <c r="L35" s="194">
        <v>20</v>
      </c>
      <c r="M35" s="37">
        <f t="shared" si="4"/>
        <v>1395.6</v>
      </c>
      <c r="N35" s="96"/>
      <c r="O35" s="32">
        <f t="shared" si="5"/>
        <v>0</v>
      </c>
      <c r="P35" s="28">
        <f t="shared" si="6"/>
        <v>40</v>
      </c>
      <c r="Q35" s="28">
        <f t="shared" si="7"/>
        <v>0</v>
      </c>
    </row>
    <row r="36" spans="1:17" ht="15" x14ac:dyDescent="0.25">
      <c r="A36" s="33">
        <v>24</v>
      </c>
      <c r="B36" s="42" t="s">
        <v>236</v>
      </c>
      <c r="C36" s="40"/>
      <c r="D36" s="35">
        <f t="shared" si="0"/>
        <v>12</v>
      </c>
      <c r="E36" s="367">
        <v>37.43</v>
      </c>
      <c r="F36" s="200" t="s">
        <v>118</v>
      </c>
      <c r="G36" s="44">
        <f t="shared" si="1"/>
        <v>449.15999999999997</v>
      </c>
      <c r="H36" s="194">
        <v>3</v>
      </c>
      <c r="I36" s="37">
        <f t="shared" si="2"/>
        <v>112.28999999999999</v>
      </c>
      <c r="J36" s="96">
        <v>3</v>
      </c>
      <c r="K36" s="46">
        <f t="shared" si="3"/>
        <v>112.28999999999999</v>
      </c>
      <c r="L36" s="194">
        <v>3</v>
      </c>
      <c r="M36" s="37">
        <f t="shared" si="4"/>
        <v>112.28999999999999</v>
      </c>
      <c r="N36" s="96">
        <v>3</v>
      </c>
      <c r="O36" s="32">
        <f t="shared" si="5"/>
        <v>112.28999999999999</v>
      </c>
      <c r="P36" s="28">
        <f t="shared" si="6"/>
        <v>12</v>
      </c>
      <c r="Q36" s="28">
        <f t="shared" si="7"/>
        <v>0</v>
      </c>
    </row>
    <row r="37" spans="1:17" ht="15" x14ac:dyDescent="0.25">
      <c r="A37" s="33">
        <v>25</v>
      </c>
      <c r="B37" s="42" t="s">
        <v>132</v>
      </c>
      <c r="C37" s="40"/>
      <c r="D37" s="35">
        <f t="shared" si="0"/>
        <v>20</v>
      </c>
      <c r="E37" s="368">
        <v>35</v>
      </c>
      <c r="F37" s="200" t="s">
        <v>57</v>
      </c>
      <c r="G37" s="44">
        <f t="shared" si="1"/>
        <v>700</v>
      </c>
      <c r="H37" s="194">
        <v>5</v>
      </c>
      <c r="I37" s="37">
        <f t="shared" si="2"/>
        <v>175</v>
      </c>
      <c r="J37" s="96">
        <v>5</v>
      </c>
      <c r="K37" s="46">
        <f t="shared" si="3"/>
        <v>175</v>
      </c>
      <c r="L37" s="194">
        <v>5</v>
      </c>
      <c r="M37" s="37">
        <f t="shared" si="4"/>
        <v>175</v>
      </c>
      <c r="N37" s="96">
        <v>5</v>
      </c>
      <c r="O37" s="32">
        <f t="shared" si="5"/>
        <v>175</v>
      </c>
      <c r="P37" s="28">
        <f t="shared" si="6"/>
        <v>20</v>
      </c>
      <c r="Q37" s="28">
        <f t="shared" si="7"/>
        <v>0</v>
      </c>
    </row>
    <row r="38" spans="1:17" ht="15" x14ac:dyDescent="0.25">
      <c r="A38" s="33">
        <v>26</v>
      </c>
      <c r="B38" s="42" t="s">
        <v>401</v>
      </c>
      <c r="C38" s="40"/>
      <c r="D38" s="35">
        <f t="shared" si="0"/>
        <v>12</v>
      </c>
      <c r="E38" s="367">
        <v>122.98</v>
      </c>
      <c r="F38" s="200" t="s">
        <v>57</v>
      </c>
      <c r="G38" s="44">
        <f t="shared" si="1"/>
        <v>1475.76</v>
      </c>
      <c r="H38" s="194">
        <v>3</v>
      </c>
      <c r="I38" s="37">
        <f t="shared" si="2"/>
        <v>368.94</v>
      </c>
      <c r="J38" s="96">
        <v>3</v>
      </c>
      <c r="K38" s="46">
        <f t="shared" si="3"/>
        <v>368.94</v>
      </c>
      <c r="L38" s="194">
        <v>3</v>
      </c>
      <c r="M38" s="37">
        <f t="shared" si="4"/>
        <v>368.94</v>
      </c>
      <c r="N38" s="96">
        <v>3</v>
      </c>
      <c r="O38" s="32">
        <f t="shared" si="5"/>
        <v>368.94</v>
      </c>
      <c r="P38" s="28"/>
      <c r="Q38" s="28"/>
    </row>
    <row r="39" spans="1:17" ht="15" x14ac:dyDescent="0.25">
      <c r="A39" s="33">
        <v>27</v>
      </c>
      <c r="B39" s="42" t="s">
        <v>1805</v>
      </c>
      <c r="C39" s="40"/>
      <c r="D39" s="35">
        <f t="shared" si="0"/>
        <v>4</v>
      </c>
      <c r="E39" s="367">
        <v>35</v>
      </c>
      <c r="F39" s="200" t="s">
        <v>32</v>
      </c>
      <c r="G39" s="44">
        <f t="shared" si="1"/>
        <v>140</v>
      </c>
      <c r="H39" s="194">
        <v>2</v>
      </c>
      <c r="I39" s="37">
        <f t="shared" si="2"/>
        <v>70</v>
      </c>
      <c r="J39" s="96"/>
      <c r="K39" s="46">
        <f t="shared" si="3"/>
        <v>0</v>
      </c>
      <c r="L39" s="194">
        <v>2</v>
      </c>
      <c r="M39" s="37">
        <f t="shared" si="4"/>
        <v>70</v>
      </c>
      <c r="N39" s="96"/>
      <c r="O39" s="32">
        <f t="shared" si="5"/>
        <v>0</v>
      </c>
      <c r="P39" s="28"/>
      <c r="Q39" s="28"/>
    </row>
    <row r="40" spans="1:17" ht="15" x14ac:dyDescent="0.25">
      <c r="A40" s="33">
        <v>28</v>
      </c>
      <c r="B40" s="42" t="s">
        <v>237</v>
      </c>
      <c r="C40" s="40"/>
      <c r="D40" s="35">
        <f t="shared" si="0"/>
        <v>4</v>
      </c>
      <c r="E40" s="367">
        <v>24.84</v>
      </c>
      <c r="F40" s="200" t="s">
        <v>32</v>
      </c>
      <c r="G40" s="44">
        <f t="shared" si="1"/>
        <v>99.36</v>
      </c>
      <c r="H40" s="194">
        <v>2</v>
      </c>
      <c r="I40" s="37">
        <f t="shared" si="2"/>
        <v>49.68</v>
      </c>
      <c r="J40" s="96"/>
      <c r="K40" s="46">
        <f t="shared" si="3"/>
        <v>0</v>
      </c>
      <c r="L40" s="194">
        <v>2</v>
      </c>
      <c r="M40" s="37">
        <f t="shared" si="4"/>
        <v>49.68</v>
      </c>
      <c r="N40" s="96"/>
      <c r="O40" s="32">
        <f t="shared" si="5"/>
        <v>0</v>
      </c>
      <c r="P40" s="28">
        <f t="shared" si="6"/>
        <v>4</v>
      </c>
      <c r="Q40" s="28">
        <f t="shared" si="7"/>
        <v>0</v>
      </c>
    </row>
    <row r="41" spans="1:17" ht="15" x14ac:dyDescent="0.25">
      <c r="A41" s="33">
        <v>29</v>
      </c>
      <c r="B41" s="42" t="s">
        <v>238</v>
      </c>
      <c r="C41" s="40"/>
      <c r="D41" s="35">
        <f t="shared" si="0"/>
        <v>100</v>
      </c>
      <c r="E41" s="367">
        <v>5.18</v>
      </c>
      <c r="F41" s="200" t="s">
        <v>32</v>
      </c>
      <c r="G41" s="44">
        <f t="shared" si="1"/>
        <v>518</v>
      </c>
      <c r="H41" s="194">
        <v>25</v>
      </c>
      <c r="I41" s="37">
        <f t="shared" si="2"/>
        <v>129.5</v>
      </c>
      <c r="J41" s="96">
        <v>25</v>
      </c>
      <c r="K41" s="46">
        <f t="shared" si="3"/>
        <v>129.5</v>
      </c>
      <c r="L41" s="194">
        <v>25</v>
      </c>
      <c r="M41" s="37">
        <f t="shared" si="4"/>
        <v>129.5</v>
      </c>
      <c r="N41" s="96">
        <v>25</v>
      </c>
      <c r="O41" s="32">
        <f t="shared" si="5"/>
        <v>129.5</v>
      </c>
      <c r="P41" s="28">
        <f t="shared" si="6"/>
        <v>100</v>
      </c>
      <c r="Q41" s="28">
        <f t="shared" si="7"/>
        <v>0</v>
      </c>
    </row>
    <row r="42" spans="1:17" ht="15" x14ac:dyDescent="0.25">
      <c r="A42" s="33">
        <v>30</v>
      </c>
      <c r="B42" s="42" t="s">
        <v>239</v>
      </c>
      <c r="C42" s="39"/>
      <c r="D42" s="35">
        <f t="shared" si="0"/>
        <v>40</v>
      </c>
      <c r="E42" s="367">
        <v>4.08</v>
      </c>
      <c r="F42" s="200" t="s">
        <v>32</v>
      </c>
      <c r="G42" s="44">
        <f t="shared" si="1"/>
        <v>163.19999999999999</v>
      </c>
      <c r="H42" s="194">
        <v>10</v>
      </c>
      <c r="I42" s="37">
        <f t="shared" si="2"/>
        <v>40.799999999999997</v>
      </c>
      <c r="J42" s="96">
        <v>10</v>
      </c>
      <c r="K42" s="46">
        <f t="shared" si="3"/>
        <v>40.799999999999997</v>
      </c>
      <c r="L42" s="194">
        <v>10</v>
      </c>
      <c r="M42" s="37">
        <f t="shared" si="4"/>
        <v>40.799999999999997</v>
      </c>
      <c r="N42" s="96">
        <v>10</v>
      </c>
      <c r="O42" s="32">
        <f t="shared" si="5"/>
        <v>40.799999999999997</v>
      </c>
      <c r="P42" s="28">
        <f t="shared" si="6"/>
        <v>40</v>
      </c>
      <c r="Q42" s="28">
        <f t="shared" si="7"/>
        <v>0</v>
      </c>
    </row>
    <row r="43" spans="1:17" ht="15" x14ac:dyDescent="0.25">
      <c r="A43" s="33">
        <v>31</v>
      </c>
      <c r="B43" s="82" t="s">
        <v>47</v>
      </c>
      <c r="C43" s="40"/>
      <c r="D43" s="35">
        <f t="shared" si="0"/>
        <v>12</v>
      </c>
      <c r="E43" s="367">
        <v>4.42</v>
      </c>
      <c r="F43" s="201" t="s">
        <v>32</v>
      </c>
      <c r="G43" s="44">
        <f t="shared" si="1"/>
        <v>53.04</v>
      </c>
      <c r="H43" s="194">
        <v>6</v>
      </c>
      <c r="I43" s="37">
        <f t="shared" si="2"/>
        <v>26.52</v>
      </c>
      <c r="J43" s="96"/>
      <c r="K43" s="46">
        <f t="shared" si="3"/>
        <v>0</v>
      </c>
      <c r="L43" s="194">
        <v>6</v>
      </c>
      <c r="M43" s="37">
        <f t="shared" si="4"/>
        <v>26.52</v>
      </c>
      <c r="N43" s="96"/>
      <c r="O43" s="32">
        <f t="shared" si="5"/>
        <v>0</v>
      </c>
      <c r="P43" s="28">
        <f t="shared" si="6"/>
        <v>12</v>
      </c>
      <c r="Q43" s="28">
        <f t="shared" si="7"/>
        <v>0</v>
      </c>
    </row>
    <row r="44" spans="1:17" ht="15" x14ac:dyDescent="0.25">
      <c r="A44" s="33">
        <v>32</v>
      </c>
      <c r="B44" s="42" t="s">
        <v>240</v>
      </c>
      <c r="C44" s="40"/>
      <c r="D44" s="35">
        <f t="shared" si="0"/>
        <v>80</v>
      </c>
      <c r="E44" s="367">
        <v>15</v>
      </c>
      <c r="F44" s="200" t="s">
        <v>32</v>
      </c>
      <c r="G44" s="44">
        <f t="shared" si="1"/>
        <v>1200</v>
      </c>
      <c r="H44" s="194">
        <v>20</v>
      </c>
      <c r="I44" s="37">
        <f t="shared" si="2"/>
        <v>300</v>
      </c>
      <c r="J44" s="96">
        <v>20</v>
      </c>
      <c r="K44" s="46">
        <f t="shared" si="3"/>
        <v>300</v>
      </c>
      <c r="L44" s="194">
        <v>20</v>
      </c>
      <c r="M44" s="37">
        <f t="shared" si="4"/>
        <v>300</v>
      </c>
      <c r="N44" s="96">
        <v>20</v>
      </c>
      <c r="O44" s="32">
        <f t="shared" si="5"/>
        <v>300</v>
      </c>
      <c r="P44" s="28">
        <f t="shared" si="6"/>
        <v>80</v>
      </c>
      <c r="Q44" s="28">
        <f t="shared" si="7"/>
        <v>0</v>
      </c>
    </row>
    <row r="45" spans="1:17" ht="15" x14ac:dyDescent="0.25">
      <c r="A45" s="33">
        <v>33</v>
      </c>
      <c r="B45" s="42" t="s">
        <v>241</v>
      </c>
      <c r="C45" s="40"/>
      <c r="D45" s="35">
        <f t="shared" si="0"/>
        <v>4</v>
      </c>
      <c r="E45" s="367">
        <v>350</v>
      </c>
      <c r="F45" s="200" t="s">
        <v>32</v>
      </c>
      <c r="G45" s="44">
        <f t="shared" si="1"/>
        <v>1400</v>
      </c>
      <c r="H45" s="194">
        <v>2</v>
      </c>
      <c r="I45" s="37">
        <f t="shared" si="2"/>
        <v>700</v>
      </c>
      <c r="J45" s="96"/>
      <c r="K45" s="46">
        <f t="shared" si="3"/>
        <v>0</v>
      </c>
      <c r="L45" s="194">
        <v>2</v>
      </c>
      <c r="M45" s="37">
        <f t="shared" si="4"/>
        <v>700</v>
      </c>
      <c r="N45" s="96"/>
      <c r="O45" s="32">
        <f t="shared" si="5"/>
        <v>0</v>
      </c>
      <c r="P45" s="28">
        <f t="shared" si="6"/>
        <v>4</v>
      </c>
      <c r="Q45" s="28">
        <f t="shared" si="7"/>
        <v>0</v>
      </c>
    </row>
    <row r="46" spans="1:17" ht="15" x14ac:dyDescent="0.25">
      <c r="A46" s="33">
        <v>34</v>
      </c>
      <c r="B46" s="42" t="s">
        <v>517</v>
      </c>
      <c r="C46" s="40"/>
      <c r="D46" s="35">
        <f t="shared" si="0"/>
        <v>2</v>
      </c>
      <c r="E46" s="367">
        <v>70</v>
      </c>
      <c r="F46" s="200" t="s">
        <v>32</v>
      </c>
      <c r="G46" s="44">
        <f t="shared" si="1"/>
        <v>140</v>
      </c>
      <c r="H46" s="194">
        <v>1</v>
      </c>
      <c r="I46" s="37">
        <f t="shared" si="2"/>
        <v>70</v>
      </c>
      <c r="J46" s="96"/>
      <c r="K46" s="46">
        <f t="shared" si="3"/>
        <v>0</v>
      </c>
      <c r="L46" s="194">
        <v>1</v>
      </c>
      <c r="M46" s="37">
        <f t="shared" si="4"/>
        <v>70</v>
      </c>
      <c r="N46" s="96"/>
      <c r="O46" s="32">
        <f t="shared" si="5"/>
        <v>0</v>
      </c>
      <c r="P46" s="28">
        <f t="shared" si="6"/>
        <v>2</v>
      </c>
      <c r="Q46" s="28">
        <f t="shared" si="7"/>
        <v>0</v>
      </c>
    </row>
    <row r="47" spans="1:17" ht="15" x14ac:dyDescent="0.25">
      <c r="A47" s="33">
        <v>35</v>
      </c>
      <c r="B47" s="42" t="s">
        <v>242</v>
      </c>
      <c r="C47" s="40"/>
      <c r="D47" s="35">
        <f t="shared" si="0"/>
        <v>10</v>
      </c>
      <c r="E47" s="367">
        <v>276.64</v>
      </c>
      <c r="F47" s="200" t="s">
        <v>32</v>
      </c>
      <c r="G47" s="44">
        <f t="shared" si="1"/>
        <v>2766.3999999999996</v>
      </c>
      <c r="H47" s="194">
        <v>5</v>
      </c>
      <c r="I47" s="37">
        <f t="shared" si="2"/>
        <v>1383.1999999999998</v>
      </c>
      <c r="J47" s="96"/>
      <c r="K47" s="46">
        <f t="shared" si="3"/>
        <v>0</v>
      </c>
      <c r="L47" s="194">
        <v>5</v>
      </c>
      <c r="M47" s="37">
        <f t="shared" si="4"/>
        <v>1383.1999999999998</v>
      </c>
      <c r="N47" s="96"/>
      <c r="O47" s="32">
        <f t="shared" si="5"/>
        <v>0</v>
      </c>
      <c r="P47" s="28">
        <f t="shared" si="6"/>
        <v>10</v>
      </c>
      <c r="Q47" s="28">
        <f t="shared" si="7"/>
        <v>0</v>
      </c>
    </row>
    <row r="48" spans="1:17" ht="15" x14ac:dyDescent="0.25">
      <c r="A48" s="33">
        <v>36</v>
      </c>
      <c r="B48" s="42" t="s">
        <v>243</v>
      </c>
      <c r="C48" s="40"/>
      <c r="D48" s="35">
        <f t="shared" si="0"/>
        <v>12</v>
      </c>
      <c r="E48" s="367">
        <v>360</v>
      </c>
      <c r="F48" s="200" t="s">
        <v>32</v>
      </c>
      <c r="G48" s="44">
        <f t="shared" si="1"/>
        <v>4320</v>
      </c>
      <c r="H48" s="194">
        <v>3</v>
      </c>
      <c r="I48" s="37">
        <f t="shared" si="2"/>
        <v>1080</v>
      </c>
      <c r="J48" s="96">
        <v>3</v>
      </c>
      <c r="K48" s="46">
        <f t="shared" si="3"/>
        <v>1080</v>
      </c>
      <c r="L48" s="194">
        <v>3</v>
      </c>
      <c r="M48" s="37">
        <f t="shared" si="4"/>
        <v>1080</v>
      </c>
      <c r="N48" s="96">
        <v>3</v>
      </c>
      <c r="O48" s="32">
        <f t="shared" si="5"/>
        <v>1080</v>
      </c>
      <c r="P48" s="28">
        <f t="shared" si="6"/>
        <v>12</v>
      </c>
      <c r="Q48" s="28">
        <f t="shared" si="7"/>
        <v>0</v>
      </c>
    </row>
    <row r="49" spans="1:17" ht="15" x14ac:dyDescent="0.25">
      <c r="A49" s="33">
        <v>37</v>
      </c>
      <c r="B49" s="42" t="s">
        <v>244</v>
      </c>
      <c r="C49" s="40"/>
      <c r="D49" s="35">
        <f t="shared" si="0"/>
        <v>300</v>
      </c>
      <c r="E49" s="367">
        <v>2.91</v>
      </c>
      <c r="F49" s="200" t="s">
        <v>32</v>
      </c>
      <c r="G49" s="44">
        <f t="shared" si="1"/>
        <v>873</v>
      </c>
      <c r="H49" s="194">
        <v>100</v>
      </c>
      <c r="I49" s="37">
        <f t="shared" si="2"/>
        <v>291</v>
      </c>
      <c r="J49" s="96">
        <v>50</v>
      </c>
      <c r="K49" s="46">
        <f t="shared" si="3"/>
        <v>145.5</v>
      </c>
      <c r="L49" s="194">
        <v>100</v>
      </c>
      <c r="M49" s="37">
        <f t="shared" si="4"/>
        <v>291</v>
      </c>
      <c r="N49" s="96">
        <v>50</v>
      </c>
      <c r="O49" s="32">
        <f t="shared" si="5"/>
        <v>145.5</v>
      </c>
      <c r="P49" s="28">
        <f t="shared" si="6"/>
        <v>300</v>
      </c>
      <c r="Q49" s="28">
        <f t="shared" si="7"/>
        <v>0</v>
      </c>
    </row>
    <row r="50" spans="1:17" ht="15" x14ac:dyDescent="0.25">
      <c r="A50" s="33">
        <v>38</v>
      </c>
      <c r="B50" s="42" t="s">
        <v>49</v>
      </c>
      <c r="C50" s="40"/>
      <c r="D50" s="35">
        <f t="shared" si="0"/>
        <v>50</v>
      </c>
      <c r="E50" s="367">
        <v>2.5299999999999998</v>
      </c>
      <c r="F50" s="200" t="s">
        <v>32</v>
      </c>
      <c r="G50" s="44">
        <f t="shared" si="1"/>
        <v>126.49999999999999</v>
      </c>
      <c r="H50" s="194">
        <v>15</v>
      </c>
      <c r="I50" s="37">
        <f t="shared" si="2"/>
        <v>37.949999999999996</v>
      </c>
      <c r="J50" s="96">
        <v>10</v>
      </c>
      <c r="K50" s="46">
        <f t="shared" si="3"/>
        <v>25.299999999999997</v>
      </c>
      <c r="L50" s="194">
        <v>15</v>
      </c>
      <c r="M50" s="37">
        <f t="shared" si="4"/>
        <v>37.949999999999996</v>
      </c>
      <c r="N50" s="96">
        <v>10</v>
      </c>
      <c r="O50" s="32">
        <f t="shared" si="5"/>
        <v>25.299999999999997</v>
      </c>
      <c r="P50" s="28">
        <f t="shared" si="6"/>
        <v>50</v>
      </c>
      <c r="Q50" s="28">
        <f t="shared" si="7"/>
        <v>0</v>
      </c>
    </row>
    <row r="51" spans="1:17" ht="15" x14ac:dyDescent="0.25">
      <c r="A51" s="33">
        <v>39</v>
      </c>
      <c r="B51" s="42" t="s">
        <v>245</v>
      </c>
      <c r="C51" s="40"/>
      <c r="D51" s="35">
        <f t="shared" si="0"/>
        <v>6</v>
      </c>
      <c r="E51" s="367">
        <v>47.82</v>
      </c>
      <c r="F51" s="200" t="s">
        <v>57</v>
      </c>
      <c r="G51" s="44">
        <f t="shared" si="1"/>
        <v>286.92</v>
      </c>
      <c r="H51" s="194">
        <v>3</v>
      </c>
      <c r="I51" s="37">
        <f t="shared" si="2"/>
        <v>143.46</v>
      </c>
      <c r="J51" s="96"/>
      <c r="K51" s="46">
        <f t="shared" si="3"/>
        <v>0</v>
      </c>
      <c r="L51" s="194">
        <v>3</v>
      </c>
      <c r="M51" s="37">
        <f t="shared" si="4"/>
        <v>143.46</v>
      </c>
      <c r="N51" s="96"/>
      <c r="O51" s="32">
        <f t="shared" si="5"/>
        <v>0</v>
      </c>
      <c r="P51" s="28">
        <f t="shared" si="6"/>
        <v>6</v>
      </c>
      <c r="Q51" s="28">
        <f t="shared" si="7"/>
        <v>0</v>
      </c>
    </row>
    <row r="52" spans="1:17" ht="15" x14ac:dyDescent="0.25">
      <c r="A52" s="33">
        <v>40</v>
      </c>
      <c r="B52" s="42" t="s">
        <v>1806</v>
      </c>
      <c r="C52" s="40"/>
      <c r="D52" s="35">
        <f t="shared" si="0"/>
        <v>12</v>
      </c>
      <c r="E52" s="370">
        <v>100</v>
      </c>
      <c r="F52" s="200" t="s">
        <v>57</v>
      </c>
      <c r="G52" s="44">
        <f t="shared" si="1"/>
        <v>1200</v>
      </c>
      <c r="H52" s="194">
        <v>3</v>
      </c>
      <c r="I52" s="37">
        <f t="shared" si="2"/>
        <v>300</v>
      </c>
      <c r="J52" s="96">
        <v>3</v>
      </c>
      <c r="K52" s="46">
        <f t="shared" si="3"/>
        <v>300</v>
      </c>
      <c r="L52" s="194">
        <v>3</v>
      </c>
      <c r="M52" s="37">
        <f t="shared" si="4"/>
        <v>300</v>
      </c>
      <c r="N52" s="96">
        <v>3</v>
      </c>
      <c r="O52" s="32">
        <f t="shared" si="5"/>
        <v>300</v>
      </c>
      <c r="P52" s="28">
        <f t="shared" si="6"/>
        <v>12</v>
      </c>
      <c r="Q52" s="28">
        <f t="shared" si="7"/>
        <v>0</v>
      </c>
    </row>
    <row r="53" spans="1:17" ht="15" x14ac:dyDescent="0.25">
      <c r="A53" s="33">
        <v>41</v>
      </c>
      <c r="B53" s="42" t="s">
        <v>1807</v>
      </c>
      <c r="C53" s="40"/>
      <c r="D53" s="35">
        <f t="shared" si="0"/>
        <v>20</v>
      </c>
      <c r="E53" s="367">
        <v>3000</v>
      </c>
      <c r="F53" s="200" t="s">
        <v>32</v>
      </c>
      <c r="G53" s="44">
        <f t="shared" si="1"/>
        <v>60000</v>
      </c>
      <c r="H53" s="194">
        <v>5</v>
      </c>
      <c r="I53" s="37">
        <f t="shared" si="2"/>
        <v>15000</v>
      </c>
      <c r="J53" s="96">
        <v>5</v>
      </c>
      <c r="K53" s="46">
        <f t="shared" si="3"/>
        <v>15000</v>
      </c>
      <c r="L53" s="194">
        <v>5</v>
      </c>
      <c r="M53" s="37">
        <f t="shared" si="4"/>
        <v>15000</v>
      </c>
      <c r="N53" s="96">
        <v>5</v>
      </c>
      <c r="O53" s="32">
        <f t="shared" si="5"/>
        <v>15000</v>
      </c>
      <c r="P53" s="28">
        <f t="shared" si="6"/>
        <v>20</v>
      </c>
      <c r="Q53" s="28">
        <f t="shared" si="7"/>
        <v>0</v>
      </c>
    </row>
    <row r="54" spans="1:17" ht="15" x14ac:dyDescent="0.25">
      <c r="A54" s="33">
        <v>42</v>
      </c>
      <c r="B54" s="42" t="s">
        <v>1808</v>
      </c>
      <c r="C54" s="40"/>
      <c r="D54" s="35">
        <f t="shared" si="0"/>
        <v>4</v>
      </c>
      <c r="E54" s="367">
        <v>300</v>
      </c>
      <c r="F54" s="200" t="s">
        <v>32</v>
      </c>
      <c r="G54" s="44">
        <f t="shared" si="1"/>
        <v>1200</v>
      </c>
      <c r="H54" s="194">
        <v>2</v>
      </c>
      <c r="I54" s="37">
        <f t="shared" si="2"/>
        <v>600</v>
      </c>
      <c r="J54" s="96"/>
      <c r="K54" s="46">
        <f t="shared" si="3"/>
        <v>0</v>
      </c>
      <c r="L54" s="194">
        <v>2</v>
      </c>
      <c r="M54" s="37">
        <f t="shared" si="4"/>
        <v>600</v>
      </c>
      <c r="N54" s="96"/>
      <c r="O54" s="32">
        <f t="shared" si="5"/>
        <v>0</v>
      </c>
      <c r="P54" s="28"/>
      <c r="Q54" s="28"/>
    </row>
    <row r="55" spans="1:17" ht="15" x14ac:dyDescent="0.25">
      <c r="A55" s="33">
        <v>43</v>
      </c>
      <c r="B55" s="42" t="s">
        <v>248</v>
      </c>
      <c r="C55" s="40"/>
      <c r="D55" s="35">
        <f t="shared" si="0"/>
        <v>2</v>
      </c>
      <c r="E55" s="367">
        <v>328.64</v>
      </c>
      <c r="F55" s="200" t="s">
        <v>45</v>
      </c>
      <c r="G55" s="44">
        <f t="shared" si="1"/>
        <v>657.28</v>
      </c>
      <c r="H55" s="194">
        <v>1</v>
      </c>
      <c r="I55" s="37">
        <f t="shared" si="2"/>
        <v>328.64</v>
      </c>
      <c r="J55" s="96"/>
      <c r="K55" s="46">
        <f t="shared" si="3"/>
        <v>0</v>
      </c>
      <c r="L55" s="194">
        <v>1</v>
      </c>
      <c r="M55" s="37">
        <f t="shared" si="4"/>
        <v>328.64</v>
      </c>
      <c r="N55" s="96"/>
      <c r="O55" s="32">
        <f t="shared" si="5"/>
        <v>0</v>
      </c>
      <c r="P55" s="28">
        <f t="shared" si="6"/>
        <v>2</v>
      </c>
      <c r="Q55" s="28">
        <f t="shared" si="7"/>
        <v>0</v>
      </c>
    </row>
    <row r="56" spans="1:17" ht="15" x14ac:dyDescent="0.25">
      <c r="A56" s="33">
        <v>44</v>
      </c>
      <c r="B56" s="42" t="s">
        <v>200</v>
      </c>
      <c r="C56" s="40"/>
      <c r="D56" s="35">
        <f t="shared" si="0"/>
        <v>12</v>
      </c>
      <c r="E56" s="367">
        <v>55.12</v>
      </c>
      <c r="F56" s="200" t="s">
        <v>105</v>
      </c>
      <c r="G56" s="44">
        <f t="shared" si="1"/>
        <v>661.43999999999994</v>
      </c>
      <c r="H56" s="194">
        <v>3</v>
      </c>
      <c r="I56" s="37">
        <f t="shared" si="2"/>
        <v>165.35999999999999</v>
      </c>
      <c r="J56" s="96">
        <v>3</v>
      </c>
      <c r="K56" s="46">
        <f t="shared" si="3"/>
        <v>165.35999999999999</v>
      </c>
      <c r="L56" s="194">
        <v>3</v>
      </c>
      <c r="M56" s="37">
        <f t="shared" si="4"/>
        <v>165.35999999999999</v>
      </c>
      <c r="N56" s="96">
        <v>3</v>
      </c>
      <c r="O56" s="32">
        <f t="shared" si="5"/>
        <v>165.35999999999999</v>
      </c>
      <c r="P56" s="28">
        <f t="shared" si="6"/>
        <v>12</v>
      </c>
      <c r="Q56" s="28">
        <f t="shared" si="7"/>
        <v>0</v>
      </c>
    </row>
    <row r="57" spans="1:17" ht="15" x14ac:dyDescent="0.25">
      <c r="A57" s="33">
        <v>45</v>
      </c>
      <c r="B57" s="42" t="s">
        <v>1809</v>
      </c>
      <c r="C57" s="40"/>
      <c r="D57" s="35">
        <f t="shared" si="0"/>
        <v>4</v>
      </c>
      <c r="E57" s="367">
        <v>134.99</v>
      </c>
      <c r="F57" s="200" t="s">
        <v>32</v>
      </c>
      <c r="G57" s="44">
        <f t="shared" si="1"/>
        <v>539.96</v>
      </c>
      <c r="H57" s="194">
        <v>2</v>
      </c>
      <c r="I57" s="37">
        <f t="shared" si="2"/>
        <v>269.98</v>
      </c>
      <c r="J57" s="96"/>
      <c r="K57" s="46">
        <f t="shared" si="3"/>
        <v>0</v>
      </c>
      <c r="L57" s="194">
        <v>2</v>
      </c>
      <c r="M57" s="37">
        <f t="shared" si="4"/>
        <v>269.98</v>
      </c>
      <c r="N57" s="96"/>
      <c r="O57" s="32">
        <f t="shared" si="5"/>
        <v>0</v>
      </c>
      <c r="P57" s="28">
        <f t="shared" si="6"/>
        <v>4</v>
      </c>
      <c r="Q57" s="28">
        <f t="shared" si="7"/>
        <v>0</v>
      </c>
    </row>
    <row r="58" spans="1:17" ht="15" x14ac:dyDescent="0.25">
      <c r="A58" s="33">
        <v>46</v>
      </c>
      <c r="B58" s="42" t="s">
        <v>250</v>
      </c>
      <c r="C58" s="40"/>
      <c r="D58" s="35">
        <f t="shared" si="0"/>
        <v>12</v>
      </c>
      <c r="E58" s="367">
        <v>18.2</v>
      </c>
      <c r="F58" s="200" t="s">
        <v>105</v>
      </c>
      <c r="G58" s="44">
        <f t="shared" si="1"/>
        <v>218.39999999999998</v>
      </c>
      <c r="H58" s="194">
        <v>3</v>
      </c>
      <c r="I58" s="37">
        <f t="shared" si="2"/>
        <v>54.599999999999994</v>
      </c>
      <c r="J58" s="96">
        <v>3</v>
      </c>
      <c r="K58" s="46">
        <f t="shared" si="3"/>
        <v>54.599999999999994</v>
      </c>
      <c r="L58" s="194">
        <v>3</v>
      </c>
      <c r="M58" s="37">
        <f t="shared" si="4"/>
        <v>54.599999999999994</v>
      </c>
      <c r="N58" s="96">
        <v>3</v>
      </c>
      <c r="O58" s="32">
        <f t="shared" si="5"/>
        <v>54.599999999999994</v>
      </c>
      <c r="P58" s="28">
        <f t="shared" si="6"/>
        <v>12</v>
      </c>
      <c r="Q58" s="28">
        <f t="shared" si="7"/>
        <v>0</v>
      </c>
    </row>
    <row r="59" spans="1:17" ht="15" x14ac:dyDescent="0.25">
      <c r="A59" s="33">
        <v>47</v>
      </c>
      <c r="B59" s="42" t="s">
        <v>1810</v>
      </c>
      <c r="C59" s="39"/>
      <c r="D59" s="35">
        <f t="shared" si="0"/>
        <v>20</v>
      </c>
      <c r="E59" s="367">
        <v>39.520000000000003</v>
      </c>
      <c r="F59" s="200" t="s">
        <v>45</v>
      </c>
      <c r="G59" s="44">
        <f t="shared" si="1"/>
        <v>790.40000000000009</v>
      </c>
      <c r="H59" s="194">
        <v>10</v>
      </c>
      <c r="I59" s="37">
        <f t="shared" si="2"/>
        <v>395.20000000000005</v>
      </c>
      <c r="J59" s="96"/>
      <c r="K59" s="46">
        <f t="shared" si="3"/>
        <v>0</v>
      </c>
      <c r="L59" s="194">
        <v>10</v>
      </c>
      <c r="M59" s="37">
        <f t="shared" si="4"/>
        <v>395.20000000000005</v>
      </c>
      <c r="N59" s="96"/>
      <c r="O59" s="32">
        <f t="shared" si="5"/>
        <v>0</v>
      </c>
      <c r="P59" s="28">
        <f t="shared" si="6"/>
        <v>20</v>
      </c>
      <c r="Q59" s="28">
        <f t="shared" si="7"/>
        <v>0</v>
      </c>
    </row>
    <row r="60" spans="1:17" ht="15" x14ac:dyDescent="0.25">
      <c r="A60" s="33">
        <v>48</v>
      </c>
      <c r="B60" s="42" t="s">
        <v>1811</v>
      </c>
      <c r="C60" s="40"/>
      <c r="D60" s="35">
        <f t="shared" si="0"/>
        <v>20</v>
      </c>
      <c r="E60" s="367">
        <v>20.55</v>
      </c>
      <c r="F60" s="200" t="s">
        <v>45</v>
      </c>
      <c r="G60" s="44">
        <f t="shared" si="1"/>
        <v>411</v>
      </c>
      <c r="H60" s="194">
        <v>10</v>
      </c>
      <c r="I60" s="37">
        <f t="shared" si="2"/>
        <v>205.5</v>
      </c>
      <c r="J60" s="96"/>
      <c r="K60" s="46">
        <f t="shared" si="3"/>
        <v>0</v>
      </c>
      <c r="L60" s="194">
        <v>10</v>
      </c>
      <c r="M60" s="37">
        <f t="shared" si="4"/>
        <v>205.5</v>
      </c>
      <c r="N60" s="96"/>
      <c r="O60" s="32">
        <f t="shared" si="5"/>
        <v>0</v>
      </c>
      <c r="P60" s="28">
        <f t="shared" si="6"/>
        <v>20</v>
      </c>
      <c r="Q60" s="28">
        <f t="shared" si="7"/>
        <v>0</v>
      </c>
    </row>
    <row r="61" spans="1:17" ht="15" x14ac:dyDescent="0.25">
      <c r="A61" s="33">
        <v>49</v>
      </c>
      <c r="B61" s="42" t="s">
        <v>1812</v>
      </c>
      <c r="C61" s="40"/>
      <c r="D61" s="35">
        <f t="shared" si="0"/>
        <v>10</v>
      </c>
      <c r="E61" s="367">
        <v>13.4</v>
      </c>
      <c r="F61" s="200" t="s">
        <v>45</v>
      </c>
      <c r="G61" s="44">
        <f t="shared" si="1"/>
        <v>134</v>
      </c>
      <c r="H61" s="194">
        <v>5</v>
      </c>
      <c r="I61" s="37">
        <f t="shared" si="2"/>
        <v>67</v>
      </c>
      <c r="J61" s="96"/>
      <c r="K61" s="46">
        <f t="shared" si="3"/>
        <v>0</v>
      </c>
      <c r="L61" s="194">
        <v>5</v>
      </c>
      <c r="M61" s="37">
        <f t="shared" si="4"/>
        <v>67</v>
      </c>
      <c r="N61" s="96"/>
      <c r="O61" s="32">
        <f t="shared" si="5"/>
        <v>0</v>
      </c>
      <c r="P61" s="28">
        <f t="shared" si="6"/>
        <v>10</v>
      </c>
      <c r="Q61" s="28">
        <f t="shared" si="7"/>
        <v>0</v>
      </c>
    </row>
    <row r="62" spans="1:17" ht="15" x14ac:dyDescent="0.25">
      <c r="A62" s="33">
        <v>50</v>
      </c>
      <c r="B62" s="42" t="s">
        <v>1813</v>
      </c>
      <c r="C62" s="40"/>
      <c r="D62" s="35">
        <f t="shared" si="0"/>
        <v>20</v>
      </c>
      <c r="E62" s="367">
        <v>12.74</v>
      </c>
      <c r="F62" s="200" t="s">
        <v>45</v>
      </c>
      <c r="G62" s="44">
        <f t="shared" si="1"/>
        <v>254.8</v>
      </c>
      <c r="H62" s="194">
        <v>10</v>
      </c>
      <c r="I62" s="37">
        <f t="shared" si="2"/>
        <v>127.4</v>
      </c>
      <c r="J62" s="96"/>
      <c r="K62" s="46">
        <f t="shared" si="3"/>
        <v>0</v>
      </c>
      <c r="L62" s="194">
        <v>10</v>
      </c>
      <c r="M62" s="37">
        <f t="shared" si="4"/>
        <v>127.4</v>
      </c>
      <c r="N62" s="96"/>
      <c r="O62" s="32">
        <f t="shared" si="5"/>
        <v>0</v>
      </c>
      <c r="P62" s="28">
        <f t="shared" ref="P62:P111" si="8">N62+L62+J62+H62</f>
        <v>20</v>
      </c>
      <c r="Q62" s="28">
        <f t="shared" ref="Q62:Q111" si="9">P62-D62</f>
        <v>0</v>
      </c>
    </row>
    <row r="63" spans="1:17" ht="15" x14ac:dyDescent="0.25">
      <c r="A63" s="33">
        <v>51</v>
      </c>
      <c r="B63" s="42" t="s">
        <v>1814</v>
      </c>
      <c r="C63" s="40"/>
      <c r="D63" s="35">
        <f t="shared" si="0"/>
        <v>20</v>
      </c>
      <c r="E63" s="367">
        <v>5.98</v>
      </c>
      <c r="F63" s="200" t="s">
        <v>45</v>
      </c>
      <c r="G63" s="44">
        <f t="shared" si="1"/>
        <v>119.60000000000001</v>
      </c>
      <c r="H63" s="194">
        <v>10</v>
      </c>
      <c r="I63" s="37">
        <f t="shared" si="2"/>
        <v>59.800000000000004</v>
      </c>
      <c r="J63" s="96"/>
      <c r="K63" s="46">
        <f t="shared" si="3"/>
        <v>0</v>
      </c>
      <c r="L63" s="194">
        <v>10</v>
      </c>
      <c r="M63" s="37">
        <f t="shared" si="4"/>
        <v>59.800000000000004</v>
      </c>
      <c r="N63" s="96"/>
      <c r="O63" s="32">
        <f t="shared" si="5"/>
        <v>0</v>
      </c>
      <c r="P63" s="28">
        <f t="shared" si="8"/>
        <v>20</v>
      </c>
      <c r="Q63" s="28">
        <f t="shared" si="9"/>
        <v>0</v>
      </c>
    </row>
    <row r="64" spans="1:17" ht="15" x14ac:dyDescent="0.25">
      <c r="A64" s="33">
        <v>52</v>
      </c>
      <c r="B64" s="42" t="s">
        <v>96</v>
      </c>
      <c r="C64" s="39"/>
      <c r="D64" s="35">
        <f t="shared" si="0"/>
        <v>25</v>
      </c>
      <c r="E64" s="367">
        <v>78.92</v>
      </c>
      <c r="F64" s="200" t="s">
        <v>45</v>
      </c>
      <c r="G64" s="44">
        <f t="shared" si="1"/>
        <v>1973</v>
      </c>
      <c r="H64" s="194">
        <v>10</v>
      </c>
      <c r="I64" s="37">
        <f t="shared" si="2"/>
        <v>789.2</v>
      </c>
      <c r="J64" s="96">
        <v>5</v>
      </c>
      <c r="K64" s="46">
        <f t="shared" si="3"/>
        <v>394.6</v>
      </c>
      <c r="L64" s="194">
        <v>5</v>
      </c>
      <c r="M64" s="37">
        <f t="shared" si="4"/>
        <v>394.6</v>
      </c>
      <c r="N64" s="96">
        <v>5</v>
      </c>
      <c r="O64" s="32">
        <f t="shared" si="5"/>
        <v>394.6</v>
      </c>
      <c r="P64" s="28">
        <f t="shared" si="8"/>
        <v>25</v>
      </c>
      <c r="Q64" s="28">
        <f t="shared" si="9"/>
        <v>0</v>
      </c>
    </row>
    <row r="65" spans="1:17" ht="15" x14ac:dyDescent="0.25">
      <c r="A65" s="33">
        <v>53</v>
      </c>
      <c r="B65" s="42" t="s">
        <v>46</v>
      </c>
      <c r="C65" s="40"/>
      <c r="D65" s="35">
        <f t="shared" si="0"/>
        <v>10</v>
      </c>
      <c r="E65" s="367">
        <v>20.79</v>
      </c>
      <c r="F65" s="200" t="s">
        <v>45</v>
      </c>
      <c r="G65" s="44">
        <f t="shared" si="1"/>
        <v>207.89999999999998</v>
      </c>
      <c r="H65" s="194">
        <v>5</v>
      </c>
      <c r="I65" s="37">
        <f t="shared" si="2"/>
        <v>103.94999999999999</v>
      </c>
      <c r="J65" s="96"/>
      <c r="K65" s="46">
        <f t="shared" si="3"/>
        <v>0</v>
      </c>
      <c r="L65" s="194">
        <v>5</v>
      </c>
      <c r="M65" s="37">
        <f t="shared" si="4"/>
        <v>103.94999999999999</v>
      </c>
      <c r="N65" s="96"/>
      <c r="O65" s="32">
        <f t="shared" si="5"/>
        <v>0</v>
      </c>
      <c r="P65" s="28">
        <f t="shared" si="8"/>
        <v>10</v>
      </c>
      <c r="Q65" s="28">
        <f t="shared" si="9"/>
        <v>0</v>
      </c>
    </row>
    <row r="66" spans="1:17" ht="15" x14ac:dyDescent="0.25">
      <c r="A66" s="33">
        <v>54</v>
      </c>
      <c r="B66" s="82" t="s">
        <v>252</v>
      </c>
      <c r="C66" s="40"/>
      <c r="D66" s="35">
        <f t="shared" si="0"/>
        <v>2</v>
      </c>
      <c r="E66" s="367">
        <v>187.2</v>
      </c>
      <c r="F66" s="201" t="s">
        <v>32</v>
      </c>
      <c r="G66" s="44">
        <f t="shared" si="1"/>
        <v>374.4</v>
      </c>
      <c r="H66" s="194">
        <v>1</v>
      </c>
      <c r="I66" s="37">
        <f t="shared" si="2"/>
        <v>187.2</v>
      </c>
      <c r="J66" s="96"/>
      <c r="K66" s="46">
        <f t="shared" si="3"/>
        <v>0</v>
      </c>
      <c r="L66" s="194">
        <v>1</v>
      </c>
      <c r="M66" s="37">
        <f t="shared" si="4"/>
        <v>187.2</v>
      </c>
      <c r="N66" s="96"/>
      <c r="O66" s="32">
        <f t="shared" si="5"/>
        <v>0</v>
      </c>
      <c r="P66" s="28">
        <f t="shared" si="8"/>
        <v>2</v>
      </c>
      <c r="Q66" s="28">
        <f t="shared" si="9"/>
        <v>0</v>
      </c>
    </row>
    <row r="67" spans="1:17" ht="15" x14ac:dyDescent="0.25">
      <c r="A67" s="33">
        <v>55</v>
      </c>
      <c r="B67" s="42" t="s">
        <v>253</v>
      </c>
      <c r="C67" s="40"/>
      <c r="D67" s="35">
        <f t="shared" si="0"/>
        <v>10</v>
      </c>
      <c r="E67" s="367">
        <v>9.65</v>
      </c>
      <c r="F67" s="200" t="s">
        <v>32</v>
      </c>
      <c r="G67" s="44">
        <f t="shared" si="1"/>
        <v>96.5</v>
      </c>
      <c r="H67" s="194">
        <v>3</v>
      </c>
      <c r="I67" s="37">
        <f t="shared" si="2"/>
        <v>28.950000000000003</v>
      </c>
      <c r="J67" s="96">
        <v>2</v>
      </c>
      <c r="K67" s="46">
        <f t="shared" si="3"/>
        <v>19.3</v>
      </c>
      <c r="L67" s="194">
        <v>3</v>
      </c>
      <c r="M67" s="37">
        <f t="shared" si="4"/>
        <v>28.950000000000003</v>
      </c>
      <c r="N67" s="96">
        <v>2</v>
      </c>
      <c r="O67" s="32">
        <f t="shared" si="5"/>
        <v>19.3</v>
      </c>
      <c r="P67" s="28">
        <f t="shared" si="8"/>
        <v>10</v>
      </c>
      <c r="Q67" s="28">
        <f t="shared" si="9"/>
        <v>0</v>
      </c>
    </row>
    <row r="68" spans="1:17" ht="15" x14ac:dyDescent="0.25">
      <c r="A68" s="33">
        <v>56</v>
      </c>
      <c r="B68" s="42" t="s">
        <v>419</v>
      </c>
      <c r="C68" s="40"/>
      <c r="D68" s="35">
        <f t="shared" si="0"/>
        <v>2</v>
      </c>
      <c r="E68" s="367">
        <v>250</v>
      </c>
      <c r="F68" s="200" t="s">
        <v>40</v>
      </c>
      <c r="G68" s="44">
        <f t="shared" si="1"/>
        <v>500</v>
      </c>
      <c r="H68" s="194">
        <v>1</v>
      </c>
      <c r="I68" s="37">
        <f t="shared" si="2"/>
        <v>250</v>
      </c>
      <c r="J68" s="96"/>
      <c r="K68" s="46">
        <f t="shared" si="3"/>
        <v>0</v>
      </c>
      <c r="L68" s="194">
        <v>1</v>
      </c>
      <c r="M68" s="37">
        <f t="shared" si="4"/>
        <v>250</v>
      </c>
      <c r="N68" s="96"/>
      <c r="O68" s="32">
        <f t="shared" si="5"/>
        <v>0</v>
      </c>
      <c r="P68" s="28"/>
      <c r="Q68" s="28"/>
    </row>
    <row r="69" spans="1:17" ht="15" x14ac:dyDescent="0.25">
      <c r="A69" s="33">
        <v>57</v>
      </c>
      <c r="B69" s="42" t="s">
        <v>1815</v>
      </c>
      <c r="C69" s="40"/>
      <c r="D69" s="35">
        <f t="shared" si="0"/>
        <v>40</v>
      </c>
      <c r="E69" s="367"/>
      <c r="F69" s="200" t="s">
        <v>32</v>
      </c>
      <c r="G69" s="44">
        <f t="shared" si="1"/>
        <v>0</v>
      </c>
      <c r="H69" s="194">
        <v>40</v>
      </c>
      <c r="I69" s="37">
        <f t="shared" si="2"/>
        <v>0</v>
      </c>
      <c r="J69" s="96"/>
      <c r="K69" s="46">
        <f t="shared" si="3"/>
        <v>0</v>
      </c>
      <c r="L69" s="194"/>
      <c r="M69" s="37">
        <f t="shared" si="4"/>
        <v>0</v>
      </c>
      <c r="N69" s="96"/>
      <c r="O69" s="32">
        <f t="shared" si="5"/>
        <v>0</v>
      </c>
      <c r="P69" s="28"/>
      <c r="Q69" s="28"/>
    </row>
    <row r="70" spans="1:17" ht="15" x14ac:dyDescent="0.25">
      <c r="A70" s="33">
        <v>58</v>
      </c>
      <c r="B70" s="42" t="s">
        <v>36</v>
      </c>
      <c r="C70" s="40"/>
      <c r="D70" s="35">
        <f t="shared" si="0"/>
        <v>2</v>
      </c>
      <c r="E70" s="370">
        <v>131.96</v>
      </c>
      <c r="F70" s="200" t="s">
        <v>32</v>
      </c>
      <c r="G70" s="44">
        <f t="shared" si="1"/>
        <v>263.92</v>
      </c>
      <c r="H70" s="194">
        <v>1</v>
      </c>
      <c r="I70" s="37">
        <f t="shared" si="2"/>
        <v>131.96</v>
      </c>
      <c r="J70" s="96"/>
      <c r="K70" s="46">
        <f t="shared" si="3"/>
        <v>0</v>
      </c>
      <c r="L70" s="194">
        <v>1</v>
      </c>
      <c r="M70" s="37">
        <f t="shared" si="4"/>
        <v>131.96</v>
      </c>
      <c r="N70" s="96"/>
      <c r="O70" s="32">
        <f t="shared" si="5"/>
        <v>0</v>
      </c>
      <c r="P70" s="28">
        <f t="shared" si="8"/>
        <v>2</v>
      </c>
      <c r="Q70" s="28">
        <f t="shared" si="9"/>
        <v>0</v>
      </c>
    </row>
    <row r="71" spans="1:17" ht="15" x14ac:dyDescent="0.25">
      <c r="A71" s="33">
        <v>59</v>
      </c>
      <c r="B71" s="42" t="s">
        <v>1816</v>
      </c>
      <c r="C71" s="40"/>
      <c r="D71" s="35">
        <f t="shared" si="0"/>
        <v>2</v>
      </c>
      <c r="E71" s="367"/>
      <c r="F71" s="200" t="s">
        <v>40</v>
      </c>
      <c r="G71" s="44">
        <f t="shared" si="1"/>
        <v>0</v>
      </c>
      <c r="H71" s="194">
        <v>2</v>
      </c>
      <c r="I71" s="37">
        <f t="shared" si="2"/>
        <v>0</v>
      </c>
      <c r="J71" s="96"/>
      <c r="K71" s="46">
        <f t="shared" si="3"/>
        <v>0</v>
      </c>
      <c r="L71" s="194"/>
      <c r="M71" s="37">
        <f t="shared" si="4"/>
        <v>0</v>
      </c>
      <c r="N71" s="96"/>
      <c r="O71" s="32">
        <f t="shared" si="5"/>
        <v>0</v>
      </c>
      <c r="P71" s="28">
        <f t="shared" si="8"/>
        <v>2</v>
      </c>
      <c r="Q71" s="28">
        <f t="shared" si="9"/>
        <v>0</v>
      </c>
    </row>
    <row r="72" spans="1:17" ht="15" x14ac:dyDescent="0.25">
      <c r="A72" s="33">
        <v>60</v>
      </c>
      <c r="B72" s="42" t="s">
        <v>86</v>
      </c>
      <c r="C72" s="40"/>
      <c r="D72" s="35">
        <f t="shared" si="0"/>
        <v>20</v>
      </c>
      <c r="E72" s="370">
        <v>70.72</v>
      </c>
      <c r="F72" s="200" t="s">
        <v>254</v>
      </c>
      <c r="G72" s="44">
        <f t="shared" si="1"/>
        <v>1414.4</v>
      </c>
      <c r="H72" s="194">
        <v>20</v>
      </c>
      <c r="I72" s="37">
        <f t="shared" si="2"/>
        <v>1414.4</v>
      </c>
      <c r="J72" s="96"/>
      <c r="K72" s="46">
        <f t="shared" si="3"/>
        <v>0</v>
      </c>
      <c r="L72" s="194"/>
      <c r="M72" s="37">
        <f t="shared" si="4"/>
        <v>0</v>
      </c>
      <c r="N72" s="96"/>
      <c r="O72" s="32">
        <f t="shared" si="5"/>
        <v>0</v>
      </c>
      <c r="P72" s="28">
        <f t="shared" si="8"/>
        <v>20</v>
      </c>
      <c r="Q72" s="28">
        <f t="shared" si="9"/>
        <v>0</v>
      </c>
    </row>
    <row r="73" spans="1:17" ht="15" x14ac:dyDescent="0.25">
      <c r="A73" s="33">
        <v>61</v>
      </c>
      <c r="B73" s="42" t="s">
        <v>255</v>
      </c>
      <c r="C73" s="40"/>
      <c r="D73" s="35">
        <f t="shared" si="0"/>
        <v>20</v>
      </c>
      <c r="E73" s="367">
        <v>101.92</v>
      </c>
      <c r="F73" s="200" t="s">
        <v>254</v>
      </c>
      <c r="G73" s="44">
        <f t="shared" si="1"/>
        <v>2038.4</v>
      </c>
      <c r="H73" s="194">
        <v>10</v>
      </c>
      <c r="I73" s="37">
        <f t="shared" si="2"/>
        <v>1019.2</v>
      </c>
      <c r="J73" s="96"/>
      <c r="K73" s="46">
        <f t="shared" si="3"/>
        <v>0</v>
      </c>
      <c r="L73" s="194">
        <v>10</v>
      </c>
      <c r="M73" s="37">
        <f t="shared" si="4"/>
        <v>1019.2</v>
      </c>
      <c r="N73" s="96"/>
      <c r="O73" s="32">
        <f t="shared" si="5"/>
        <v>0</v>
      </c>
      <c r="P73" s="28">
        <f t="shared" si="8"/>
        <v>20</v>
      </c>
      <c r="Q73" s="28">
        <f t="shared" si="9"/>
        <v>0</v>
      </c>
    </row>
    <row r="74" spans="1:17" ht="15" x14ac:dyDescent="0.25">
      <c r="A74" s="33">
        <v>62</v>
      </c>
      <c r="B74" s="42" t="s">
        <v>1817</v>
      </c>
      <c r="C74" s="40"/>
      <c r="D74" s="35">
        <f t="shared" si="0"/>
        <v>50</v>
      </c>
      <c r="E74" s="367">
        <v>20.16</v>
      </c>
      <c r="F74" s="200" t="s">
        <v>32</v>
      </c>
      <c r="G74" s="44">
        <f t="shared" si="1"/>
        <v>1008</v>
      </c>
      <c r="H74" s="194">
        <v>30</v>
      </c>
      <c r="I74" s="37">
        <f t="shared" si="2"/>
        <v>604.79999999999995</v>
      </c>
      <c r="J74" s="96">
        <v>10</v>
      </c>
      <c r="K74" s="46">
        <f t="shared" si="3"/>
        <v>201.6</v>
      </c>
      <c r="L74" s="194">
        <v>5</v>
      </c>
      <c r="M74" s="37">
        <f t="shared" si="4"/>
        <v>100.8</v>
      </c>
      <c r="N74" s="96">
        <v>5</v>
      </c>
      <c r="O74" s="32">
        <f t="shared" si="5"/>
        <v>100.8</v>
      </c>
      <c r="P74" s="28">
        <f t="shared" si="8"/>
        <v>50</v>
      </c>
      <c r="Q74" s="28">
        <f t="shared" si="9"/>
        <v>0</v>
      </c>
    </row>
    <row r="75" spans="1:17" ht="15" x14ac:dyDescent="0.25">
      <c r="A75" s="33">
        <v>63</v>
      </c>
      <c r="B75" s="42" t="s">
        <v>1818</v>
      </c>
      <c r="C75" s="40"/>
      <c r="D75" s="35">
        <f t="shared" si="0"/>
        <v>40</v>
      </c>
      <c r="E75" s="367">
        <v>1000</v>
      </c>
      <c r="F75" s="200" t="s">
        <v>45</v>
      </c>
      <c r="G75" s="44">
        <f t="shared" si="1"/>
        <v>40000</v>
      </c>
      <c r="H75" s="194">
        <v>10</v>
      </c>
      <c r="I75" s="37">
        <f t="shared" si="2"/>
        <v>10000</v>
      </c>
      <c r="J75" s="96">
        <v>10</v>
      </c>
      <c r="K75" s="46">
        <f t="shared" si="3"/>
        <v>10000</v>
      </c>
      <c r="L75" s="194">
        <v>10</v>
      </c>
      <c r="M75" s="37">
        <f t="shared" si="4"/>
        <v>10000</v>
      </c>
      <c r="N75" s="96">
        <v>10</v>
      </c>
      <c r="O75" s="32">
        <f t="shared" si="5"/>
        <v>10000</v>
      </c>
      <c r="P75" s="28">
        <f t="shared" si="8"/>
        <v>40</v>
      </c>
      <c r="Q75" s="28">
        <f t="shared" si="9"/>
        <v>0</v>
      </c>
    </row>
    <row r="76" spans="1:17" ht="15" x14ac:dyDescent="0.25">
      <c r="A76" s="33">
        <v>64</v>
      </c>
      <c r="B76" s="42" t="s">
        <v>256</v>
      </c>
      <c r="C76" s="40"/>
      <c r="D76" s="35">
        <f t="shared" si="0"/>
        <v>20</v>
      </c>
      <c r="E76" s="367">
        <v>4486</v>
      </c>
      <c r="F76" s="200" t="s">
        <v>32</v>
      </c>
      <c r="G76" s="44">
        <f t="shared" si="1"/>
        <v>89720</v>
      </c>
      <c r="H76" s="194">
        <v>10</v>
      </c>
      <c r="I76" s="37">
        <f t="shared" si="2"/>
        <v>44860</v>
      </c>
      <c r="J76" s="96"/>
      <c r="K76" s="46">
        <f t="shared" si="3"/>
        <v>0</v>
      </c>
      <c r="L76" s="194">
        <v>10</v>
      </c>
      <c r="M76" s="37">
        <f t="shared" si="4"/>
        <v>44860</v>
      </c>
      <c r="N76" s="96"/>
      <c r="O76" s="32">
        <f t="shared" si="5"/>
        <v>0</v>
      </c>
      <c r="P76" s="28">
        <f t="shared" si="8"/>
        <v>20</v>
      </c>
      <c r="Q76" s="28">
        <f t="shared" si="9"/>
        <v>0</v>
      </c>
    </row>
    <row r="77" spans="1:17" ht="15" x14ac:dyDescent="0.25">
      <c r="A77" s="33">
        <v>65</v>
      </c>
      <c r="B77" s="42" t="s">
        <v>257</v>
      </c>
      <c r="C77" s="40"/>
      <c r="D77" s="35">
        <f t="shared" si="0"/>
        <v>10</v>
      </c>
      <c r="E77" s="367">
        <v>96.72</v>
      </c>
      <c r="F77" s="200" t="s">
        <v>45</v>
      </c>
      <c r="G77" s="44">
        <f t="shared" si="1"/>
        <v>967.2</v>
      </c>
      <c r="H77" s="194">
        <v>5</v>
      </c>
      <c r="I77" s="37">
        <f t="shared" si="2"/>
        <v>483.6</v>
      </c>
      <c r="J77" s="96"/>
      <c r="K77" s="46">
        <f t="shared" si="3"/>
        <v>0</v>
      </c>
      <c r="L77" s="194">
        <v>5</v>
      </c>
      <c r="M77" s="37">
        <f t="shared" si="4"/>
        <v>483.6</v>
      </c>
      <c r="N77" s="96"/>
      <c r="O77" s="32">
        <f t="shared" si="5"/>
        <v>0</v>
      </c>
      <c r="P77" s="28">
        <f t="shared" si="8"/>
        <v>10</v>
      </c>
      <c r="Q77" s="28">
        <f t="shared" si="9"/>
        <v>0</v>
      </c>
    </row>
    <row r="78" spans="1:17" ht="15" x14ac:dyDescent="0.25">
      <c r="A78" s="33">
        <v>66</v>
      </c>
      <c r="B78" s="42" t="s">
        <v>258</v>
      </c>
      <c r="C78" s="40"/>
      <c r="D78" s="35">
        <f t="shared" ref="D78:D111" si="10">H78+J78+L78+N78</f>
        <v>5</v>
      </c>
      <c r="E78" s="367">
        <v>96.72</v>
      </c>
      <c r="F78" s="200" t="s">
        <v>45</v>
      </c>
      <c r="G78" s="44">
        <f t="shared" ref="G78:G111" si="11">E78*D78</f>
        <v>483.6</v>
      </c>
      <c r="H78" s="194">
        <v>3</v>
      </c>
      <c r="I78" s="37">
        <f t="shared" ref="I78:I111" si="12">H78*E78</f>
        <v>290.15999999999997</v>
      </c>
      <c r="J78" s="96"/>
      <c r="K78" s="46">
        <f t="shared" ref="K78:K111" si="13">J78*E78</f>
        <v>0</v>
      </c>
      <c r="L78" s="194">
        <v>2</v>
      </c>
      <c r="M78" s="37">
        <f t="shared" ref="M78:M111" si="14">L78*E78</f>
        <v>193.44</v>
      </c>
      <c r="N78" s="96"/>
      <c r="O78" s="32">
        <f t="shared" ref="O78:O111" si="15">N78*E78</f>
        <v>0</v>
      </c>
      <c r="P78" s="28">
        <f t="shared" si="8"/>
        <v>5</v>
      </c>
      <c r="Q78" s="28">
        <f t="shared" si="9"/>
        <v>0</v>
      </c>
    </row>
    <row r="79" spans="1:17" ht="15" x14ac:dyDescent="0.25">
      <c r="A79" s="33">
        <v>67</v>
      </c>
      <c r="B79" s="42" t="s">
        <v>179</v>
      </c>
      <c r="C79" s="40"/>
      <c r="D79" s="35">
        <f t="shared" si="10"/>
        <v>5</v>
      </c>
      <c r="E79" s="367">
        <v>15.48</v>
      </c>
      <c r="F79" s="200" t="s">
        <v>32</v>
      </c>
      <c r="G79" s="44">
        <f t="shared" si="11"/>
        <v>77.400000000000006</v>
      </c>
      <c r="H79" s="194">
        <v>3</v>
      </c>
      <c r="I79" s="37">
        <f t="shared" si="12"/>
        <v>46.44</v>
      </c>
      <c r="J79" s="96">
        <v>2</v>
      </c>
      <c r="K79" s="46">
        <f t="shared" si="13"/>
        <v>30.96</v>
      </c>
      <c r="L79" s="194"/>
      <c r="M79" s="37">
        <f t="shared" si="14"/>
        <v>0</v>
      </c>
      <c r="N79" s="96"/>
      <c r="O79" s="32">
        <f t="shared" si="15"/>
        <v>0</v>
      </c>
      <c r="P79" s="28">
        <f t="shared" si="8"/>
        <v>5</v>
      </c>
      <c r="Q79" s="28">
        <f t="shared" si="9"/>
        <v>0</v>
      </c>
    </row>
    <row r="80" spans="1:17" ht="15" x14ac:dyDescent="0.25">
      <c r="A80" s="33">
        <v>68</v>
      </c>
      <c r="B80" s="42" t="s">
        <v>65</v>
      </c>
      <c r="C80" s="39"/>
      <c r="D80" s="35">
        <f t="shared" si="10"/>
        <v>5</v>
      </c>
      <c r="E80" s="367">
        <v>15.6</v>
      </c>
      <c r="F80" s="200" t="s">
        <v>32</v>
      </c>
      <c r="G80" s="44">
        <f t="shared" si="11"/>
        <v>78</v>
      </c>
      <c r="H80" s="194">
        <v>3</v>
      </c>
      <c r="I80" s="37">
        <f t="shared" si="12"/>
        <v>46.8</v>
      </c>
      <c r="J80" s="96">
        <v>2</v>
      </c>
      <c r="K80" s="46">
        <f t="shared" si="13"/>
        <v>31.2</v>
      </c>
      <c r="L80" s="194"/>
      <c r="M80" s="37">
        <f t="shared" si="14"/>
        <v>0</v>
      </c>
      <c r="N80" s="96"/>
      <c r="O80" s="32">
        <f t="shared" si="15"/>
        <v>0</v>
      </c>
      <c r="P80" s="28">
        <f t="shared" si="8"/>
        <v>5</v>
      </c>
      <c r="Q80" s="28">
        <f t="shared" si="9"/>
        <v>0</v>
      </c>
    </row>
    <row r="81" spans="1:17" ht="15" x14ac:dyDescent="0.25">
      <c r="A81" s="33">
        <v>69</v>
      </c>
      <c r="B81" s="42" t="s">
        <v>158</v>
      </c>
      <c r="C81" s="40"/>
      <c r="D81" s="35">
        <f t="shared" si="10"/>
        <v>40</v>
      </c>
      <c r="E81" s="367">
        <v>34.61</v>
      </c>
      <c r="F81" s="200" t="s">
        <v>32</v>
      </c>
      <c r="G81" s="44">
        <f t="shared" si="11"/>
        <v>1384.4</v>
      </c>
      <c r="H81" s="194">
        <v>10</v>
      </c>
      <c r="I81" s="37">
        <f t="shared" si="12"/>
        <v>346.1</v>
      </c>
      <c r="J81" s="96">
        <v>10</v>
      </c>
      <c r="K81" s="46">
        <f t="shared" si="13"/>
        <v>346.1</v>
      </c>
      <c r="L81" s="194">
        <v>10</v>
      </c>
      <c r="M81" s="37">
        <f t="shared" si="14"/>
        <v>346.1</v>
      </c>
      <c r="N81" s="96">
        <v>10</v>
      </c>
      <c r="O81" s="32">
        <f t="shared" si="15"/>
        <v>346.1</v>
      </c>
      <c r="P81" s="28">
        <f t="shared" si="8"/>
        <v>40</v>
      </c>
      <c r="Q81" s="28">
        <f t="shared" si="9"/>
        <v>0</v>
      </c>
    </row>
    <row r="82" spans="1:17" ht="15" x14ac:dyDescent="0.25">
      <c r="A82" s="33">
        <v>70</v>
      </c>
      <c r="B82" s="42" t="s">
        <v>137</v>
      </c>
      <c r="C82" s="40"/>
      <c r="D82" s="35">
        <f t="shared" si="10"/>
        <v>4</v>
      </c>
      <c r="E82" s="367">
        <v>130</v>
      </c>
      <c r="F82" s="200" t="s">
        <v>32</v>
      </c>
      <c r="G82" s="44">
        <f t="shared" si="11"/>
        <v>520</v>
      </c>
      <c r="H82" s="194">
        <v>2</v>
      </c>
      <c r="I82" s="37">
        <f t="shared" si="12"/>
        <v>260</v>
      </c>
      <c r="J82" s="96"/>
      <c r="K82" s="46">
        <f t="shared" si="13"/>
        <v>0</v>
      </c>
      <c r="L82" s="194">
        <v>2</v>
      </c>
      <c r="M82" s="37">
        <f t="shared" si="14"/>
        <v>260</v>
      </c>
      <c r="N82" s="96"/>
      <c r="O82" s="32">
        <f t="shared" si="15"/>
        <v>0</v>
      </c>
      <c r="P82" s="28">
        <f t="shared" si="8"/>
        <v>4</v>
      </c>
      <c r="Q82" s="28">
        <f t="shared" si="9"/>
        <v>0</v>
      </c>
    </row>
    <row r="83" spans="1:17" ht="15" x14ac:dyDescent="0.25">
      <c r="A83" s="33">
        <v>71</v>
      </c>
      <c r="B83" s="42" t="s">
        <v>259</v>
      </c>
      <c r="C83" s="40"/>
      <c r="D83" s="35">
        <f t="shared" si="10"/>
        <v>10</v>
      </c>
      <c r="E83" s="368">
        <v>30</v>
      </c>
      <c r="F83" s="200" t="s">
        <v>32</v>
      </c>
      <c r="G83" s="44">
        <f t="shared" si="11"/>
        <v>300</v>
      </c>
      <c r="H83" s="194">
        <v>4</v>
      </c>
      <c r="I83" s="37">
        <f t="shared" si="12"/>
        <v>120</v>
      </c>
      <c r="J83" s="96">
        <v>2</v>
      </c>
      <c r="K83" s="46">
        <f t="shared" si="13"/>
        <v>60</v>
      </c>
      <c r="L83" s="194">
        <v>2</v>
      </c>
      <c r="M83" s="37">
        <f t="shared" si="14"/>
        <v>60</v>
      </c>
      <c r="N83" s="96">
        <v>2</v>
      </c>
      <c r="O83" s="32">
        <f t="shared" si="15"/>
        <v>60</v>
      </c>
      <c r="P83" s="28">
        <f t="shared" si="8"/>
        <v>10</v>
      </c>
      <c r="Q83" s="28">
        <f t="shared" si="9"/>
        <v>0</v>
      </c>
    </row>
    <row r="84" spans="1:17" ht="15" x14ac:dyDescent="0.25">
      <c r="A84" s="33">
        <v>72</v>
      </c>
      <c r="B84" s="42" t="s">
        <v>260</v>
      </c>
      <c r="C84" s="40"/>
      <c r="D84" s="35">
        <f t="shared" si="10"/>
        <v>25</v>
      </c>
      <c r="E84" s="367">
        <v>12.41</v>
      </c>
      <c r="F84" s="200" t="s">
        <v>32</v>
      </c>
      <c r="G84" s="44">
        <f t="shared" si="11"/>
        <v>310.25</v>
      </c>
      <c r="H84" s="194">
        <v>10</v>
      </c>
      <c r="I84" s="37">
        <f t="shared" si="12"/>
        <v>124.1</v>
      </c>
      <c r="J84" s="96">
        <v>5</v>
      </c>
      <c r="K84" s="46">
        <f t="shared" si="13"/>
        <v>62.05</v>
      </c>
      <c r="L84" s="194">
        <v>5</v>
      </c>
      <c r="M84" s="37">
        <f t="shared" si="14"/>
        <v>62.05</v>
      </c>
      <c r="N84" s="96">
        <v>5</v>
      </c>
      <c r="O84" s="32">
        <f t="shared" si="15"/>
        <v>62.05</v>
      </c>
      <c r="P84" s="28">
        <f t="shared" si="8"/>
        <v>25</v>
      </c>
      <c r="Q84" s="28">
        <f t="shared" si="9"/>
        <v>0</v>
      </c>
    </row>
    <row r="85" spans="1:17" ht="15" x14ac:dyDescent="0.25">
      <c r="A85" s="33">
        <v>73</v>
      </c>
      <c r="B85" s="42" t="s">
        <v>261</v>
      </c>
      <c r="C85" s="39"/>
      <c r="D85" s="35">
        <f t="shared" si="10"/>
        <v>4</v>
      </c>
      <c r="E85" s="367">
        <v>27.66</v>
      </c>
      <c r="F85" s="200" t="s">
        <v>32</v>
      </c>
      <c r="G85" s="44">
        <f t="shared" si="11"/>
        <v>110.64</v>
      </c>
      <c r="H85" s="194">
        <v>2</v>
      </c>
      <c r="I85" s="37">
        <f t="shared" si="12"/>
        <v>55.32</v>
      </c>
      <c r="J85" s="96"/>
      <c r="K85" s="46">
        <f t="shared" si="13"/>
        <v>0</v>
      </c>
      <c r="L85" s="194">
        <v>2</v>
      </c>
      <c r="M85" s="37">
        <f t="shared" si="14"/>
        <v>55.32</v>
      </c>
      <c r="N85" s="96"/>
      <c r="O85" s="32">
        <f t="shared" si="15"/>
        <v>0</v>
      </c>
      <c r="P85" s="28">
        <f t="shared" si="8"/>
        <v>4</v>
      </c>
      <c r="Q85" s="28">
        <f t="shared" si="9"/>
        <v>0</v>
      </c>
    </row>
    <row r="86" spans="1:17" ht="15" x14ac:dyDescent="0.25">
      <c r="A86" s="33">
        <v>74</v>
      </c>
      <c r="B86" s="42" t="s">
        <v>180</v>
      </c>
      <c r="C86" s="40"/>
      <c r="D86" s="35">
        <f t="shared" si="10"/>
        <v>8</v>
      </c>
      <c r="E86" s="367">
        <v>24.63</v>
      </c>
      <c r="F86" s="200" t="s">
        <v>57</v>
      </c>
      <c r="G86" s="44">
        <f t="shared" si="11"/>
        <v>197.04</v>
      </c>
      <c r="H86" s="194">
        <v>2</v>
      </c>
      <c r="I86" s="37">
        <f t="shared" si="12"/>
        <v>49.26</v>
      </c>
      <c r="J86" s="96">
        <v>2</v>
      </c>
      <c r="K86" s="46">
        <f t="shared" si="13"/>
        <v>49.26</v>
      </c>
      <c r="L86" s="194">
        <v>2</v>
      </c>
      <c r="M86" s="37">
        <f t="shared" si="14"/>
        <v>49.26</v>
      </c>
      <c r="N86" s="96">
        <v>2</v>
      </c>
      <c r="O86" s="32">
        <f t="shared" si="15"/>
        <v>49.26</v>
      </c>
      <c r="P86" s="28">
        <f t="shared" si="8"/>
        <v>8</v>
      </c>
      <c r="Q86" s="28">
        <f t="shared" si="9"/>
        <v>0</v>
      </c>
    </row>
    <row r="87" spans="1:17" ht="15" x14ac:dyDescent="0.25">
      <c r="A87" s="33">
        <v>75</v>
      </c>
      <c r="B87" s="42" t="s">
        <v>1819</v>
      </c>
      <c r="C87" s="40"/>
      <c r="D87" s="35">
        <f t="shared" si="10"/>
        <v>2</v>
      </c>
      <c r="E87" s="367">
        <v>478.38</v>
      </c>
      <c r="F87" s="200" t="s">
        <v>32</v>
      </c>
      <c r="G87" s="44">
        <f t="shared" si="11"/>
        <v>956.76</v>
      </c>
      <c r="H87" s="194">
        <v>2</v>
      </c>
      <c r="I87" s="37">
        <f t="shared" si="12"/>
        <v>956.76</v>
      </c>
      <c r="J87" s="96"/>
      <c r="K87" s="46">
        <f t="shared" si="13"/>
        <v>0</v>
      </c>
      <c r="L87" s="194"/>
      <c r="M87" s="37">
        <f t="shared" si="14"/>
        <v>0</v>
      </c>
      <c r="N87" s="96"/>
      <c r="O87" s="32">
        <f t="shared" si="15"/>
        <v>0</v>
      </c>
      <c r="P87" s="28"/>
      <c r="Q87" s="28"/>
    </row>
    <row r="88" spans="1:17" ht="15" x14ac:dyDescent="0.25">
      <c r="A88" s="33">
        <v>76</v>
      </c>
      <c r="B88" s="42" t="s">
        <v>1820</v>
      </c>
      <c r="C88" s="40"/>
      <c r="D88" s="35">
        <f t="shared" si="10"/>
        <v>2</v>
      </c>
      <c r="E88" s="367">
        <v>478.38</v>
      </c>
      <c r="F88" s="200" t="s">
        <v>32</v>
      </c>
      <c r="G88" s="44">
        <f t="shared" si="11"/>
        <v>956.76</v>
      </c>
      <c r="H88" s="194">
        <v>2</v>
      </c>
      <c r="I88" s="37">
        <f t="shared" si="12"/>
        <v>956.76</v>
      </c>
      <c r="J88" s="96"/>
      <c r="K88" s="46">
        <f t="shared" si="13"/>
        <v>0</v>
      </c>
      <c r="L88" s="194"/>
      <c r="M88" s="37">
        <f t="shared" si="14"/>
        <v>0</v>
      </c>
      <c r="N88" s="96"/>
      <c r="O88" s="32">
        <f t="shared" si="15"/>
        <v>0</v>
      </c>
      <c r="P88" s="28"/>
      <c r="Q88" s="28"/>
    </row>
    <row r="89" spans="1:17" ht="15" x14ac:dyDescent="0.25">
      <c r="A89" s="33">
        <v>77</v>
      </c>
      <c r="B89" s="42" t="s">
        <v>1821</v>
      </c>
      <c r="C89" s="40"/>
      <c r="D89" s="35">
        <f t="shared" si="10"/>
        <v>2</v>
      </c>
      <c r="E89" s="367">
        <v>478.38</v>
      </c>
      <c r="F89" s="200" t="s">
        <v>32</v>
      </c>
      <c r="G89" s="44">
        <f t="shared" si="11"/>
        <v>956.76</v>
      </c>
      <c r="H89" s="194">
        <v>2</v>
      </c>
      <c r="I89" s="37">
        <f t="shared" si="12"/>
        <v>956.76</v>
      </c>
      <c r="J89" s="96"/>
      <c r="K89" s="46">
        <f t="shared" si="13"/>
        <v>0</v>
      </c>
      <c r="L89" s="194"/>
      <c r="M89" s="37">
        <f t="shared" si="14"/>
        <v>0</v>
      </c>
      <c r="N89" s="96"/>
      <c r="O89" s="32">
        <f t="shared" si="15"/>
        <v>0</v>
      </c>
      <c r="P89" s="28"/>
      <c r="Q89" s="28"/>
    </row>
    <row r="90" spans="1:17" ht="15" x14ac:dyDescent="0.25">
      <c r="A90" s="33">
        <v>78</v>
      </c>
      <c r="B90" s="82" t="s">
        <v>262</v>
      </c>
      <c r="C90" s="40"/>
      <c r="D90" s="35">
        <f t="shared" si="10"/>
        <v>12</v>
      </c>
      <c r="E90" s="367">
        <v>18.18</v>
      </c>
      <c r="F90" s="201" t="s">
        <v>32</v>
      </c>
      <c r="G90" s="44">
        <f t="shared" si="11"/>
        <v>218.16</v>
      </c>
      <c r="H90" s="194">
        <v>6</v>
      </c>
      <c r="I90" s="37">
        <f t="shared" si="12"/>
        <v>109.08</v>
      </c>
      <c r="J90" s="96"/>
      <c r="K90" s="46">
        <f t="shared" si="13"/>
        <v>0</v>
      </c>
      <c r="L90" s="194">
        <v>6</v>
      </c>
      <c r="M90" s="37">
        <f t="shared" si="14"/>
        <v>109.08</v>
      </c>
      <c r="N90" s="96"/>
      <c r="O90" s="32">
        <f t="shared" si="15"/>
        <v>0</v>
      </c>
      <c r="P90" s="28">
        <f t="shared" si="8"/>
        <v>12</v>
      </c>
      <c r="Q90" s="28">
        <f t="shared" si="9"/>
        <v>0</v>
      </c>
    </row>
    <row r="91" spans="1:17" ht="15" x14ac:dyDescent="0.25">
      <c r="A91" s="33">
        <v>79</v>
      </c>
      <c r="B91" s="42" t="s">
        <v>152</v>
      </c>
      <c r="C91" s="40"/>
      <c r="D91" s="35">
        <f t="shared" si="10"/>
        <v>80</v>
      </c>
      <c r="E91" s="367">
        <v>20.68</v>
      </c>
      <c r="F91" s="200" t="s">
        <v>45</v>
      </c>
      <c r="G91" s="44">
        <f t="shared" si="11"/>
        <v>1654.4</v>
      </c>
      <c r="H91" s="194">
        <v>20</v>
      </c>
      <c r="I91" s="37">
        <f t="shared" si="12"/>
        <v>413.6</v>
      </c>
      <c r="J91" s="96">
        <v>20</v>
      </c>
      <c r="K91" s="46">
        <f t="shared" si="13"/>
        <v>413.6</v>
      </c>
      <c r="L91" s="194">
        <v>20</v>
      </c>
      <c r="M91" s="37">
        <f t="shared" si="14"/>
        <v>413.6</v>
      </c>
      <c r="N91" s="96">
        <v>20</v>
      </c>
      <c r="O91" s="32">
        <f t="shared" si="15"/>
        <v>413.6</v>
      </c>
      <c r="P91" s="28">
        <f t="shared" si="8"/>
        <v>80</v>
      </c>
      <c r="Q91" s="28">
        <f t="shared" si="9"/>
        <v>0</v>
      </c>
    </row>
    <row r="92" spans="1:17" ht="15" x14ac:dyDescent="0.25">
      <c r="A92" s="33">
        <v>80</v>
      </c>
      <c r="B92" s="42" t="s">
        <v>68</v>
      </c>
      <c r="C92" s="40"/>
      <c r="D92" s="35">
        <f t="shared" si="10"/>
        <v>12</v>
      </c>
      <c r="E92" s="367">
        <v>82.16</v>
      </c>
      <c r="F92" s="200" t="s">
        <v>32</v>
      </c>
      <c r="G92" s="44">
        <f t="shared" si="11"/>
        <v>985.92</v>
      </c>
      <c r="H92" s="194">
        <v>3</v>
      </c>
      <c r="I92" s="37">
        <f t="shared" si="12"/>
        <v>246.48</v>
      </c>
      <c r="J92" s="96">
        <v>3</v>
      </c>
      <c r="K92" s="46">
        <f t="shared" si="13"/>
        <v>246.48</v>
      </c>
      <c r="L92" s="194">
        <v>3</v>
      </c>
      <c r="M92" s="37">
        <f t="shared" si="14"/>
        <v>246.48</v>
      </c>
      <c r="N92" s="96">
        <v>3</v>
      </c>
      <c r="O92" s="32">
        <f t="shared" si="15"/>
        <v>246.48</v>
      </c>
      <c r="P92" s="28">
        <f t="shared" si="8"/>
        <v>12</v>
      </c>
      <c r="Q92" s="28">
        <f t="shared" si="9"/>
        <v>0</v>
      </c>
    </row>
    <row r="93" spans="1:17" ht="15" x14ac:dyDescent="0.25">
      <c r="A93" s="33">
        <v>81</v>
      </c>
      <c r="B93" s="42" t="s">
        <v>458</v>
      </c>
      <c r="C93" s="40"/>
      <c r="D93" s="35">
        <f t="shared" si="10"/>
        <v>2</v>
      </c>
      <c r="E93" s="367">
        <v>250</v>
      </c>
      <c r="F93" s="200" t="s">
        <v>40</v>
      </c>
      <c r="G93" s="44">
        <f t="shared" si="11"/>
        <v>500</v>
      </c>
      <c r="H93" s="194">
        <v>1</v>
      </c>
      <c r="I93" s="37">
        <f t="shared" si="12"/>
        <v>250</v>
      </c>
      <c r="J93" s="96"/>
      <c r="K93" s="46">
        <f t="shared" si="13"/>
        <v>0</v>
      </c>
      <c r="L93" s="194">
        <v>1</v>
      </c>
      <c r="M93" s="37">
        <f t="shared" si="14"/>
        <v>250</v>
      </c>
      <c r="N93" s="96"/>
      <c r="O93" s="32">
        <f t="shared" si="15"/>
        <v>0</v>
      </c>
      <c r="P93" s="28"/>
      <c r="Q93" s="28"/>
    </row>
    <row r="94" spans="1:17" ht="15" x14ac:dyDescent="0.25">
      <c r="A94" s="33">
        <v>82</v>
      </c>
      <c r="B94" s="42" t="s">
        <v>263</v>
      </c>
      <c r="C94" s="40"/>
      <c r="D94" s="35">
        <f t="shared" si="10"/>
        <v>40</v>
      </c>
      <c r="E94" s="370">
        <v>56.06</v>
      </c>
      <c r="F94" s="200" t="s">
        <v>212</v>
      </c>
      <c r="G94" s="44">
        <f t="shared" si="11"/>
        <v>2242.4</v>
      </c>
      <c r="H94" s="194">
        <v>20</v>
      </c>
      <c r="I94" s="37">
        <f t="shared" si="12"/>
        <v>1121.2</v>
      </c>
      <c r="J94" s="96"/>
      <c r="K94" s="46">
        <f t="shared" si="13"/>
        <v>0</v>
      </c>
      <c r="L94" s="194">
        <v>20</v>
      </c>
      <c r="M94" s="37">
        <f t="shared" si="14"/>
        <v>1121.2</v>
      </c>
      <c r="N94" s="96"/>
      <c r="O94" s="32">
        <f t="shared" si="15"/>
        <v>0</v>
      </c>
      <c r="P94" s="28">
        <f t="shared" si="8"/>
        <v>40</v>
      </c>
      <c r="Q94" s="28">
        <f t="shared" si="9"/>
        <v>0</v>
      </c>
    </row>
    <row r="95" spans="1:17" ht="15" x14ac:dyDescent="0.25">
      <c r="A95" s="33">
        <v>83</v>
      </c>
      <c r="B95" s="42" t="s">
        <v>264</v>
      </c>
      <c r="C95" s="40"/>
      <c r="D95" s="35">
        <f t="shared" si="10"/>
        <v>1</v>
      </c>
      <c r="E95" s="370">
        <v>55.83</v>
      </c>
      <c r="F95" s="200" t="s">
        <v>32</v>
      </c>
      <c r="G95" s="44">
        <f t="shared" si="11"/>
        <v>55.83</v>
      </c>
      <c r="H95" s="194">
        <v>1</v>
      </c>
      <c r="I95" s="37">
        <f t="shared" si="12"/>
        <v>55.83</v>
      </c>
      <c r="J95" s="96"/>
      <c r="K95" s="46">
        <f t="shared" si="13"/>
        <v>0</v>
      </c>
      <c r="L95" s="194"/>
      <c r="M95" s="37">
        <f t="shared" si="14"/>
        <v>0</v>
      </c>
      <c r="N95" s="96"/>
      <c r="O95" s="32">
        <f t="shared" si="15"/>
        <v>0</v>
      </c>
      <c r="P95" s="28">
        <f t="shared" si="8"/>
        <v>1</v>
      </c>
      <c r="Q95" s="28">
        <f t="shared" si="9"/>
        <v>0</v>
      </c>
    </row>
    <row r="96" spans="1:17" ht="15" x14ac:dyDescent="0.25">
      <c r="A96" s="33">
        <v>84</v>
      </c>
      <c r="B96" s="42" t="s">
        <v>203</v>
      </c>
      <c r="C96" s="40"/>
      <c r="D96" s="35">
        <f t="shared" si="10"/>
        <v>50</v>
      </c>
      <c r="E96" s="367">
        <v>10.9</v>
      </c>
      <c r="F96" s="200" t="s">
        <v>105</v>
      </c>
      <c r="G96" s="44">
        <f t="shared" si="11"/>
        <v>545</v>
      </c>
      <c r="H96" s="194">
        <v>20</v>
      </c>
      <c r="I96" s="37">
        <f t="shared" si="12"/>
        <v>218</v>
      </c>
      <c r="J96" s="96">
        <v>10</v>
      </c>
      <c r="K96" s="46">
        <f t="shared" si="13"/>
        <v>109</v>
      </c>
      <c r="L96" s="194">
        <v>10</v>
      </c>
      <c r="M96" s="37">
        <f t="shared" si="14"/>
        <v>109</v>
      </c>
      <c r="N96" s="96">
        <v>10</v>
      </c>
      <c r="O96" s="32">
        <f t="shared" si="15"/>
        <v>109</v>
      </c>
      <c r="P96" s="28">
        <f t="shared" si="8"/>
        <v>50</v>
      </c>
      <c r="Q96" s="28">
        <f t="shared" si="9"/>
        <v>0</v>
      </c>
    </row>
    <row r="97" spans="1:17" ht="15" x14ac:dyDescent="0.25">
      <c r="A97" s="33">
        <v>85</v>
      </c>
      <c r="B97" s="42" t="s">
        <v>265</v>
      </c>
      <c r="C97" s="40"/>
      <c r="D97" s="35">
        <f t="shared" si="10"/>
        <v>12</v>
      </c>
      <c r="E97" s="367">
        <v>41.6</v>
      </c>
      <c r="F97" s="200" t="s">
        <v>57</v>
      </c>
      <c r="G97" s="44">
        <f t="shared" si="11"/>
        <v>499.20000000000005</v>
      </c>
      <c r="H97" s="194">
        <v>3</v>
      </c>
      <c r="I97" s="37">
        <f t="shared" si="12"/>
        <v>124.80000000000001</v>
      </c>
      <c r="J97" s="96">
        <v>3</v>
      </c>
      <c r="K97" s="46">
        <f t="shared" si="13"/>
        <v>124.80000000000001</v>
      </c>
      <c r="L97" s="194">
        <v>3</v>
      </c>
      <c r="M97" s="37">
        <f t="shared" si="14"/>
        <v>124.80000000000001</v>
      </c>
      <c r="N97" s="96">
        <v>3</v>
      </c>
      <c r="O97" s="32">
        <f t="shared" si="15"/>
        <v>124.80000000000001</v>
      </c>
      <c r="P97" s="28">
        <f t="shared" si="8"/>
        <v>12</v>
      </c>
      <c r="Q97" s="28">
        <f t="shared" si="9"/>
        <v>0</v>
      </c>
    </row>
    <row r="98" spans="1:17" ht="15" x14ac:dyDescent="0.25">
      <c r="A98" s="33">
        <v>86</v>
      </c>
      <c r="B98" s="42" t="s">
        <v>1822</v>
      </c>
      <c r="C98" s="40"/>
      <c r="D98" s="35">
        <f t="shared" si="10"/>
        <v>2</v>
      </c>
      <c r="E98" s="367">
        <v>50</v>
      </c>
      <c r="F98" s="200" t="s">
        <v>32</v>
      </c>
      <c r="G98" s="44">
        <f t="shared" si="11"/>
        <v>100</v>
      </c>
      <c r="H98" s="194">
        <v>1</v>
      </c>
      <c r="I98" s="37">
        <f t="shared" si="12"/>
        <v>50</v>
      </c>
      <c r="J98" s="96"/>
      <c r="K98" s="46">
        <f t="shared" si="13"/>
        <v>0</v>
      </c>
      <c r="L98" s="194">
        <v>1</v>
      </c>
      <c r="M98" s="37">
        <f t="shared" si="14"/>
        <v>50</v>
      </c>
      <c r="N98" s="96"/>
      <c r="O98" s="32">
        <f t="shared" si="15"/>
        <v>0</v>
      </c>
      <c r="P98" s="28"/>
      <c r="Q98" s="28"/>
    </row>
    <row r="99" spans="1:17" ht="15" x14ac:dyDescent="0.25">
      <c r="A99" s="33">
        <v>87</v>
      </c>
      <c r="B99" s="42" t="s">
        <v>599</v>
      </c>
      <c r="C99" s="40"/>
      <c r="D99" s="35">
        <f t="shared" si="10"/>
        <v>12</v>
      </c>
      <c r="E99" s="367">
        <v>6470</v>
      </c>
      <c r="F99" s="200" t="s">
        <v>32</v>
      </c>
      <c r="G99" s="44">
        <f t="shared" si="11"/>
        <v>77640</v>
      </c>
      <c r="H99" s="194">
        <v>3</v>
      </c>
      <c r="I99" s="37">
        <f t="shared" si="12"/>
        <v>19410</v>
      </c>
      <c r="J99" s="96">
        <v>3</v>
      </c>
      <c r="K99" s="46">
        <f t="shared" si="13"/>
        <v>19410</v>
      </c>
      <c r="L99" s="194">
        <v>3</v>
      </c>
      <c r="M99" s="37">
        <f t="shared" si="14"/>
        <v>19410</v>
      </c>
      <c r="N99" s="96">
        <v>3</v>
      </c>
      <c r="O99" s="32">
        <f t="shared" si="15"/>
        <v>19410</v>
      </c>
      <c r="P99" s="28">
        <f t="shared" si="8"/>
        <v>12</v>
      </c>
      <c r="Q99" s="28">
        <f t="shared" si="9"/>
        <v>0</v>
      </c>
    </row>
    <row r="100" spans="1:17" ht="15" x14ac:dyDescent="0.25">
      <c r="A100" s="33">
        <v>88</v>
      </c>
      <c r="B100" s="42" t="s">
        <v>266</v>
      </c>
      <c r="C100" s="40"/>
      <c r="D100" s="35">
        <f t="shared" si="10"/>
        <v>2</v>
      </c>
      <c r="E100" s="368">
        <v>2500</v>
      </c>
      <c r="F100" s="200" t="s">
        <v>34</v>
      </c>
      <c r="G100" s="44">
        <f t="shared" si="11"/>
        <v>5000</v>
      </c>
      <c r="H100" s="194">
        <v>1</v>
      </c>
      <c r="I100" s="37">
        <f t="shared" si="12"/>
        <v>2500</v>
      </c>
      <c r="J100" s="96"/>
      <c r="K100" s="46">
        <f t="shared" si="13"/>
        <v>0</v>
      </c>
      <c r="L100" s="194">
        <v>1</v>
      </c>
      <c r="M100" s="37">
        <f t="shared" si="14"/>
        <v>2500</v>
      </c>
      <c r="N100" s="96"/>
      <c r="O100" s="32">
        <f t="shared" si="15"/>
        <v>0</v>
      </c>
      <c r="P100" s="28">
        <f t="shared" si="8"/>
        <v>2</v>
      </c>
      <c r="Q100" s="28">
        <f t="shared" si="9"/>
        <v>0</v>
      </c>
    </row>
    <row r="101" spans="1:17" ht="15" x14ac:dyDescent="0.25">
      <c r="A101" s="33">
        <v>89</v>
      </c>
      <c r="B101" s="42" t="s">
        <v>1823</v>
      </c>
      <c r="C101" s="40"/>
      <c r="D101" s="35">
        <f t="shared" si="10"/>
        <v>20</v>
      </c>
      <c r="E101" s="368">
        <v>9.1</v>
      </c>
      <c r="F101" s="200" t="s">
        <v>105</v>
      </c>
      <c r="G101" s="44">
        <f t="shared" si="11"/>
        <v>182</v>
      </c>
      <c r="H101" s="194">
        <v>5</v>
      </c>
      <c r="I101" s="37">
        <f t="shared" si="12"/>
        <v>45.5</v>
      </c>
      <c r="J101" s="96">
        <v>5</v>
      </c>
      <c r="K101" s="46">
        <f t="shared" si="13"/>
        <v>45.5</v>
      </c>
      <c r="L101" s="194">
        <v>5</v>
      </c>
      <c r="M101" s="37">
        <f t="shared" si="14"/>
        <v>45.5</v>
      </c>
      <c r="N101" s="96">
        <v>5</v>
      </c>
      <c r="O101" s="32">
        <f t="shared" si="15"/>
        <v>45.5</v>
      </c>
      <c r="P101" s="28">
        <f t="shared" si="8"/>
        <v>20</v>
      </c>
      <c r="Q101" s="28">
        <f t="shared" si="9"/>
        <v>0</v>
      </c>
    </row>
    <row r="102" spans="1:17" ht="15" x14ac:dyDescent="0.25">
      <c r="A102" s="33">
        <v>90</v>
      </c>
      <c r="B102" s="42" t="s">
        <v>267</v>
      </c>
      <c r="C102" s="40"/>
      <c r="D102" s="35">
        <f t="shared" si="10"/>
        <v>20</v>
      </c>
      <c r="E102" s="368">
        <v>139.88</v>
      </c>
      <c r="F102" s="200" t="s">
        <v>118</v>
      </c>
      <c r="G102" s="44">
        <f t="shared" si="11"/>
        <v>2797.6</v>
      </c>
      <c r="H102" s="194">
        <v>5</v>
      </c>
      <c r="I102" s="37">
        <f t="shared" si="12"/>
        <v>699.4</v>
      </c>
      <c r="J102" s="96">
        <v>5</v>
      </c>
      <c r="K102" s="46">
        <f t="shared" si="13"/>
        <v>699.4</v>
      </c>
      <c r="L102" s="194">
        <v>5</v>
      </c>
      <c r="M102" s="37">
        <f t="shared" si="14"/>
        <v>699.4</v>
      </c>
      <c r="N102" s="96">
        <v>5</v>
      </c>
      <c r="O102" s="32">
        <f t="shared" si="15"/>
        <v>699.4</v>
      </c>
      <c r="P102" s="28">
        <f t="shared" si="8"/>
        <v>20</v>
      </c>
      <c r="Q102" s="28">
        <f t="shared" si="9"/>
        <v>0</v>
      </c>
    </row>
    <row r="103" spans="1:17" ht="15" x14ac:dyDescent="0.25">
      <c r="A103" s="33">
        <v>91</v>
      </c>
      <c r="B103" s="42" t="s">
        <v>1824</v>
      </c>
      <c r="C103" s="40"/>
      <c r="D103" s="35">
        <f t="shared" si="10"/>
        <v>2</v>
      </c>
      <c r="E103" s="368"/>
      <c r="F103" s="200" t="s">
        <v>32</v>
      </c>
      <c r="G103" s="44">
        <f t="shared" si="11"/>
        <v>0</v>
      </c>
      <c r="H103" s="194">
        <v>2</v>
      </c>
      <c r="I103" s="37">
        <f t="shared" si="12"/>
        <v>0</v>
      </c>
      <c r="J103" s="96"/>
      <c r="K103" s="46">
        <f t="shared" si="13"/>
        <v>0</v>
      </c>
      <c r="L103" s="194"/>
      <c r="M103" s="37">
        <f t="shared" si="14"/>
        <v>0</v>
      </c>
      <c r="N103" s="96"/>
      <c r="O103" s="32">
        <f t="shared" si="15"/>
        <v>0</v>
      </c>
      <c r="P103" s="28">
        <f t="shared" si="8"/>
        <v>2</v>
      </c>
      <c r="Q103" s="28">
        <f t="shared" si="9"/>
        <v>0</v>
      </c>
    </row>
    <row r="104" spans="1:17" ht="15" x14ac:dyDescent="0.25">
      <c r="A104" s="33">
        <v>92</v>
      </c>
      <c r="B104" s="42" t="s">
        <v>269</v>
      </c>
      <c r="C104" s="40"/>
      <c r="D104" s="35">
        <f t="shared" si="10"/>
        <v>25</v>
      </c>
      <c r="E104" s="369">
        <v>30</v>
      </c>
      <c r="F104" s="200" t="s">
        <v>32</v>
      </c>
      <c r="G104" s="44">
        <f t="shared" si="11"/>
        <v>750</v>
      </c>
      <c r="H104" s="194">
        <v>10</v>
      </c>
      <c r="I104" s="37">
        <f t="shared" si="12"/>
        <v>300</v>
      </c>
      <c r="J104" s="96">
        <v>5</v>
      </c>
      <c r="K104" s="46">
        <f t="shared" si="13"/>
        <v>150</v>
      </c>
      <c r="L104" s="194">
        <v>10</v>
      </c>
      <c r="M104" s="37">
        <f t="shared" si="14"/>
        <v>300</v>
      </c>
      <c r="N104" s="96"/>
      <c r="O104" s="32">
        <f t="shared" si="15"/>
        <v>0</v>
      </c>
      <c r="P104" s="28">
        <f t="shared" si="8"/>
        <v>25</v>
      </c>
      <c r="Q104" s="28">
        <f t="shared" si="9"/>
        <v>0</v>
      </c>
    </row>
    <row r="105" spans="1:17" ht="15" x14ac:dyDescent="0.25">
      <c r="A105" s="33">
        <v>93</v>
      </c>
      <c r="B105" s="42" t="s">
        <v>1285</v>
      </c>
      <c r="C105" s="40"/>
      <c r="D105" s="35">
        <f t="shared" si="10"/>
        <v>1</v>
      </c>
      <c r="E105" s="368">
        <v>300</v>
      </c>
      <c r="F105" s="200" t="s">
        <v>32</v>
      </c>
      <c r="G105" s="44">
        <f t="shared" si="11"/>
        <v>300</v>
      </c>
      <c r="H105" s="194">
        <v>1</v>
      </c>
      <c r="I105" s="37">
        <f t="shared" si="12"/>
        <v>300</v>
      </c>
      <c r="J105" s="96"/>
      <c r="K105" s="46">
        <f t="shared" si="13"/>
        <v>0</v>
      </c>
      <c r="L105" s="194"/>
      <c r="M105" s="37">
        <f t="shared" si="14"/>
        <v>0</v>
      </c>
      <c r="N105" s="96"/>
      <c r="O105" s="32">
        <f t="shared" si="15"/>
        <v>0</v>
      </c>
      <c r="P105" s="28"/>
      <c r="Q105" s="28"/>
    </row>
    <row r="106" spans="1:17" ht="15" x14ac:dyDescent="0.25">
      <c r="A106" s="33">
        <v>94</v>
      </c>
      <c r="B106" s="42" t="s">
        <v>270</v>
      </c>
      <c r="C106" s="39"/>
      <c r="D106" s="35">
        <f t="shared" si="10"/>
        <v>12</v>
      </c>
      <c r="E106" s="368">
        <v>10.31</v>
      </c>
      <c r="F106" s="200" t="s">
        <v>32</v>
      </c>
      <c r="G106" s="44">
        <f t="shared" si="11"/>
        <v>123.72</v>
      </c>
      <c r="H106" s="194">
        <v>3</v>
      </c>
      <c r="I106" s="37">
        <f t="shared" si="12"/>
        <v>30.93</v>
      </c>
      <c r="J106" s="96">
        <v>3</v>
      </c>
      <c r="K106" s="46">
        <f t="shared" si="13"/>
        <v>30.93</v>
      </c>
      <c r="L106" s="194">
        <v>3</v>
      </c>
      <c r="M106" s="37">
        <f t="shared" si="14"/>
        <v>30.93</v>
      </c>
      <c r="N106" s="96">
        <v>3</v>
      </c>
      <c r="O106" s="32">
        <f t="shared" si="15"/>
        <v>30.93</v>
      </c>
      <c r="P106" s="28">
        <f t="shared" si="8"/>
        <v>12</v>
      </c>
      <c r="Q106" s="28">
        <f t="shared" si="9"/>
        <v>0</v>
      </c>
    </row>
    <row r="107" spans="1:17" ht="15" x14ac:dyDescent="0.25">
      <c r="A107" s="33">
        <v>95</v>
      </c>
      <c r="B107" s="42" t="s">
        <v>271</v>
      </c>
      <c r="C107" s="40"/>
      <c r="D107" s="35">
        <f t="shared" si="10"/>
        <v>10</v>
      </c>
      <c r="E107" s="368">
        <v>17.350000000000001</v>
      </c>
      <c r="F107" s="200" t="s">
        <v>212</v>
      </c>
      <c r="G107" s="44">
        <f t="shared" si="11"/>
        <v>173.5</v>
      </c>
      <c r="H107" s="194">
        <v>5</v>
      </c>
      <c r="I107" s="37">
        <f t="shared" si="12"/>
        <v>86.75</v>
      </c>
      <c r="J107" s="96"/>
      <c r="K107" s="46">
        <f t="shared" si="13"/>
        <v>0</v>
      </c>
      <c r="L107" s="194">
        <v>5</v>
      </c>
      <c r="M107" s="37">
        <f t="shared" si="14"/>
        <v>86.75</v>
      </c>
      <c r="N107" s="96"/>
      <c r="O107" s="32">
        <f t="shared" si="15"/>
        <v>0</v>
      </c>
      <c r="P107" s="28">
        <f t="shared" si="8"/>
        <v>10</v>
      </c>
      <c r="Q107" s="28">
        <f t="shared" si="9"/>
        <v>0</v>
      </c>
    </row>
    <row r="108" spans="1:17" ht="15" x14ac:dyDescent="0.25">
      <c r="A108" s="33">
        <v>96</v>
      </c>
      <c r="B108" s="42" t="s">
        <v>473</v>
      </c>
      <c r="C108" s="40"/>
      <c r="D108" s="35">
        <f t="shared" si="10"/>
        <v>6</v>
      </c>
      <c r="E108" s="368">
        <v>80</v>
      </c>
      <c r="F108" s="200" t="s">
        <v>32</v>
      </c>
      <c r="G108" s="44">
        <f t="shared" si="11"/>
        <v>480</v>
      </c>
      <c r="H108" s="194">
        <v>3</v>
      </c>
      <c r="I108" s="37">
        <f t="shared" si="12"/>
        <v>240</v>
      </c>
      <c r="J108" s="96"/>
      <c r="K108" s="46">
        <f t="shared" si="13"/>
        <v>0</v>
      </c>
      <c r="L108" s="194">
        <v>3</v>
      </c>
      <c r="M108" s="37">
        <f t="shared" si="14"/>
        <v>240</v>
      </c>
      <c r="N108" s="96"/>
      <c r="O108" s="32">
        <f t="shared" si="15"/>
        <v>0</v>
      </c>
      <c r="P108" s="28">
        <f t="shared" si="8"/>
        <v>6</v>
      </c>
      <c r="Q108" s="28">
        <f t="shared" si="9"/>
        <v>0</v>
      </c>
    </row>
    <row r="109" spans="1:17" ht="15" x14ac:dyDescent="0.25">
      <c r="A109" s="33">
        <v>97</v>
      </c>
      <c r="B109" s="42" t="s">
        <v>1825</v>
      </c>
      <c r="C109" s="40"/>
      <c r="D109" s="35">
        <f t="shared" si="10"/>
        <v>20</v>
      </c>
      <c r="E109" s="368"/>
      <c r="F109" s="200" t="s">
        <v>32</v>
      </c>
      <c r="G109" s="44">
        <f t="shared" si="11"/>
        <v>0</v>
      </c>
      <c r="H109" s="194">
        <v>10</v>
      </c>
      <c r="I109" s="37">
        <f t="shared" si="12"/>
        <v>0</v>
      </c>
      <c r="J109" s="96"/>
      <c r="K109" s="46">
        <f t="shared" si="13"/>
        <v>0</v>
      </c>
      <c r="L109" s="194">
        <v>10</v>
      </c>
      <c r="M109" s="37">
        <f t="shared" si="14"/>
        <v>0</v>
      </c>
      <c r="N109" s="96"/>
      <c r="O109" s="32">
        <f t="shared" si="15"/>
        <v>0</v>
      </c>
      <c r="P109" s="28">
        <f t="shared" si="8"/>
        <v>20</v>
      </c>
      <c r="Q109" s="28">
        <f t="shared" si="9"/>
        <v>0</v>
      </c>
    </row>
    <row r="110" spans="1:17" ht="15" x14ac:dyDescent="0.25">
      <c r="A110" s="33">
        <v>98</v>
      </c>
      <c r="B110" s="42" t="s">
        <v>1826</v>
      </c>
      <c r="C110" s="40"/>
      <c r="D110" s="35">
        <f t="shared" si="10"/>
        <v>20</v>
      </c>
      <c r="E110" s="368"/>
      <c r="F110" s="200" t="s">
        <v>32</v>
      </c>
      <c r="G110" s="44">
        <f t="shared" si="11"/>
        <v>0</v>
      </c>
      <c r="H110" s="194">
        <v>10</v>
      </c>
      <c r="I110" s="37">
        <f t="shared" si="12"/>
        <v>0</v>
      </c>
      <c r="J110" s="96"/>
      <c r="K110" s="46">
        <f t="shared" si="13"/>
        <v>0</v>
      </c>
      <c r="L110" s="194">
        <v>10</v>
      </c>
      <c r="M110" s="37">
        <f t="shared" si="14"/>
        <v>0</v>
      </c>
      <c r="N110" s="96"/>
      <c r="O110" s="32">
        <f t="shared" si="15"/>
        <v>0</v>
      </c>
      <c r="P110" s="28">
        <f t="shared" si="8"/>
        <v>20</v>
      </c>
      <c r="Q110" s="28">
        <f t="shared" si="9"/>
        <v>0</v>
      </c>
    </row>
    <row r="111" spans="1:17" ht="15" x14ac:dyDescent="0.25">
      <c r="A111" s="33">
        <v>99</v>
      </c>
      <c r="B111" s="42" t="s">
        <v>1827</v>
      </c>
      <c r="C111" s="39"/>
      <c r="D111" s="35">
        <f t="shared" si="10"/>
        <v>5</v>
      </c>
      <c r="E111" s="367"/>
      <c r="F111" s="200" t="s">
        <v>32</v>
      </c>
      <c r="G111" s="44">
        <f t="shared" si="11"/>
        <v>0</v>
      </c>
      <c r="H111" s="194">
        <v>5</v>
      </c>
      <c r="I111" s="37">
        <f t="shared" si="12"/>
        <v>0</v>
      </c>
      <c r="J111" s="96"/>
      <c r="K111" s="46">
        <f t="shared" si="13"/>
        <v>0</v>
      </c>
      <c r="L111" s="194"/>
      <c r="M111" s="37">
        <f t="shared" si="14"/>
        <v>0</v>
      </c>
      <c r="N111" s="96"/>
      <c r="O111" s="32">
        <f t="shared" si="15"/>
        <v>0</v>
      </c>
      <c r="P111" s="28">
        <f t="shared" si="8"/>
        <v>5</v>
      </c>
      <c r="Q111" s="28">
        <f t="shared" si="9"/>
        <v>0</v>
      </c>
    </row>
    <row r="112" spans="1:17" x14ac:dyDescent="0.25">
      <c r="A112" s="33"/>
      <c r="B112" s="82"/>
      <c r="C112" s="40"/>
      <c r="D112" s="35"/>
      <c r="E112" s="86"/>
      <c r="F112" s="201"/>
      <c r="G112" s="44"/>
      <c r="H112" s="194"/>
      <c r="I112" s="37"/>
      <c r="J112" s="96"/>
      <c r="K112" s="46"/>
      <c r="L112" s="194"/>
      <c r="M112" s="37"/>
      <c r="N112" s="96"/>
      <c r="O112" s="32"/>
      <c r="P112" s="28"/>
      <c r="Q112" s="28"/>
    </row>
    <row r="113" spans="1:17" x14ac:dyDescent="0.25">
      <c r="A113" s="33"/>
      <c r="B113" s="42"/>
      <c r="C113" s="40"/>
      <c r="D113" s="35"/>
      <c r="E113" s="86"/>
      <c r="F113" s="200"/>
      <c r="G113" s="44"/>
      <c r="H113" s="194"/>
      <c r="I113" s="37"/>
      <c r="J113" s="96"/>
      <c r="K113" s="46"/>
      <c r="L113" s="194"/>
      <c r="M113" s="37"/>
      <c r="N113" s="96"/>
      <c r="O113" s="32"/>
      <c r="P113" s="28"/>
      <c r="Q113" s="28"/>
    </row>
    <row r="114" spans="1:17" x14ac:dyDescent="0.25">
      <c r="A114" s="33"/>
      <c r="B114" s="42"/>
      <c r="C114" s="40"/>
      <c r="D114" s="35"/>
      <c r="E114" s="86"/>
      <c r="F114" s="200"/>
      <c r="G114" s="44"/>
      <c r="H114" s="194"/>
      <c r="I114" s="37"/>
      <c r="J114" s="96"/>
      <c r="K114" s="46"/>
      <c r="L114" s="194"/>
      <c r="M114" s="37"/>
      <c r="N114" s="96"/>
      <c r="O114" s="32"/>
      <c r="P114" s="28"/>
      <c r="Q114" s="28"/>
    </row>
    <row r="115" spans="1:17" x14ac:dyDescent="0.25">
      <c r="A115" s="33"/>
      <c r="B115" s="42"/>
      <c r="C115" s="40"/>
      <c r="D115" s="35"/>
      <c r="E115" s="86"/>
      <c r="F115" s="200"/>
      <c r="G115" s="44"/>
      <c r="H115" s="194"/>
      <c r="I115" s="37"/>
      <c r="J115" s="96"/>
      <c r="K115" s="46"/>
      <c r="L115" s="194"/>
      <c r="M115" s="37"/>
      <c r="N115" s="96"/>
      <c r="O115" s="32"/>
      <c r="P115" s="28"/>
      <c r="Q115" s="28"/>
    </row>
    <row r="116" spans="1:17" x14ac:dyDescent="0.25">
      <c r="A116" s="33"/>
      <c r="B116" s="42"/>
      <c r="C116" s="40"/>
      <c r="D116" s="35"/>
      <c r="E116" s="86"/>
      <c r="F116" s="200"/>
      <c r="G116" s="44"/>
      <c r="H116" s="194"/>
      <c r="I116" s="37"/>
      <c r="J116" s="96"/>
      <c r="K116" s="46"/>
      <c r="L116" s="194"/>
      <c r="M116" s="37"/>
      <c r="N116" s="96"/>
      <c r="O116" s="32"/>
      <c r="P116" s="28"/>
      <c r="Q116" s="28"/>
    </row>
    <row r="117" spans="1:17" x14ac:dyDescent="0.25">
      <c r="A117" s="33"/>
      <c r="B117" s="42"/>
      <c r="C117" s="40"/>
      <c r="D117" s="35"/>
      <c r="E117" s="86"/>
      <c r="F117" s="200"/>
      <c r="G117" s="44"/>
      <c r="H117" s="194"/>
      <c r="I117" s="37"/>
      <c r="J117" s="96"/>
      <c r="K117" s="46"/>
      <c r="L117" s="194"/>
      <c r="M117" s="37"/>
      <c r="N117" s="96"/>
      <c r="O117" s="32"/>
      <c r="P117" s="28"/>
      <c r="Q117" s="28"/>
    </row>
    <row r="118" spans="1:17" x14ac:dyDescent="0.25">
      <c r="A118" s="33"/>
      <c r="B118" s="42"/>
      <c r="C118" s="40"/>
      <c r="D118" s="35"/>
      <c r="E118" s="86"/>
      <c r="F118" s="200"/>
      <c r="G118" s="44"/>
      <c r="H118" s="194"/>
      <c r="I118" s="37"/>
      <c r="J118" s="96"/>
      <c r="K118" s="46"/>
      <c r="L118" s="194"/>
      <c r="M118" s="37"/>
      <c r="N118" s="96"/>
      <c r="O118" s="32"/>
      <c r="P118" s="28"/>
      <c r="Q118" s="28"/>
    </row>
    <row r="119" spans="1:17" x14ac:dyDescent="0.25">
      <c r="A119" s="33"/>
      <c r="B119" s="42"/>
      <c r="C119" s="40"/>
      <c r="D119" s="35"/>
      <c r="E119" s="86"/>
      <c r="F119" s="200"/>
      <c r="G119" s="44"/>
      <c r="H119" s="194"/>
      <c r="I119" s="37"/>
      <c r="J119" s="96"/>
      <c r="K119" s="46"/>
      <c r="L119" s="194"/>
      <c r="M119" s="37"/>
      <c r="N119" s="96"/>
      <c r="O119" s="32"/>
      <c r="P119" s="28"/>
      <c r="Q119" s="28"/>
    </row>
    <row r="120" spans="1:17" x14ac:dyDescent="0.25">
      <c r="A120" s="33"/>
      <c r="B120" s="42"/>
      <c r="C120" s="40"/>
      <c r="D120" s="35"/>
      <c r="E120" s="86"/>
      <c r="F120" s="200"/>
      <c r="G120" s="44"/>
      <c r="H120" s="194"/>
      <c r="I120" s="37"/>
      <c r="J120" s="96"/>
      <c r="K120" s="46"/>
      <c r="L120" s="194"/>
      <c r="M120" s="37"/>
      <c r="N120" s="96"/>
      <c r="O120" s="32"/>
      <c r="P120" s="28"/>
      <c r="Q120" s="28"/>
    </row>
    <row r="121" spans="1:17" x14ac:dyDescent="0.25">
      <c r="A121" s="33"/>
      <c r="B121" s="42"/>
      <c r="C121" s="40"/>
      <c r="D121" s="35"/>
      <c r="E121" s="86"/>
      <c r="F121" s="200"/>
      <c r="G121" s="44"/>
      <c r="H121" s="194"/>
      <c r="I121" s="37"/>
      <c r="J121" s="96"/>
      <c r="K121" s="46"/>
      <c r="L121" s="194"/>
      <c r="M121" s="37"/>
      <c r="N121" s="96"/>
      <c r="O121" s="32"/>
      <c r="P121" s="28"/>
      <c r="Q121" s="28"/>
    </row>
    <row r="122" spans="1:17" x14ac:dyDescent="0.25">
      <c r="A122" s="33"/>
      <c r="B122" s="42"/>
      <c r="C122" s="40"/>
      <c r="D122" s="35"/>
      <c r="E122" s="86"/>
      <c r="F122" s="200"/>
      <c r="G122" s="44"/>
      <c r="H122" s="194"/>
      <c r="I122" s="37"/>
      <c r="J122" s="96"/>
      <c r="K122" s="46"/>
      <c r="L122" s="194"/>
      <c r="M122" s="37"/>
      <c r="N122" s="96"/>
      <c r="O122" s="32"/>
    </row>
    <row r="123" spans="1:17" x14ac:dyDescent="0.25">
      <c r="A123" s="33"/>
      <c r="B123" s="42"/>
      <c r="C123" s="40"/>
      <c r="D123" s="35"/>
      <c r="E123" s="86"/>
      <c r="F123" s="200"/>
      <c r="G123" s="44"/>
      <c r="H123" s="194"/>
      <c r="I123" s="37"/>
      <c r="J123" s="96"/>
      <c r="K123" s="46"/>
      <c r="L123" s="194"/>
      <c r="M123" s="37"/>
      <c r="N123" s="96"/>
      <c r="O123" s="32"/>
    </row>
    <row r="124" spans="1:17" x14ac:dyDescent="0.25">
      <c r="A124" s="33"/>
      <c r="B124" s="42"/>
      <c r="C124" s="40"/>
      <c r="D124" s="35"/>
      <c r="E124" s="86"/>
      <c r="F124" s="200"/>
      <c r="G124" s="44"/>
      <c r="H124" s="194"/>
      <c r="I124" s="37"/>
      <c r="J124" s="96"/>
      <c r="K124" s="46"/>
      <c r="L124" s="194"/>
      <c r="M124" s="37"/>
      <c r="N124" s="96"/>
      <c r="O124" s="32"/>
    </row>
    <row r="125" spans="1:17" ht="13.5" thickBot="1" x14ac:dyDescent="0.3">
      <c r="A125" s="63"/>
      <c r="B125" s="64"/>
      <c r="C125" s="65"/>
      <c r="D125" s="66"/>
      <c r="E125" s="67"/>
      <c r="F125" s="68"/>
      <c r="G125" s="69"/>
      <c r="H125" s="70"/>
      <c r="I125" s="71"/>
      <c r="J125" s="72"/>
      <c r="K125" s="69"/>
      <c r="L125" s="70"/>
      <c r="M125" s="71"/>
      <c r="N125" s="97"/>
      <c r="O125" s="73"/>
    </row>
    <row r="126" spans="1:17" ht="14.25" thickTop="1" thickBot="1" x14ac:dyDescent="0.3">
      <c r="A126" s="74"/>
      <c r="B126" s="81" t="s">
        <v>77</v>
      </c>
      <c r="C126" s="76"/>
      <c r="D126" s="77"/>
      <c r="E126" s="78"/>
      <c r="F126" s="79"/>
      <c r="G126" s="80">
        <f>SUM(G13:G125)</f>
        <v>445214.81</v>
      </c>
      <c r="H126" s="76"/>
      <c r="I126" s="80">
        <f>SUM(I13:I125)</f>
        <v>147506.59</v>
      </c>
      <c r="J126" s="78"/>
      <c r="K126" s="80">
        <f>SUM(K13:K125)</f>
        <v>80209.209999999992</v>
      </c>
      <c r="L126" s="76"/>
      <c r="M126" s="80">
        <f>SUM(M13:M125)</f>
        <v>137702.75999999998</v>
      </c>
      <c r="N126" s="98"/>
      <c r="O126" s="80">
        <f>SUM(O13:O125)</f>
        <v>79796.25</v>
      </c>
    </row>
    <row r="127" spans="1:17" ht="13.5" thickTop="1" x14ac:dyDescent="0.25">
      <c r="A127" s="8" t="s">
        <v>5</v>
      </c>
      <c r="B127" s="9"/>
      <c r="C127" s="112"/>
      <c r="D127" s="9" t="s">
        <v>6</v>
      </c>
      <c r="E127" s="9"/>
      <c r="F127" s="17"/>
      <c r="G127" s="22"/>
      <c r="H127" s="112"/>
      <c r="I127" s="22"/>
      <c r="J127" s="112"/>
      <c r="K127" s="22"/>
      <c r="L127" s="26"/>
      <c r="M127" s="23" t="s">
        <v>7</v>
      </c>
      <c r="N127" s="29"/>
    </row>
    <row r="128" spans="1:17" x14ac:dyDescent="0.25">
      <c r="D128" s="8" t="s">
        <v>8</v>
      </c>
      <c r="I128" s="23">
        <f>I126+K126+M126+O126</f>
        <v>445214.80999999994</v>
      </c>
    </row>
    <row r="131" spans="1:15" x14ac:dyDescent="0.25">
      <c r="A131" s="652" t="s">
        <v>221</v>
      </c>
      <c r="B131" s="652"/>
      <c r="C131" s="110"/>
      <c r="D131" s="653" t="s">
        <v>9</v>
      </c>
      <c r="E131" s="653"/>
      <c r="F131" s="653"/>
      <c r="G131" s="20"/>
      <c r="H131" s="653" t="s">
        <v>10</v>
      </c>
      <c r="I131" s="653"/>
      <c r="J131" s="653"/>
      <c r="K131" s="20"/>
      <c r="L131" s="110"/>
      <c r="M131" s="653" t="s">
        <v>25</v>
      </c>
      <c r="N131" s="653"/>
      <c r="O131" s="653"/>
    </row>
    <row r="132" spans="1:15" x14ac:dyDescent="0.25">
      <c r="A132" s="654" t="s">
        <v>11</v>
      </c>
      <c r="B132" s="654"/>
      <c r="C132" s="111"/>
      <c r="D132" s="655" t="s">
        <v>12</v>
      </c>
      <c r="E132" s="655"/>
      <c r="F132" s="655"/>
      <c r="G132" s="24"/>
      <c r="H132" s="655" t="s">
        <v>13</v>
      </c>
      <c r="I132" s="655"/>
      <c r="J132" s="655"/>
      <c r="K132" s="24"/>
      <c r="L132" s="111"/>
      <c r="M132" s="655" t="s">
        <v>26</v>
      </c>
      <c r="N132" s="655"/>
      <c r="O132" s="655"/>
    </row>
  </sheetData>
  <mergeCells count="26">
    <mergeCell ref="A131:B131"/>
    <mergeCell ref="D131:F131"/>
    <mergeCell ref="H131:J131"/>
    <mergeCell ref="M131:O131"/>
    <mergeCell ref="A132:B132"/>
    <mergeCell ref="D132:F132"/>
    <mergeCell ref="H132:J132"/>
    <mergeCell ref="M132:O132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C6:E6"/>
    <mergeCell ref="A1:O1"/>
    <mergeCell ref="A2:O2"/>
    <mergeCell ref="C4:E4"/>
    <mergeCell ref="F4:I4"/>
    <mergeCell ref="C5:E5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62"/>
  <sheetViews>
    <sheetView showWhiteSpace="0" view="pageLayout" topLeftCell="A4" zoomScale="85" zoomScaleNormal="100" zoomScalePageLayoutView="85" workbookViewId="0">
      <selection activeCell="I17" sqref="I16:I17"/>
    </sheetView>
  </sheetViews>
  <sheetFormatPr defaultColWidth="9.140625" defaultRowHeight="12.75" x14ac:dyDescent="0.25"/>
  <cols>
    <col min="1" max="1" width="5.42578125" style="8" customWidth="1"/>
    <col min="2" max="2" width="31.28515625" style="8" customWidth="1"/>
    <col min="3" max="4" width="8.85546875" style="4" customWidth="1"/>
    <col min="5" max="5" width="9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241"/>
      <c r="D3" s="241"/>
      <c r="F3" s="16"/>
      <c r="G3" s="20"/>
      <c r="H3" s="241"/>
      <c r="I3" s="20"/>
      <c r="J3" s="241"/>
      <c r="K3" s="20"/>
      <c r="L3" s="241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73" t="s">
        <v>1</v>
      </c>
      <c r="D4" s="673"/>
      <c r="E4" s="673"/>
      <c r="F4" s="652"/>
      <c r="G4" s="652"/>
      <c r="H4" s="652"/>
      <c r="I4" s="652"/>
      <c r="J4" s="241"/>
      <c r="K4" s="20"/>
      <c r="L4" s="241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17"/>
      <c r="G5" s="21"/>
      <c r="H5" s="240"/>
      <c r="I5" s="21"/>
      <c r="J5" s="241"/>
      <c r="K5" s="20"/>
      <c r="L5" s="241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72" t="s">
        <v>924</v>
      </c>
      <c r="D6" s="672"/>
      <c r="E6" s="672"/>
      <c r="F6" s="17"/>
      <c r="G6" s="21"/>
      <c r="H6" s="240"/>
      <c r="I6" s="21"/>
      <c r="J6" s="241"/>
      <c r="K6" s="20"/>
      <c r="L6" s="241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3"/>
      <c r="D7" s="673"/>
      <c r="E7" s="673"/>
      <c r="F7" s="17"/>
      <c r="G7" s="21"/>
      <c r="H7" s="240"/>
      <c r="I7" s="21"/>
      <c r="J7" s="241"/>
      <c r="K7" s="20"/>
      <c r="L7" s="241"/>
      <c r="M7" s="20"/>
      <c r="N7" s="28"/>
      <c r="O7" s="20"/>
      <c r="P7" s="28"/>
      <c r="Q7" s="28"/>
    </row>
    <row r="8" spans="1:17" s="5" customFormat="1" ht="13.5" thickBot="1" x14ac:dyDescent="0.3">
      <c r="C8" s="240"/>
      <c r="D8" s="240"/>
      <c r="E8" s="240"/>
      <c r="F8" s="17"/>
      <c r="G8" s="21"/>
      <c r="H8" s="240"/>
      <c r="I8" s="21"/>
      <c r="J8" s="241"/>
      <c r="K8" s="20"/>
      <c r="L8" s="241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243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371"/>
      <c r="C12" s="50"/>
      <c r="D12" s="51"/>
      <c r="E12" s="381"/>
      <c r="F12" s="53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5" customFormat="1" x14ac:dyDescent="0.25">
      <c r="A13" s="33">
        <v>1</v>
      </c>
      <c r="B13" s="372" t="s">
        <v>1828</v>
      </c>
      <c r="C13" s="39"/>
      <c r="D13" s="35">
        <f>H13+J13+L13+N13</f>
        <v>10</v>
      </c>
      <c r="E13" s="383">
        <v>19.73</v>
      </c>
      <c r="F13" s="379" t="s">
        <v>101</v>
      </c>
      <c r="G13" s="44">
        <f>E13*D13</f>
        <v>197.3</v>
      </c>
      <c r="H13" s="194">
        <v>5</v>
      </c>
      <c r="I13" s="37">
        <f>H13*E13</f>
        <v>98.65</v>
      </c>
      <c r="J13" s="96">
        <v>5</v>
      </c>
      <c r="K13" s="46">
        <f>J13*E13</f>
        <v>98.65</v>
      </c>
      <c r="L13" s="194"/>
      <c r="M13" s="37">
        <f>L13*E13</f>
        <v>0</v>
      </c>
      <c r="N13" s="96"/>
      <c r="O13" s="32">
        <f>N13*E13</f>
        <v>0</v>
      </c>
      <c r="P13" s="28">
        <f>N13+L13+J13+H13</f>
        <v>10</v>
      </c>
      <c r="Q13" s="28">
        <f>P13-D13</f>
        <v>0</v>
      </c>
    </row>
    <row r="14" spans="1:17" s="7" customFormat="1" x14ac:dyDescent="0.25">
      <c r="A14" s="33">
        <v>2</v>
      </c>
      <c r="B14" s="373" t="s">
        <v>911</v>
      </c>
      <c r="C14" s="40"/>
      <c r="D14" s="35">
        <f t="shared" ref="D14:D50" si="0">H14+J14+L14+N14</f>
        <v>6</v>
      </c>
      <c r="E14" s="383">
        <v>101.92</v>
      </c>
      <c r="F14" s="379" t="s">
        <v>101</v>
      </c>
      <c r="G14" s="44">
        <f t="shared" ref="G14:G50" si="1">E14*D14</f>
        <v>611.52</v>
      </c>
      <c r="H14" s="194">
        <v>6</v>
      </c>
      <c r="I14" s="37">
        <f t="shared" ref="I14:I50" si="2">H14*E14</f>
        <v>611.52</v>
      </c>
      <c r="J14" s="96"/>
      <c r="K14" s="46">
        <f t="shared" ref="K14:K50" si="3">J14*E14</f>
        <v>0</v>
      </c>
      <c r="L14" s="194"/>
      <c r="M14" s="37">
        <f t="shared" ref="M14:M50" si="4">L14*E14</f>
        <v>0</v>
      </c>
      <c r="N14" s="96"/>
      <c r="O14" s="32">
        <f t="shared" ref="O14:O50" si="5">N14*E14</f>
        <v>0</v>
      </c>
      <c r="P14" s="28">
        <f t="shared" ref="P14:P52" si="6">N14+L14+J14+H14</f>
        <v>6</v>
      </c>
      <c r="Q14" s="28">
        <f t="shared" ref="Q14:Q52" si="7">P14-D14</f>
        <v>0</v>
      </c>
    </row>
    <row r="15" spans="1:17" s="7" customFormat="1" x14ac:dyDescent="0.25">
      <c r="A15" s="33">
        <v>3</v>
      </c>
      <c r="B15" s="373" t="s">
        <v>44</v>
      </c>
      <c r="C15" s="40"/>
      <c r="D15" s="35">
        <f t="shared" si="0"/>
        <v>1</v>
      </c>
      <c r="E15" s="383">
        <v>100</v>
      </c>
      <c r="F15" s="380" t="s">
        <v>45</v>
      </c>
      <c r="G15" s="44">
        <f t="shared" si="1"/>
        <v>100</v>
      </c>
      <c r="H15" s="194">
        <v>1</v>
      </c>
      <c r="I15" s="37">
        <f t="shared" si="2"/>
        <v>100</v>
      </c>
      <c r="J15" s="96"/>
      <c r="K15" s="46">
        <f t="shared" si="3"/>
        <v>0</v>
      </c>
      <c r="L15" s="194"/>
      <c r="M15" s="37">
        <f t="shared" si="4"/>
        <v>0</v>
      </c>
      <c r="N15" s="96"/>
      <c r="O15" s="32">
        <f t="shared" si="5"/>
        <v>0</v>
      </c>
      <c r="P15" s="28">
        <f t="shared" si="6"/>
        <v>1</v>
      </c>
      <c r="Q15" s="28">
        <f t="shared" si="7"/>
        <v>0</v>
      </c>
    </row>
    <row r="16" spans="1:17" s="7" customFormat="1" x14ac:dyDescent="0.25">
      <c r="A16" s="33">
        <v>4</v>
      </c>
      <c r="B16" s="373" t="s">
        <v>61</v>
      </c>
      <c r="C16" s="40"/>
      <c r="D16" s="35">
        <f t="shared" si="0"/>
        <v>24</v>
      </c>
      <c r="E16" s="383">
        <v>43.99</v>
      </c>
      <c r="F16" s="380" t="s">
        <v>45</v>
      </c>
      <c r="G16" s="44">
        <f t="shared" si="1"/>
        <v>1055.76</v>
      </c>
      <c r="H16" s="194">
        <v>12</v>
      </c>
      <c r="I16" s="37">
        <f t="shared" si="2"/>
        <v>527.88</v>
      </c>
      <c r="J16" s="96">
        <v>12</v>
      </c>
      <c r="K16" s="46">
        <f t="shared" si="3"/>
        <v>527.88</v>
      </c>
      <c r="L16" s="194"/>
      <c r="M16" s="37">
        <f t="shared" si="4"/>
        <v>0</v>
      </c>
      <c r="N16" s="96"/>
      <c r="O16" s="32">
        <f t="shared" si="5"/>
        <v>0</v>
      </c>
      <c r="P16" s="28">
        <f t="shared" si="6"/>
        <v>24</v>
      </c>
      <c r="Q16" s="28">
        <f t="shared" si="7"/>
        <v>0</v>
      </c>
    </row>
    <row r="17" spans="1:17" s="7" customFormat="1" x14ac:dyDescent="0.25">
      <c r="A17" s="33">
        <v>5</v>
      </c>
      <c r="B17" s="373" t="s">
        <v>912</v>
      </c>
      <c r="C17" s="40"/>
      <c r="D17" s="35">
        <f t="shared" si="0"/>
        <v>30</v>
      </c>
      <c r="E17" s="383">
        <v>10.9</v>
      </c>
      <c r="F17" s="380" t="s">
        <v>101</v>
      </c>
      <c r="G17" s="44">
        <f t="shared" si="1"/>
        <v>327</v>
      </c>
      <c r="H17" s="194">
        <v>15</v>
      </c>
      <c r="I17" s="37">
        <f t="shared" si="2"/>
        <v>163.5</v>
      </c>
      <c r="J17" s="96">
        <v>15</v>
      </c>
      <c r="K17" s="46">
        <f t="shared" si="3"/>
        <v>163.5</v>
      </c>
      <c r="L17" s="194"/>
      <c r="M17" s="37">
        <f t="shared" si="4"/>
        <v>0</v>
      </c>
      <c r="N17" s="96"/>
      <c r="O17" s="32">
        <f t="shared" si="5"/>
        <v>0</v>
      </c>
      <c r="P17" s="28">
        <f t="shared" si="6"/>
        <v>30</v>
      </c>
      <c r="Q17" s="28">
        <f t="shared" si="7"/>
        <v>0</v>
      </c>
    </row>
    <row r="18" spans="1:17" s="7" customFormat="1" x14ac:dyDescent="0.25">
      <c r="A18" s="33">
        <v>6</v>
      </c>
      <c r="B18" s="373" t="s">
        <v>1829</v>
      </c>
      <c r="C18" s="39"/>
      <c r="D18" s="35">
        <f t="shared" si="0"/>
        <v>2</v>
      </c>
      <c r="E18" s="383">
        <v>80</v>
      </c>
      <c r="F18" s="379" t="s">
        <v>142</v>
      </c>
      <c r="G18" s="44">
        <f t="shared" si="1"/>
        <v>160</v>
      </c>
      <c r="H18" s="194">
        <v>1</v>
      </c>
      <c r="I18" s="37">
        <f t="shared" si="2"/>
        <v>80</v>
      </c>
      <c r="J18" s="96">
        <v>1</v>
      </c>
      <c r="K18" s="46">
        <f t="shared" si="3"/>
        <v>80</v>
      </c>
      <c r="L18" s="194"/>
      <c r="M18" s="37">
        <f t="shared" si="4"/>
        <v>0</v>
      </c>
      <c r="N18" s="96"/>
      <c r="O18" s="32">
        <f t="shared" si="5"/>
        <v>0</v>
      </c>
      <c r="P18" s="28">
        <f t="shared" si="6"/>
        <v>2</v>
      </c>
      <c r="Q18" s="28">
        <f t="shared" si="7"/>
        <v>0</v>
      </c>
    </row>
    <row r="19" spans="1:17" s="7" customFormat="1" x14ac:dyDescent="0.25">
      <c r="A19" s="33">
        <v>7</v>
      </c>
      <c r="B19" s="373" t="s">
        <v>1830</v>
      </c>
      <c r="C19" s="40"/>
      <c r="D19" s="35">
        <f t="shared" si="0"/>
        <v>2</v>
      </c>
      <c r="E19" s="383">
        <v>37.43</v>
      </c>
      <c r="F19" s="380" t="s">
        <v>914</v>
      </c>
      <c r="G19" s="44">
        <f t="shared" si="1"/>
        <v>74.86</v>
      </c>
      <c r="H19" s="194">
        <v>1</v>
      </c>
      <c r="I19" s="37">
        <f t="shared" si="2"/>
        <v>37.43</v>
      </c>
      <c r="J19" s="96">
        <v>1</v>
      </c>
      <c r="K19" s="46">
        <f t="shared" si="3"/>
        <v>37.43</v>
      </c>
      <c r="L19" s="194"/>
      <c r="M19" s="37">
        <f t="shared" si="4"/>
        <v>0</v>
      </c>
      <c r="N19" s="96"/>
      <c r="O19" s="32">
        <f t="shared" si="5"/>
        <v>0</v>
      </c>
      <c r="P19" s="28">
        <f t="shared" si="6"/>
        <v>2</v>
      </c>
      <c r="Q19" s="28">
        <f t="shared" si="7"/>
        <v>0</v>
      </c>
    </row>
    <row r="20" spans="1:17" s="7" customFormat="1" x14ac:dyDescent="0.25">
      <c r="A20" s="33">
        <v>8</v>
      </c>
      <c r="B20" s="373" t="s">
        <v>137</v>
      </c>
      <c r="C20" s="40"/>
      <c r="D20" s="35">
        <f t="shared" si="0"/>
        <v>5</v>
      </c>
      <c r="E20" s="383">
        <v>130</v>
      </c>
      <c r="F20" s="380" t="s">
        <v>101</v>
      </c>
      <c r="G20" s="44">
        <f t="shared" si="1"/>
        <v>650</v>
      </c>
      <c r="H20" s="194">
        <v>3</v>
      </c>
      <c r="I20" s="37">
        <f t="shared" si="2"/>
        <v>390</v>
      </c>
      <c r="J20" s="96">
        <v>2</v>
      </c>
      <c r="K20" s="46">
        <f t="shared" si="3"/>
        <v>260</v>
      </c>
      <c r="L20" s="194"/>
      <c r="M20" s="37">
        <f t="shared" si="4"/>
        <v>0</v>
      </c>
      <c r="N20" s="96"/>
      <c r="O20" s="32">
        <f t="shared" si="5"/>
        <v>0</v>
      </c>
      <c r="P20" s="28">
        <f t="shared" si="6"/>
        <v>5</v>
      </c>
      <c r="Q20" s="28">
        <f t="shared" si="7"/>
        <v>0</v>
      </c>
    </row>
    <row r="21" spans="1:17" s="7" customFormat="1" x14ac:dyDescent="0.25">
      <c r="A21" s="33">
        <v>9</v>
      </c>
      <c r="B21" s="373" t="s">
        <v>1831</v>
      </c>
      <c r="C21" s="40"/>
      <c r="D21" s="35">
        <f t="shared" si="0"/>
        <v>2</v>
      </c>
      <c r="E21" s="383">
        <v>250</v>
      </c>
      <c r="F21" s="380" t="s">
        <v>101</v>
      </c>
      <c r="G21" s="44">
        <f t="shared" si="1"/>
        <v>500</v>
      </c>
      <c r="H21" s="194">
        <v>1</v>
      </c>
      <c r="I21" s="37">
        <f t="shared" si="2"/>
        <v>250</v>
      </c>
      <c r="J21" s="96">
        <v>1</v>
      </c>
      <c r="K21" s="46">
        <f t="shared" si="3"/>
        <v>250</v>
      </c>
      <c r="L21" s="194"/>
      <c r="M21" s="37">
        <f t="shared" si="4"/>
        <v>0</v>
      </c>
      <c r="N21" s="96"/>
      <c r="O21" s="32">
        <f t="shared" si="5"/>
        <v>0</v>
      </c>
      <c r="P21" s="28">
        <f t="shared" si="6"/>
        <v>2</v>
      </c>
      <c r="Q21" s="28">
        <f t="shared" si="7"/>
        <v>0</v>
      </c>
    </row>
    <row r="22" spans="1:17" s="7" customFormat="1" x14ac:dyDescent="0.25">
      <c r="A22" s="33">
        <v>10</v>
      </c>
      <c r="B22" s="373" t="s">
        <v>225</v>
      </c>
      <c r="C22" s="40"/>
      <c r="D22" s="35">
        <f t="shared" si="0"/>
        <v>2</v>
      </c>
      <c r="E22" s="383">
        <v>72.489999999999995</v>
      </c>
      <c r="F22" s="380" t="s">
        <v>101</v>
      </c>
      <c r="G22" s="44">
        <f t="shared" si="1"/>
        <v>144.97999999999999</v>
      </c>
      <c r="H22" s="194">
        <v>1</v>
      </c>
      <c r="I22" s="37">
        <f t="shared" si="2"/>
        <v>72.489999999999995</v>
      </c>
      <c r="J22" s="96">
        <v>1</v>
      </c>
      <c r="K22" s="46">
        <f t="shared" si="3"/>
        <v>72.489999999999995</v>
      </c>
      <c r="L22" s="194"/>
      <c r="M22" s="37">
        <f t="shared" si="4"/>
        <v>0</v>
      </c>
      <c r="N22" s="96"/>
      <c r="O22" s="32">
        <f t="shared" si="5"/>
        <v>0</v>
      </c>
      <c r="P22" s="28">
        <f t="shared" si="6"/>
        <v>2</v>
      </c>
      <c r="Q22" s="28">
        <f t="shared" si="7"/>
        <v>0</v>
      </c>
    </row>
    <row r="23" spans="1:17" s="7" customFormat="1" x14ac:dyDescent="0.25">
      <c r="A23" s="33">
        <v>11</v>
      </c>
      <c r="B23" s="373" t="s">
        <v>223</v>
      </c>
      <c r="C23" s="40"/>
      <c r="D23" s="35">
        <f t="shared" si="0"/>
        <v>5</v>
      </c>
      <c r="E23" s="383">
        <v>35</v>
      </c>
      <c r="F23" s="380" t="s">
        <v>101</v>
      </c>
      <c r="G23" s="44">
        <f t="shared" si="1"/>
        <v>175</v>
      </c>
      <c r="H23" s="194">
        <v>3</v>
      </c>
      <c r="I23" s="37">
        <f t="shared" si="2"/>
        <v>105</v>
      </c>
      <c r="J23" s="96">
        <v>2</v>
      </c>
      <c r="K23" s="46">
        <f t="shared" si="3"/>
        <v>70</v>
      </c>
      <c r="L23" s="194"/>
      <c r="M23" s="37">
        <f t="shared" si="4"/>
        <v>0</v>
      </c>
      <c r="N23" s="96"/>
      <c r="O23" s="32">
        <f t="shared" si="5"/>
        <v>0</v>
      </c>
      <c r="P23" s="28">
        <f t="shared" si="6"/>
        <v>5</v>
      </c>
      <c r="Q23" s="28">
        <f t="shared" si="7"/>
        <v>0</v>
      </c>
    </row>
    <row r="24" spans="1:17" s="7" customFormat="1" x14ac:dyDescent="0.25">
      <c r="A24" s="33">
        <v>12</v>
      </c>
      <c r="B24" s="373" t="s">
        <v>1832</v>
      </c>
      <c r="C24" s="40"/>
      <c r="D24" s="35">
        <f t="shared" ref="D24:D28" si="8">H24+J24+L24+N24</f>
        <v>10</v>
      </c>
      <c r="E24" s="383">
        <v>150</v>
      </c>
      <c r="F24" s="380" t="s">
        <v>280</v>
      </c>
      <c r="G24" s="44">
        <f t="shared" ref="G24:G28" si="9">E24*D24</f>
        <v>1500</v>
      </c>
      <c r="H24" s="194">
        <v>10</v>
      </c>
      <c r="I24" s="37">
        <f t="shared" ref="I24:I28" si="10">H24*E24</f>
        <v>1500</v>
      </c>
      <c r="J24" s="96"/>
      <c r="K24" s="46">
        <f t="shared" ref="K24:K28" si="11">J24*E24</f>
        <v>0</v>
      </c>
      <c r="L24" s="194"/>
      <c r="M24" s="37">
        <f t="shared" ref="M24:M28" si="12">L24*E24</f>
        <v>0</v>
      </c>
      <c r="N24" s="96"/>
      <c r="O24" s="32">
        <f t="shared" ref="O24:O28" si="13">N24*E24</f>
        <v>0</v>
      </c>
      <c r="P24" s="28">
        <f t="shared" si="6"/>
        <v>10</v>
      </c>
      <c r="Q24" s="28">
        <f t="shared" si="7"/>
        <v>0</v>
      </c>
    </row>
    <row r="25" spans="1:17" s="7" customFormat="1" x14ac:dyDescent="0.25">
      <c r="A25" s="33">
        <v>13</v>
      </c>
      <c r="B25" s="373" t="s">
        <v>472</v>
      </c>
      <c r="C25" s="40"/>
      <c r="D25" s="35">
        <f t="shared" si="8"/>
        <v>2</v>
      </c>
      <c r="E25" s="383">
        <v>30.58</v>
      </c>
      <c r="F25" s="380" t="s">
        <v>101</v>
      </c>
      <c r="G25" s="44">
        <f t="shared" si="9"/>
        <v>61.16</v>
      </c>
      <c r="H25" s="194">
        <v>1</v>
      </c>
      <c r="I25" s="37">
        <f t="shared" si="10"/>
        <v>30.58</v>
      </c>
      <c r="J25" s="96">
        <v>1</v>
      </c>
      <c r="K25" s="46">
        <f t="shared" si="11"/>
        <v>30.58</v>
      </c>
      <c r="L25" s="194"/>
      <c r="M25" s="37">
        <f t="shared" si="12"/>
        <v>0</v>
      </c>
      <c r="N25" s="96"/>
      <c r="O25" s="32">
        <f t="shared" si="13"/>
        <v>0</v>
      </c>
      <c r="P25" s="28">
        <f t="shared" si="6"/>
        <v>2</v>
      </c>
      <c r="Q25" s="28">
        <f t="shared" si="7"/>
        <v>0</v>
      </c>
    </row>
    <row r="26" spans="1:17" s="7" customFormat="1" x14ac:dyDescent="0.25">
      <c r="A26" s="33">
        <v>14</v>
      </c>
      <c r="B26" s="373" t="s">
        <v>140</v>
      </c>
      <c r="C26" s="40"/>
      <c r="D26" s="35">
        <f t="shared" si="8"/>
        <v>1</v>
      </c>
      <c r="E26" s="383">
        <v>255.84</v>
      </c>
      <c r="F26" s="380" t="s">
        <v>101</v>
      </c>
      <c r="G26" s="44">
        <f t="shared" si="9"/>
        <v>255.84</v>
      </c>
      <c r="H26" s="194">
        <v>1</v>
      </c>
      <c r="I26" s="37">
        <f t="shared" si="10"/>
        <v>255.84</v>
      </c>
      <c r="J26" s="96"/>
      <c r="K26" s="46">
        <f t="shared" si="11"/>
        <v>0</v>
      </c>
      <c r="L26" s="194"/>
      <c r="M26" s="37">
        <f t="shared" si="12"/>
        <v>0</v>
      </c>
      <c r="N26" s="96"/>
      <c r="O26" s="32">
        <f t="shared" si="13"/>
        <v>0</v>
      </c>
      <c r="P26" s="28">
        <f t="shared" si="6"/>
        <v>1</v>
      </c>
      <c r="Q26" s="28">
        <f t="shared" si="7"/>
        <v>0</v>
      </c>
    </row>
    <row r="27" spans="1:17" s="7" customFormat="1" x14ac:dyDescent="0.25">
      <c r="A27" s="33">
        <v>15</v>
      </c>
      <c r="B27" s="373" t="s">
        <v>1833</v>
      </c>
      <c r="C27" s="40"/>
      <c r="D27" s="35">
        <f t="shared" si="8"/>
        <v>1</v>
      </c>
      <c r="E27" s="384">
        <v>1200</v>
      </c>
      <c r="F27" s="380" t="s">
        <v>101</v>
      </c>
      <c r="G27" s="44">
        <f t="shared" si="9"/>
        <v>1200</v>
      </c>
      <c r="H27" s="194">
        <v>1</v>
      </c>
      <c r="I27" s="37">
        <f t="shared" si="10"/>
        <v>1200</v>
      </c>
      <c r="J27" s="96"/>
      <c r="K27" s="46">
        <f t="shared" si="11"/>
        <v>0</v>
      </c>
      <c r="L27" s="194"/>
      <c r="M27" s="37">
        <f t="shared" si="12"/>
        <v>0</v>
      </c>
      <c r="N27" s="96"/>
      <c r="O27" s="32">
        <f t="shared" si="13"/>
        <v>0</v>
      </c>
      <c r="P27" s="28">
        <f t="shared" si="6"/>
        <v>1</v>
      </c>
      <c r="Q27" s="28">
        <f t="shared" si="7"/>
        <v>0</v>
      </c>
    </row>
    <row r="28" spans="1:17" s="7" customFormat="1" x14ac:dyDescent="0.25">
      <c r="A28" s="33">
        <v>16</v>
      </c>
      <c r="B28" s="374" t="s">
        <v>1834</v>
      </c>
      <c r="C28" s="40"/>
      <c r="D28" s="35">
        <f t="shared" si="8"/>
        <v>2</v>
      </c>
      <c r="E28" s="383"/>
      <c r="F28" s="380" t="s">
        <v>101</v>
      </c>
      <c r="G28" s="44">
        <f t="shared" si="9"/>
        <v>0</v>
      </c>
      <c r="H28" s="194">
        <v>2</v>
      </c>
      <c r="I28" s="37">
        <f t="shared" si="10"/>
        <v>0</v>
      </c>
      <c r="J28" s="96"/>
      <c r="K28" s="46">
        <f t="shared" si="11"/>
        <v>0</v>
      </c>
      <c r="L28" s="194"/>
      <c r="M28" s="37">
        <f t="shared" si="12"/>
        <v>0</v>
      </c>
      <c r="N28" s="96"/>
      <c r="O28" s="32">
        <f t="shared" si="13"/>
        <v>0</v>
      </c>
      <c r="P28" s="28">
        <f t="shared" si="6"/>
        <v>2</v>
      </c>
      <c r="Q28" s="28">
        <f t="shared" si="7"/>
        <v>0</v>
      </c>
    </row>
    <row r="29" spans="1:17" s="7" customFormat="1" x14ac:dyDescent="0.25">
      <c r="A29" s="33"/>
      <c r="B29" s="508" t="s">
        <v>2224</v>
      </c>
      <c r="C29" s="40"/>
      <c r="D29" s="35"/>
      <c r="E29" s="506"/>
      <c r="F29" s="378"/>
      <c r="G29" s="44">
        <f t="shared" si="1"/>
        <v>0</v>
      </c>
      <c r="H29" s="194"/>
      <c r="I29" s="37">
        <f t="shared" si="2"/>
        <v>0</v>
      </c>
      <c r="J29" s="96"/>
      <c r="K29" s="46">
        <f t="shared" si="3"/>
        <v>0</v>
      </c>
      <c r="L29" s="194"/>
      <c r="M29" s="37">
        <f t="shared" si="4"/>
        <v>0</v>
      </c>
      <c r="N29" s="96"/>
      <c r="O29" s="32">
        <f t="shared" si="5"/>
        <v>0</v>
      </c>
      <c r="P29" s="28"/>
      <c r="Q29" s="28"/>
    </row>
    <row r="30" spans="1:17" s="7" customFormat="1" x14ac:dyDescent="0.25">
      <c r="A30" s="33"/>
      <c r="B30" s="509" t="s">
        <v>2223</v>
      </c>
      <c r="C30" s="40"/>
      <c r="D30" s="35"/>
      <c r="E30" s="506"/>
      <c r="F30" s="378"/>
      <c r="G30" s="44">
        <f t="shared" si="1"/>
        <v>0</v>
      </c>
      <c r="H30" s="194"/>
      <c r="I30" s="37">
        <f t="shared" si="2"/>
        <v>0</v>
      </c>
      <c r="J30" s="96"/>
      <c r="K30" s="46">
        <f t="shared" si="3"/>
        <v>0</v>
      </c>
      <c r="L30" s="194"/>
      <c r="M30" s="37">
        <f t="shared" si="4"/>
        <v>0</v>
      </c>
      <c r="N30" s="96"/>
      <c r="O30" s="32">
        <f t="shared" si="5"/>
        <v>0</v>
      </c>
      <c r="P30" s="28"/>
      <c r="Q30" s="28"/>
    </row>
    <row r="31" spans="1:17" s="7" customFormat="1" x14ac:dyDescent="0.25">
      <c r="A31" s="33">
        <v>17</v>
      </c>
      <c r="B31" s="373" t="s">
        <v>923</v>
      </c>
      <c r="C31" s="40"/>
      <c r="D31" s="35">
        <f t="shared" si="0"/>
        <v>100</v>
      </c>
      <c r="E31" s="382"/>
      <c r="F31" s="378" t="s">
        <v>101</v>
      </c>
      <c r="G31" s="44">
        <f t="shared" si="1"/>
        <v>0</v>
      </c>
      <c r="H31" s="194"/>
      <c r="I31" s="37">
        <f t="shared" si="2"/>
        <v>0</v>
      </c>
      <c r="J31" s="96"/>
      <c r="K31" s="46">
        <f t="shared" si="3"/>
        <v>0</v>
      </c>
      <c r="L31" s="194"/>
      <c r="M31" s="37">
        <f t="shared" si="4"/>
        <v>0</v>
      </c>
      <c r="N31" s="96">
        <v>100</v>
      </c>
      <c r="O31" s="32">
        <f t="shared" si="5"/>
        <v>0</v>
      </c>
      <c r="P31" s="28">
        <f t="shared" si="6"/>
        <v>100</v>
      </c>
      <c r="Q31" s="28">
        <f t="shared" si="7"/>
        <v>0</v>
      </c>
    </row>
    <row r="32" spans="1:17" s="7" customFormat="1" x14ac:dyDescent="0.25">
      <c r="A32" s="33">
        <v>18</v>
      </c>
      <c r="B32" s="373" t="s">
        <v>1835</v>
      </c>
      <c r="C32" s="40"/>
      <c r="D32" s="35">
        <f t="shared" si="0"/>
        <v>100</v>
      </c>
      <c r="E32" s="255"/>
      <c r="F32" s="378" t="s">
        <v>1839</v>
      </c>
      <c r="G32" s="44">
        <f t="shared" si="1"/>
        <v>0</v>
      </c>
      <c r="H32" s="194"/>
      <c r="I32" s="37">
        <f t="shared" si="2"/>
        <v>0</v>
      </c>
      <c r="J32" s="96"/>
      <c r="K32" s="46">
        <f t="shared" si="3"/>
        <v>0</v>
      </c>
      <c r="L32" s="194"/>
      <c r="M32" s="37">
        <f t="shared" si="4"/>
        <v>0</v>
      </c>
      <c r="N32" s="96">
        <v>100</v>
      </c>
      <c r="O32" s="32">
        <f t="shared" si="5"/>
        <v>0</v>
      </c>
      <c r="P32" s="28">
        <f t="shared" si="6"/>
        <v>100</v>
      </c>
      <c r="Q32" s="28">
        <f t="shared" si="7"/>
        <v>0</v>
      </c>
    </row>
    <row r="33" spans="1:17" s="7" customFormat="1" x14ac:dyDescent="0.25">
      <c r="A33" s="33">
        <v>19</v>
      </c>
      <c r="B33" s="373" t="s">
        <v>1836</v>
      </c>
      <c r="C33" s="40"/>
      <c r="D33" s="35">
        <f t="shared" si="0"/>
        <v>100</v>
      </c>
      <c r="E33" s="255"/>
      <c r="F33" s="378" t="s">
        <v>1839</v>
      </c>
      <c r="G33" s="44">
        <f t="shared" si="1"/>
        <v>0</v>
      </c>
      <c r="H33" s="194"/>
      <c r="I33" s="37">
        <f t="shared" si="2"/>
        <v>0</v>
      </c>
      <c r="J33" s="96"/>
      <c r="K33" s="46">
        <f t="shared" si="3"/>
        <v>0</v>
      </c>
      <c r="L33" s="194"/>
      <c r="M33" s="37">
        <f t="shared" si="4"/>
        <v>0</v>
      </c>
      <c r="N33" s="96">
        <v>100</v>
      </c>
      <c r="O33" s="32">
        <f t="shared" si="5"/>
        <v>0</v>
      </c>
      <c r="P33" s="28">
        <f t="shared" si="6"/>
        <v>100</v>
      </c>
      <c r="Q33" s="28">
        <f t="shared" si="7"/>
        <v>0</v>
      </c>
    </row>
    <row r="34" spans="1:17" s="7" customFormat="1" ht="13.5" customHeight="1" x14ac:dyDescent="0.25">
      <c r="A34" s="33"/>
      <c r="B34" s="507" t="s">
        <v>2225</v>
      </c>
      <c r="C34" s="40"/>
      <c r="D34" s="35"/>
      <c r="E34" s="255"/>
      <c r="F34" s="378"/>
      <c r="G34" s="44">
        <f t="shared" si="1"/>
        <v>0</v>
      </c>
      <c r="H34" s="194"/>
      <c r="I34" s="37">
        <f t="shared" si="2"/>
        <v>0</v>
      </c>
      <c r="J34" s="96"/>
      <c r="K34" s="46">
        <f t="shared" si="3"/>
        <v>0</v>
      </c>
      <c r="L34" s="194"/>
      <c r="M34" s="37">
        <f t="shared" si="4"/>
        <v>0</v>
      </c>
      <c r="N34" s="96"/>
      <c r="O34" s="32">
        <f t="shared" si="5"/>
        <v>0</v>
      </c>
      <c r="P34" s="28"/>
      <c r="Q34" s="28"/>
    </row>
    <row r="35" spans="1:17" s="7" customFormat="1" x14ac:dyDescent="0.25">
      <c r="A35" s="33"/>
      <c r="B35" s="509" t="s">
        <v>2223</v>
      </c>
      <c r="C35" s="40"/>
      <c r="D35" s="35"/>
      <c r="E35" s="255"/>
      <c r="F35" s="378"/>
      <c r="G35" s="44">
        <f t="shared" si="1"/>
        <v>0</v>
      </c>
      <c r="H35" s="194"/>
      <c r="I35" s="37">
        <f t="shared" si="2"/>
        <v>0</v>
      </c>
      <c r="J35" s="96"/>
      <c r="K35" s="46">
        <f t="shared" si="3"/>
        <v>0</v>
      </c>
      <c r="L35" s="194"/>
      <c r="M35" s="37">
        <f t="shared" si="4"/>
        <v>0</v>
      </c>
      <c r="N35" s="96"/>
      <c r="O35" s="32">
        <f t="shared" si="5"/>
        <v>0</v>
      </c>
      <c r="P35" s="28"/>
      <c r="Q35" s="28"/>
    </row>
    <row r="36" spans="1:17" x14ac:dyDescent="0.25">
      <c r="A36" s="33">
        <v>20</v>
      </c>
      <c r="B36" s="327" t="s">
        <v>922</v>
      </c>
      <c r="C36" s="39"/>
      <c r="D36" s="35">
        <f t="shared" si="0"/>
        <v>5</v>
      </c>
      <c r="E36" s="376"/>
      <c r="F36" s="377" t="s">
        <v>101</v>
      </c>
      <c r="G36" s="44">
        <f t="shared" si="1"/>
        <v>0</v>
      </c>
      <c r="H36" s="194"/>
      <c r="I36" s="37">
        <f t="shared" si="2"/>
        <v>0</v>
      </c>
      <c r="J36" s="96"/>
      <c r="K36" s="46">
        <f t="shared" si="3"/>
        <v>0</v>
      </c>
      <c r="L36" s="194">
        <v>5</v>
      </c>
      <c r="M36" s="37">
        <f t="shared" si="4"/>
        <v>0</v>
      </c>
      <c r="N36" s="96"/>
      <c r="O36" s="32">
        <f t="shared" si="5"/>
        <v>0</v>
      </c>
      <c r="P36" s="28">
        <f t="shared" si="6"/>
        <v>5</v>
      </c>
      <c r="Q36" s="28">
        <f t="shared" si="7"/>
        <v>0</v>
      </c>
    </row>
    <row r="37" spans="1:17" x14ac:dyDescent="0.25">
      <c r="A37" s="33">
        <v>21</v>
      </c>
      <c r="B37" s="373" t="s">
        <v>923</v>
      </c>
      <c r="C37" s="39"/>
      <c r="D37" s="35">
        <f t="shared" si="0"/>
        <v>50</v>
      </c>
      <c r="E37" s="376"/>
      <c r="F37" s="377" t="s">
        <v>101</v>
      </c>
      <c r="G37" s="44">
        <f t="shared" si="1"/>
        <v>0</v>
      </c>
      <c r="H37" s="194"/>
      <c r="I37" s="37">
        <f t="shared" si="2"/>
        <v>0</v>
      </c>
      <c r="J37" s="96"/>
      <c r="K37" s="46">
        <f t="shared" si="3"/>
        <v>0</v>
      </c>
      <c r="L37" s="194">
        <v>50</v>
      </c>
      <c r="M37" s="37">
        <f t="shared" si="4"/>
        <v>0</v>
      </c>
      <c r="N37" s="96"/>
      <c r="O37" s="32">
        <f t="shared" si="5"/>
        <v>0</v>
      </c>
      <c r="P37" s="28"/>
      <c r="Q37" s="28"/>
    </row>
    <row r="38" spans="1:17" x14ac:dyDescent="0.25">
      <c r="A38" s="33">
        <v>22</v>
      </c>
      <c r="B38" s="373" t="s">
        <v>1835</v>
      </c>
      <c r="C38" s="39"/>
      <c r="D38" s="35">
        <f t="shared" si="0"/>
        <v>80</v>
      </c>
      <c r="E38" s="376"/>
      <c r="F38" s="377" t="s">
        <v>1839</v>
      </c>
      <c r="G38" s="44">
        <f t="shared" si="1"/>
        <v>0</v>
      </c>
      <c r="H38" s="194"/>
      <c r="I38" s="37">
        <f t="shared" si="2"/>
        <v>0</v>
      </c>
      <c r="J38" s="96"/>
      <c r="K38" s="46">
        <f t="shared" si="3"/>
        <v>0</v>
      </c>
      <c r="L38" s="194">
        <v>80</v>
      </c>
      <c r="M38" s="37">
        <f t="shared" si="4"/>
        <v>0</v>
      </c>
      <c r="N38" s="96"/>
      <c r="O38" s="32">
        <f t="shared" si="5"/>
        <v>0</v>
      </c>
      <c r="P38" s="28"/>
      <c r="Q38" s="28"/>
    </row>
    <row r="39" spans="1:17" x14ac:dyDescent="0.25">
      <c r="A39" s="33">
        <v>23</v>
      </c>
      <c r="B39" s="373" t="s">
        <v>1836</v>
      </c>
      <c r="C39" s="39"/>
      <c r="D39" s="35">
        <f t="shared" si="0"/>
        <v>80</v>
      </c>
      <c r="E39" s="376"/>
      <c r="F39" s="377" t="s">
        <v>1839</v>
      </c>
      <c r="G39" s="44">
        <f t="shared" si="1"/>
        <v>0</v>
      </c>
      <c r="H39" s="194"/>
      <c r="I39" s="37">
        <f t="shared" si="2"/>
        <v>0</v>
      </c>
      <c r="J39" s="96"/>
      <c r="K39" s="46">
        <f t="shared" si="3"/>
        <v>0</v>
      </c>
      <c r="L39" s="194">
        <v>80</v>
      </c>
      <c r="M39" s="37">
        <f t="shared" si="4"/>
        <v>0</v>
      </c>
      <c r="N39" s="96"/>
      <c r="O39" s="32">
        <f t="shared" si="5"/>
        <v>0</v>
      </c>
      <c r="P39" s="28"/>
      <c r="Q39" s="28"/>
    </row>
    <row r="40" spans="1:17" x14ac:dyDescent="0.25">
      <c r="A40" s="33"/>
      <c r="B40" s="510" t="s">
        <v>2226</v>
      </c>
      <c r="C40" s="39"/>
      <c r="D40" s="35"/>
      <c r="E40" s="376"/>
      <c r="F40" s="377"/>
      <c r="G40" s="44">
        <f t="shared" si="1"/>
        <v>0</v>
      </c>
      <c r="H40" s="194"/>
      <c r="I40" s="37">
        <f t="shared" si="2"/>
        <v>0</v>
      </c>
      <c r="J40" s="96"/>
      <c r="K40" s="46">
        <f t="shared" si="3"/>
        <v>0</v>
      </c>
      <c r="L40" s="194"/>
      <c r="M40" s="37">
        <f t="shared" si="4"/>
        <v>0</v>
      </c>
      <c r="N40" s="96"/>
      <c r="O40" s="32">
        <f t="shared" si="5"/>
        <v>0</v>
      </c>
      <c r="P40" s="28"/>
      <c r="Q40" s="28"/>
    </row>
    <row r="41" spans="1:17" x14ac:dyDescent="0.25">
      <c r="A41" s="33">
        <v>24</v>
      </c>
      <c r="B41" s="42" t="s">
        <v>916</v>
      </c>
      <c r="C41" s="40"/>
      <c r="D41" s="35">
        <f t="shared" si="0"/>
        <v>300</v>
      </c>
      <c r="E41" s="255"/>
      <c r="F41" s="378" t="s">
        <v>920</v>
      </c>
      <c r="G41" s="44">
        <f t="shared" si="1"/>
        <v>0</v>
      </c>
      <c r="H41" s="194">
        <v>76</v>
      </c>
      <c r="I41" s="37">
        <f t="shared" si="2"/>
        <v>0</v>
      </c>
      <c r="J41" s="96">
        <v>73</v>
      </c>
      <c r="K41" s="46">
        <f t="shared" si="3"/>
        <v>0</v>
      </c>
      <c r="L41" s="194">
        <v>77</v>
      </c>
      <c r="M41" s="37">
        <f t="shared" si="4"/>
        <v>0</v>
      </c>
      <c r="N41" s="96">
        <v>74</v>
      </c>
      <c r="O41" s="32">
        <f t="shared" si="5"/>
        <v>0</v>
      </c>
      <c r="P41" s="28">
        <f t="shared" si="6"/>
        <v>300</v>
      </c>
      <c r="Q41" s="28">
        <f t="shared" si="7"/>
        <v>0</v>
      </c>
    </row>
    <row r="42" spans="1:17" x14ac:dyDescent="0.25">
      <c r="A42" s="33">
        <v>25</v>
      </c>
      <c r="B42" s="42" t="s">
        <v>917</v>
      </c>
      <c r="C42" s="40"/>
      <c r="D42" s="35">
        <f t="shared" si="0"/>
        <v>12</v>
      </c>
      <c r="E42" s="255"/>
      <c r="F42" s="378" t="s">
        <v>118</v>
      </c>
      <c r="G42" s="44">
        <f t="shared" si="1"/>
        <v>0</v>
      </c>
      <c r="H42" s="194">
        <v>3</v>
      </c>
      <c r="I42" s="37">
        <f t="shared" si="2"/>
        <v>0</v>
      </c>
      <c r="J42" s="96">
        <v>3</v>
      </c>
      <c r="K42" s="46">
        <f t="shared" si="3"/>
        <v>0</v>
      </c>
      <c r="L42" s="194">
        <v>3</v>
      </c>
      <c r="M42" s="37">
        <f t="shared" si="4"/>
        <v>0</v>
      </c>
      <c r="N42" s="96">
        <v>3</v>
      </c>
      <c r="O42" s="32">
        <f t="shared" si="5"/>
        <v>0</v>
      </c>
      <c r="P42" s="28">
        <f t="shared" si="6"/>
        <v>12</v>
      </c>
      <c r="Q42" s="28">
        <f t="shared" si="7"/>
        <v>0</v>
      </c>
    </row>
    <row r="43" spans="1:17" x14ac:dyDescent="0.25">
      <c r="A43" s="33">
        <v>26</v>
      </c>
      <c r="B43" s="42" t="s">
        <v>918</v>
      </c>
      <c r="C43" s="40"/>
      <c r="D43" s="35">
        <f t="shared" si="0"/>
        <v>12</v>
      </c>
      <c r="E43" s="255"/>
      <c r="F43" s="378" t="s">
        <v>118</v>
      </c>
      <c r="G43" s="44">
        <f t="shared" si="1"/>
        <v>0</v>
      </c>
      <c r="H43" s="194">
        <v>3</v>
      </c>
      <c r="I43" s="37">
        <f t="shared" si="2"/>
        <v>0</v>
      </c>
      <c r="J43" s="96">
        <v>3</v>
      </c>
      <c r="K43" s="46">
        <f t="shared" si="3"/>
        <v>0</v>
      </c>
      <c r="L43" s="194">
        <v>3</v>
      </c>
      <c r="M43" s="37">
        <f t="shared" si="4"/>
        <v>0</v>
      </c>
      <c r="N43" s="96">
        <v>3</v>
      </c>
      <c r="O43" s="32">
        <f t="shared" si="5"/>
        <v>0</v>
      </c>
      <c r="P43" s="28">
        <f t="shared" si="6"/>
        <v>12</v>
      </c>
      <c r="Q43" s="28">
        <f t="shared" si="7"/>
        <v>0</v>
      </c>
    </row>
    <row r="44" spans="1:17" x14ac:dyDescent="0.25">
      <c r="A44" s="33">
        <v>27</v>
      </c>
      <c r="B44" s="42" t="s">
        <v>919</v>
      </c>
      <c r="C44" s="40"/>
      <c r="D44" s="35">
        <f t="shared" si="0"/>
        <v>12</v>
      </c>
      <c r="E44" s="255"/>
      <c r="F44" s="378" t="s">
        <v>118</v>
      </c>
      <c r="G44" s="44">
        <f t="shared" si="1"/>
        <v>0</v>
      </c>
      <c r="H44" s="194">
        <v>3</v>
      </c>
      <c r="I44" s="37">
        <f t="shared" si="2"/>
        <v>0</v>
      </c>
      <c r="J44" s="96">
        <v>3</v>
      </c>
      <c r="K44" s="46">
        <f t="shared" si="3"/>
        <v>0</v>
      </c>
      <c r="L44" s="194">
        <v>3</v>
      </c>
      <c r="M44" s="37">
        <f t="shared" si="4"/>
        <v>0</v>
      </c>
      <c r="N44" s="96">
        <v>3</v>
      </c>
      <c r="O44" s="32">
        <f t="shared" si="5"/>
        <v>0</v>
      </c>
      <c r="P44" s="28">
        <f t="shared" si="6"/>
        <v>12</v>
      </c>
      <c r="Q44" s="28">
        <f t="shared" si="7"/>
        <v>0</v>
      </c>
    </row>
    <row r="45" spans="1:17" x14ac:dyDescent="0.25">
      <c r="A45" s="33"/>
      <c r="B45" s="107" t="s">
        <v>2227</v>
      </c>
      <c r="C45" s="40"/>
      <c r="D45" s="35"/>
      <c r="E45" s="255"/>
      <c r="F45" s="378"/>
      <c r="G45" s="44">
        <f t="shared" si="1"/>
        <v>0</v>
      </c>
      <c r="H45" s="194"/>
      <c r="I45" s="37">
        <f t="shared" si="2"/>
        <v>0</v>
      </c>
      <c r="J45" s="96"/>
      <c r="K45" s="46">
        <f t="shared" si="3"/>
        <v>0</v>
      </c>
      <c r="L45" s="194"/>
      <c r="M45" s="37">
        <f t="shared" si="4"/>
        <v>0</v>
      </c>
      <c r="N45" s="96"/>
      <c r="O45" s="32">
        <f t="shared" si="5"/>
        <v>0</v>
      </c>
      <c r="P45" s="28"/>
      <c r="Q45" s="28"/>
    </row>
    <row r="46" spans="1:17" x14ac:dyDescent="0.25">
      <c r="A46" s="33">
        <v>28</v>
      </c>
      <c r="B46" s="42" t="s">
        <v>1095</v>
      </c>
      <c r="C46" s="39"/>
      <c r="D46" s="35">
        <f t="shared" si="0"/>
        <v>6</v>
      </c>
      <c r="E46" s="376"/>
      <c r="F46" s="377" t="s">
        <v>914</v>
      </c>
      <c r="G46" s="44">
        <f t="shared" si="1"/>
        <v>0</v>
      </c>
      <c r="H46" s="194">
        <v>6</v>
      </c>
      <c r="I46" s="37">
        <f t="shared" si="2"/>
        <v>0</v>
      </c>
      <c r="J46" s="96"/>
      <c r="K46" s="46">
        <f t="shared" si="3"/>
        <v>0</v>
      </c>
      <c r="L46" s="194"/>
      <c r="M46" s="37">
        <f t="shared" si="4"/>
        <v>0</v>
      </c>
      <c r="N46" s="96"/>
      <c r="O46" s="32">
        <f t="shared" si="5"/>
        <v>0</v>
      </c>
      <c r="P46" s="28">
        <f t="shared" si="6"/>
        <v>6</v>
      </c>
      <c r="Q46" s="28">
        <f t="shared" si="7"/>
        <v>0</v>
      </c>
    </row>
    <row r="47" spans="1:17" x14ac:dyDescent="0.25">
      <c r="A47" s="33">
        <v>29</v>
      </c>
      <c r="B47" s="82" t="s">
        <v>1837</v>
      </c>
      <c r="C47" s="40"/>
      <c r="D47" s="35">
        <f t="shared" si="0"/>
        <v>55</v>
      </c>
      <c r="E47" s="255"/>
      <c r="F47" s="378" t="s">
        <v>101</v>
      </c>
      <c r="G47" s="44">
        <f t="shared" si="1"/>
        <v>0</v>
      </c>
      <c r="H47" s="194">
        <v>55</v>
      </c>
      <c r="I47" s="37">
        <f t="shared" si="2"/>
        <v>0</v>
      </c>
      <c r="J47" s="96"/>
      <c r="K47" s="46">
        <f t="shared" si="3"/>
        <v>0</v>
      </c>
      <c r="L47" s="194"/>
      <c r="M47" s="37">
        <f t="shared" si="4"/>
        <v>0</v>
      </c>
      <c r="N47" s="96"/>
      <c r="O47" s="32">
        <f t="shared" si="5"/>
        <v>0</v>
      </c>
      <c r="P47" s="28">
        <f t="shared" si="6"/>
        <v>55</v>
      </c>
      <c r="Q47" s="28">
        <f t="shared" si="7"/>
        <v>0</v>
      </c>
    </row>
    <row r="48" spans="1:17" x14ac:dyDescent="0.25">
      <c r="A48" s="33">
        <v>30</v>
      </c>
      <c r="B48" s="42" t="s">
        <v>1838</v>
      </c>
      <c r="C48" s="40"/>
      <c r="D48" s="35">
        <f t="shared" si="0"/>
        <v>6</v>
      </c>
      <c r="E48" s="255"/>
      <c r="F48" s="378" t="s">
        <v>101</v>
      </c>
      <c r="G48" s="44">
        <f t="shared" si="1"/>
        <v>0</v>
      </c>
      <c r="H48" s="194">
        <v>6</v>
      </c>
      <c r="I48" s="37">
        <f t="shared" si="2"/>
        <v>0</v>
      </c>
      <c r="J48" s="96"/>
      <c r="K48" s="46">
        <f t="shared" si="3"/>
        <v>0</v>
      </c>
      <c r="L48" s="194"/>
      <c r="M48" s="37">
        <f t="shared" si="4"/>
        <v>0</v>
      </c>
      <c r="N48" s="96"/>
      <c r="O48" s="32">
        <f t="shared" si="5"/>
        <v>0</v>
      </c>
      <c r="P48" s="28">
        <f t="shared" si="6"/>
        <v>6</v>
      </c>
      <c r="Q48" s="28">
        <f t="shared" si="7"/>
        <v>0</v>
      </c>
    </row>
    <row r="49" spans="1:17" x14ac:dyDescent="0.25">
      <c r="A49" s="33">
        <v>31</v>
      </c>
      <c r="B49" s="42" t="s">
        <v>1096</v>
      </c>
      <c r="C49" s="40"/>
      <c r="D49" s="35">
        <f t="shared" si="0"/>
        <v>1</v>
      </c>
      <c r="E49" s="255"/>
      <c r="F49" s="378" t="s">
        <v>1103</v>
      </c>
      <c r="G49" s="44">
        <f t="shared" si="1"/>
        <v>0</v>
      </c>
      <c r="H49" s="194">
        <v>1</v>
      </c>
      <c r="I49" s="37">
        <f t="shared" si="2"/>
        <v>0</v>
      </c>
      <c r="J49" s="96"/>
      <c r="K49" s="46">
        <f t="shared" si="3"/>
        <v>0</v>
      </c>
      <c r="L49" s="194"/>
      <c r="M49" s="37">
        <f t="shared" si="4"/>
        <v>0</v>
      </c>
      <c r="N49" s="96"/>
      <c r="O49" s="32">
        <f t="shared" si="5"/>
        <v>0</v>
      </c>
      <c r="P49" s="28">
        <f t="shared" si="6"/>
        <v>1</v>
      </c>
      <c r="Q49" s="28">
        <f t="shared" si="7"/>
        <v>0</v>
      </c>
    </row>
    <row r="50" spans="1:17" x14ac:dyDescent="0.25">
      <c r="A50" s="33">
        <v>32</v>
      </c>
      <c r="B50" s="42" t="s">
        <v>1102</v>
      </c>
      <c r="C50" s="40"/>
      <c r="D50" s="375">
        <f t="shared" si="0"/>
        <v>0.5</v>
      </c>
      <c r="E50" s="255"/>
      <c r="F50" s="378" t="s">
        <v>410</v>
      </c>
      <c r="G50" s="44">
        <f t="shared" si="1"/>
        <v>0</v>
      </c>
      <c r="H50" s="385">
        <v>0.5</v>
      </c>
      <c r="I50" s="37">
        <f t="shared" si="2"/>
        <v>0</v>
      </c>
      <c r="J50" s="96"/>
      <c r="K50" s="46">
        <f t="shared" si="3"/>
        <v>0</v>
      </c>
      <c r="L50" s="194"/>
      <c r="M50" s="37">
        <f t="shared" si="4"/>
        <v>0</v>
      </c>
      <c r="N50" s="96"/>
      <c r="O50" s="32">
        <f t="shared" si="5"/>
        <v>0</v>
      </c>
      <c r="P50" s="28">
        <f t="shared" si="6"/>
        <v>0.5</v>
      </c>
      <c r="Q50" s="28">
        <f t="shared" si="7"/>
        <v>0</v>
      </c>
    </row>
    <row r="51" spans="1:17" x14ac:dyDescent="0.25">
      <c r="A51" s="33"/>
      <c r="B51" s="42"/>
      <c r="C51" s="40"/>
      <c r="D51" s="35"/>
      <c r="E51" s="86"/>
      <c r="F51" s="200"/>
      <c r="G51" s="44"/>
      <c r="H51" s="194"/>
      <c r="I51" s="37"/>
      <c r="J51" s="96"/>
      <c r="K51" s="46"/>
      <c r="L51" s="194"/>
      <c r="M51" s="37"/>
      <c r="N51" s="96"/>
      <c r="O51" s="32"/>
      <c r="P51" s="28">
        <f t="shared" si="6"/>
        <v>0</v>
      </c>
      <c r="Q51" s="28">
        <f t="shared" si="7"/>
        <v>0</v>
      </c>
    </row>
    <row r="52" spans="1:17" x14ac:dyDescent="0.25">
      <c r="A52" s="33"/>
      <c r="B52" s="42"/>
      <c r="C52" s="40"/>
      <c r="D52" s="35"/>
      <c r="E52" s="86"/>
      <c r="F52" s="200"/>
      <c r="G52" s="44"/>
      <c r="H52" s="194"/>
      <c r="I52" s="37"/>
      <c r="J52" s="96"/>
      <c r="K52" s="46"/>
      <c r="L52" s="194"/>
      <c r="M52" s="37"/>
      <c r="N52" s="96"/>
      <c r="O52" s="32"/>
      <c r="P52" s="28">
        <f t="shared" si="6"/>
        <v>0</v>
      </c>
      <c r="Q52" s="28">
        <f t="shared" si="7"/>
        <v>0</v>
      </c>
    </row>
    <row r="53" spans="1:17" x14ac:dyDescent="0.25">
      <c r="A53" s="33"/>
      <c r="B53" s="42"/>
      <c r="C53" s="40"/>
      <c r="D53" s="35"/>
      <c r="E53" s="86"/>
      <c r="F53" s="200"/>
      <c r="G53" s="44"/>
      <c r="H53" s="194"/>
      <c r="I53" s="37"/>
      <c r="J53" s="96"/>
      <c r="K53" s="46"/>
      <c r="L53" s="194"/>
      <c r="M53" s="37"/>
      <c r="N53" s="96"/>
      <c r="O53" s="32"/>
      <c r="P53" s="28">
        <f>N53+L53+J53+H53</f>
        <v>0</v>
      </c>
      <c r="Q53" s="28">
        <f>P53-D53</f>
        <v>0</v>
      </c>
    </row>
    <row r="54" spans="1:17" x14ac:dyDescent="0.25">
      <c r="A54" s="33"/>
      <c r="B54" s="42"/>
      <c r="C54" s="40"/>
      <c r="D54" s="35"/>
      <c r="E54" s="86"/>
      <c r="F54" s="200"/>
      <c r="G54" s="44"/>
      <c r="H54" s="194"/>
      <c r="I54" s="37"/>
      <c r="J54" s="96"/>
      <c r="K54" s="46"/>
      <c r="L54" s="194"/>
      <c r="M54" s="37"/>
      <c r="N54" s="96"/>
      <c r="O54" s="32"/>
      <c r="P54" s="28">
        <f>N54+L54+J54+H54</f>
        <v>0</v>
      </c>
      <c r="Q54" s="28">
        <f>P54-D54</f>
        <v>0</v>
      </c>
    </row>
    <row r="55" spans="1:17" ht="13.5" thickBot="1" x14ac:dyDescent="0.3">
      <c r="A55" s="63"/>
      <c r="B55" s="64"/>
      <c r="C55" s="65"/>
      <c r="D55" s="66"/>
      <c r="E55" s="67"/>
      <c r="F55" s="68"/>
      <c r="G55" s="69"/>
      <c r="H55" s="70"/>
      <c r="I55" s="71"/>
      <c r="J55" s="72"/>
      <c r="K55" s="69"/>
      <c r="L55" s="70"/>
      <c r="M55" s="71"/>
      <c r="N55" s="97"/>
      <c r="O55" s="73"/>
      <c r="P55" s="28"/>
      <c r="Q55" s="28"/>
    </row>
    <row r="56" spans="1:17" ht="14.25" thickTop="1" thickBot="1" x14ac:dyDescent="0.3">
      <c r="A56" s="74"/>
      <c r="B56" s="81" t="s">
        <v>77</v>
      </c>
      <c r="C56" s="76"/>
      <c r="D56" s="77"/>
      <c r="E56" s="78"/>
      <c r="F56" s="79"/>
      <c r="G56" s="80">
        <f>SUM(G13:G55)</f>
        <v>7013.42</v>
      </c>
      <c r="H56" s="76"/>
      <c r="I56" s="80">
        <f>SUM(I13:I55)</f>
        <v>5422.8899999999994</v>
      </c>
      <c r="J56" s="78"/>
      <c r="K56" s="80">
        <f>SUM(K13:K55)</f>
        <v>1590.53</v>
      </c>
      <c r="L56" s="76"/>
      <c r="M56" s="80">
        <f>SUM(M13:M55)</f>
        <v>0</v>
      </c>
      <c r="N56" s="98"/>
      <c r="O56" s="80">
        <f>SUM(O13:O55)</f>
        <v>0</v>
      </c>
      <c r="P56" s="28"/>
      <c r="Q56" s="28"/>
    </row>
    <row r="57" spans="1:17" ht="13.5" thickTop="1" x14ac:dyDescent="0.25">
      <c r="A57" s="8" t="s">
        <v>5</v>
      </c>
      <c r="B57" s="9"/>
      <c r="C57" s="240"/>
      <c r="D57" s="9" t="s">
        <v>6</v>
      </c>
      <c r="E57" s="9"/>
      <c r="F57" s="17"/>
      <c r="G57" s="22"/>
      <c r="H57" s="240"/>
      <c r="I57" s="22"/>
      <c r="J57" s="240"/>
      <c r="K57" s="22"/>
      <c r="L57" s="26"/>
      <c r="M57" s="23" t="s">
        <v>7</v>
      </c>
      <c r="N57" s="29"/>
      <c r="P57" s="28"/>
      <c r="Q57" s="28"/>
    </row>
    <row r="58" spans="1:17" x14ac:dyDescent="0.25">
      <c r="D58" s="8" t="s">
        <v>8</v>
      </c>
      <c r="P58" s="28"/>
      <c r="Q58" s="28"/>
    </row>
    <row r="59" spans="1:17" x14ac:dyDescent="0.25">
      <c r="P59" s="28"/>
      <c r="Q59" s="28"/>
    </row>
    <row r="60" spans="1:17" x14ac:dyDescent="0.25">
      <c r="P60" s="28"/>
      <c r="Q60" s="28"/>
    </row>
    <row r="61" spans="1:17" x14ac:dyDescent="0.25">
      <c r="A61" s="652" t="s">
        <v>910</v>
      </c>
      <c r="B61" s="652"/>
      <c r="C61" s="241"/>
      <c r="D61" s="653" t="s">
        <v>9</v>
      </c>
      <c r="E61" s="653"/>
      <c r="F61" s="653"/>
      <c r="G61" s="20"/>
      <c r="H61" s="653" t="s">
        <v>10</v>
      </c>
      <c r="I61" s="653"/>
      <c r="J61" s="653"/>
      <c r="K61" s="20"/>
      <c r="L61" s="241"/>
      <c r="M61" s="653" t="s">
        <v>25</v>
      </c>
      <c r="N61" s="653"/>
      <c r="O61" s="653"/>
      <c r="P61" s="28"/>
      <c r="Q61" s="28"/>
    </row>
    <row r="62" spans="1:17" x14ac:dyDescent="0.25">
      <c r="A62" s="654" t="s">
        <v>11</v>
      </c>
      <c r="B62" s="654"/>
      <c r="C62" s="242"/>
      <c r="D62" s="655" t="s">
        <v>12</v>
      </c>
      <c r="E62" s="655"/>
      <c r="F62" s="655"/>
      <c r="G62" s="24"/>
      <c r="H62" s="655" t="s">
        <v>13</v>
      </c>
      <c r="I62" s="655"/>
      <c r="J62" s="655"/>
      <c r="K62" s="276"/>
      <c r="L62" s="242"/>
      <c r="M62" s="655" t="s">
        <v>26</v>
      </c>
      <c r="N62" s="655"/>
      <c r="O62" s="655"/>
      <c r="P62" s="28"/>
      <c r="Q62" s="28"/>
    </row>
  </sheetData>
  <mergeCells count="26">
    <mergeCell ref="C6:E6"/>
    <mergeCell ref="A1:O1"/>
    <mergeCell ref="A2:O2"/>
    <mergeCell ref="C4:E4"/>
    <mergeCell ref="F4:I4"/>
    <mergeCell ref="C5:E5"/>
    <mergeCell ref="H9:O9"/>
    <mergeCell ref="E10:F11"/>
    <mergeCell ref="G10:G11"/>
    <mergeCell ref="H10:I11"/>
    <mergeCell ref="J10:K11"/>
    <mergeCell ref="L10:M11"/>
    <mergeCell ref="N10:O11"/>
    <mergeCell ref="C7:E7"/>
    <mergeCell ref="A9:A11"/>
    <mergeCell ref="B9:B11"/>
    <mergeCell ref="C9:D9"/>
    <mergeCell ref="E9:G9"/>
    <mergeCell ref="A62:B62"/>
    <mergeCell ref="D62:F62"/>
    <mergeCell ref="H62:J62"/>
    <mergeCell ref="M62:O62"/>
    <mergeCell ref="A61:B61"/>
    <mergeCell ref="D61:F61"/>
    <mergeCell ref="H61:J61"/>
    <mergeCell ref="M61:O61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83"/>
  <sheetViews>
    <sheetView showWhiteSpace="0" view="pageLayout" zoomScale="85" zoomScaleNormal="100" zoomScalePageLayoutView="85" workbookViewId="0">
      <selection activeCell="B60" sqref="B60"/>
    </sheetView>
  </sheetViews>
  <sheetFormatPr defaultColWidth="9.140625" defaultRowHeight="12.75" x14ac:dyDescent="0.25"/>
  <cols>
    <col min="1" max="1" width="5.42578125" style="8" customWidth="1"/>
    <col min="2" max="2" width="30.28515625" style="8" customWidth="1"/>
    <col min="3" max="3" width="7.5703125" style="4" customWidth="1"/>
    <col min="4" max="4" width="8.85546875" style="4" customWidth="1"/>
    <col min="5" max="5" width="10.7109375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256"/>
      <c r="D3" s="256"/>
      <c r="F3" s="16"/>
      <c r="G3" s="20"/>
      <c r="H3" s="256"/>
      <c r="I3" s="20"/>
      <c r="J3" s="256"/>
      <c r="K3" s="20"/>
      <c r="L3" s="256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73" t="s">
        <v>1</v>
      </c>
      <c r="D4" s="673"/>
      <c r="E4" s="673"/>
      <c r="F4" s="652"/>
      <c r="G4" s="652"/>
      <c r="H4" s="652"/>
      <c r="I4" s="652"/>
      <c r="J4" s="256"/>
      <c r="K4" s="20"/>
      <c r="L4" s="256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17"/>
      <c r="G5" s="21"/>
      <c r="H5" s="258"/>
      <c r="I5" s="21"/>
      <c r="J5" s="256"/>
      <c r="K5" s="20"/>
      <c r="L5" s="256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72" t="s">
        <v>988</v>
      </c>
      <c r="D6" s="672"/>
      <c r="E6" s="672"/>
      <c r="F6" s="17"/>
      <c r="G6" s="21"/>
      <c r="H6" s="258"/>
      <c r="I6" s="21"/>
      <c r="J6" s="256"/>
      <c r="K6" s="20"/>
      <c r="L6" s="256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3"/>
      <c r="D7" s="673"/>
      <c r="E7" s="673"/>
      <c r="F7" s="17"/>
      <c r="G7" s="21"/>
      <c r="H7" s="258"/>
      <c r="I7" s="21"/>
      <c r="J7" s="256"/>
      <c r="K7" s="20"/>
      <c r="L7" s="256"/>
      <c r="M7" s="20"/>
      <c r="N7" s="28"/>
      <c r="O7" s="20"/>
      <c r="P7" s="28"/>
      <c r="Q7" s="28"/>
    </row>
    <row r="8" spans="1:17" s="5" customFormat="1" ht="13.5" thickBot="1" x14ac:dyDescent="0.3">
      <c r="C8" s="258"/>
      <c r="D8" s="258"/>
      <c r="E8" s="258"/>
      <c r="F8" s="17"/>
      <c r="G8" s="21"/>
      <c r="H8" s="258"/>
      <c r="I8" s="21"/>
      <c r="J8" s="256"/>
      <c r="K8" s="20"/>
      <c r="L8" s="256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ht="25.5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259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87"/>
      <c r="C12" s="50"/>
      <c r="D12" s="51"/>
      <c r="E12" s="52"/>
      <c r="F12" s="53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5" customFormat="1" x14ac:dyDescent="0.25">
      <c r="A13" s="33">
        <v>1</v>
      </c>
      <c r="B13" s="42" t="s">
        <v>188</v>
      </c>
      <c r="C13" s="39"/>
      <c r="D13" s="35">
        <f>H13+J13+L13+N13</f>
        <v>40</v>
      </c>
      <c r="E13" s="261">
        <v>129.97999999999999</v>
      </c>
      <c r="F13" s="200" t="s">
        <v>40</v>
      </c>
      <c r="G13" s="44">
        <f>E13*D13</f>
        <v>5199.2</v>
      </c>
      <c r="H13" s="194">
        <v>10</v>
      </c>
      <c r="I13" s="37">
        <f>H13*E13</f>
        <v>1299.8</v>
      </c>
      <c r="J13" s="96">
        <v>10</v>
      </c>
      <c r="K13" s="46">
        <f t="shared" ref="K13:K74" si="0">J13*E13</f>
        <v>1299.8</v>
      </c>
      <c r="L13" s="194">
        <v>10</v>
      </c>
      <c r="M13" s="37">
        <f>L13*E13</f>
        <v>1299.8</v>
      </c>
      <c r="N13" s="96">
        <v>10</v>
      </c>
      <c r="O13" s="32">
        <f t="shared" ref="O13:O74" si="1">N13*E13</f>
        <v>1299.8</v>
      </c>
      <c r="P13" s="28">
        <f>N13+L13+J13+H13</f>
        <v>40</v>
      </c>
      <c r="Q13" s="28">
        <f>P13-D13</f>
        <v>0</v>
      </c>
    </row>
    <row r="14" spans="1:17" s="7" customFormat="1" x14ac:dyDescent="0.25">
      <c r="A14" s="33">
        <v>2</v>
      </c>
      <c r="B14" s="42" t="s">
        <v>437</v>
      </c>
      <c r="C14" s="40"/>
      <c r="D14" s="35">
        <f t="shared" ref="D14:D74" si="2">H14+J14+L14+N14</f>
        <v>40</v>
      </c>
      <c r="E14" s="260">
        <v>114.51</v>
      </c>
      <c r="F14" s="200" t="s">
        <v>40</v>
      </c>
      <c r="G14" s="44">
        <f t="shared" ref="G14:G74" si="3">E14*D14</f>
        <v>4580.4000000000005</v>
      </c>
      <c r="H14" s="194">
        <v>10</v>
      </c>
      <c r="I14" s="37">
        <f t="shared" ref="I14:I61" si="4">H14*E14</f>
        <v>1145.1000000000001</v>
      </c>
      <c r="J14" s="96">
        <v>10</v>
      </c>
      <c r="K14" s="46">
        <f t="shared" si="0"/>
        <v>1145.1000000000001</v>
      </c>
      <c r="L14" s="194">
        <v>10</v>
      </c>
      <c r="M14" s="37">
        <f t="shared" ref="M14:M74" si="5">L14*E14</f>
        <v>1145.1000000000001</v>
      </c>
      <c r="N14" s="96">
        <v>10</v>
      </c>
      <c r="O14" s="32">
        <f t="shared" si="1"/>
        <v>1145.1000000000001</v>
      </c>
      <c r="P14" s="28">
        <f t="shared" ref="P14:P53" si="6">N14+L14+J14+H14</f>
        <v>40</v>
      </c>
      <c r="Q14" s="28">
        <f t="shared" ref="Q14:Q53" si="7">P14-D14</f>
        <v>0</v>
      </c>
    </row>
    <row r="15" spans="1:17" s="7" customFormat="1" x14ac:dyDescent="0.25">
      <c r="A15" s="33">
        <v>3</v>
      </c>
      <c r="B15" s="42" t="s">
        <v>155</v>
      </c>
      <c r="C15" s="40"/>
      <c r="D15" s="35">
        <f t="shared" si="2"/>
        <v>300</v>
      </c>
      <c r="E15" s="260">
        <v>2.91</v>
      </c>
      <c r="F15" s="200" t="s">
        <v>101</v>
      </c>
      <c r="G15" s="44">
        <f t="shared" si="3"/>
        <v>873</v>
      </c>
      <c r="H15" s="194">
        <v>75</v>
      </c>
      <c r="I15" s="37">
        <f t="shared" si="4"/>
        <v>218.25</v>
      </c>
      <c r="J15" s="96">
        <v>75</v>
      </c>
      <c r="K15" s="46">
        <f t="shared" si="0"/>
        <v>218.25</v>
      </c>
      <c r="L15" s="194">
        <v>75</v>
      </c>
      <c r="M15" s="37">
        <f t="shared" si="5"/>
        <v>218.25</v>
      </c>
      <c r="N15" s="96">
        <v>75</v>
      </c>
      <c r="O15" s="32">
        <f t="shared" si="1"/>
        <v>218.25</v>
      </c>
      <c r="P15" s="28">
        <f t="shared" si="6"/>
        <v>300</v>
      </c>
      <c r="Q15" s="28">
        <f t="shared" si="7"/>
        <v>0</v>
      </c>
    </row>
    <row r="16" spans="1:17" s="7" customFormat="1" x14ac:dyDescent="0.25">
      <c r="A16" s="33">
        <v>4</v>
      </c>
      <c r="B16" s="42" t="s">
        <v>189</v>
      </c>
      <c r="C16" s="40"/>
      <c r="D16" s="35">
        <f t="shared" si="2"/>
        <v>300</v>
      </c>
      <c r="E16" s="260">
        <v>2.5299999999999998</v>
      </c>
      <c r="F16" s="200" t="s">
        <v>101</v>
      </c>
      <c r="G16" s="44">
        <f t="shared" si="3"/>
        <v>758.99999999999989</v>
      </c>
      <c r="H16" s="194">
        <v>75</v>
      </c>
      <c r="I16" s="37">
        <f>H16*E16</f>
        <v>189.74999999999997</v>
      </c>
      <c r="J16" s="96">
        <v>75</v>
      </c>
      <c r="K16" s="46">
        <f t="shared" si="0"/>
        <v>189.74999999999997</v>
      </c>
      <c r="L16" s="194">
        <v>75</v>
      </c>
      <c r="M16" s="37">
        <f t="shared" si="5"/>
        <v>189.74999999999997</v>
      </c>
      <c r="N16" s="96">
        <v>75</v>
      </c>
      <c r="O16" s="32">
        <f t="shared" si="1"/>
        <v>189.74999999999997</v>
      </c>
      <c r="P16" s="28">
        <f t="shared" si="6"/>
        <v>300</v>
      </c>
      <c r="Q16" s="28">
        <f t="shared" si="7"/>
        <v>0</v>
      </c>
    </row>
    <row r="17" spans="1:17" s="7" customFormat="1" x14ac:dyDescent="0.25">
      <c r="A17" s="33">
        <v>5</v>
      </c>
      <c r="B17" s="42" t="s">
        <v>428</v>
      </c>
      <c r="C17" s="40"/>
      <c r="D17" s="35">
        <f t="shared" si="2"/>
        <v>600</v>
      </c>
      <c r="E17" s="260">
        <v>5.18</v>
      </c>
      <c r="F17" s="200" t="s">
        <v>101</v>
      </c>
      <c r="G17" s="44">
        <f t="shared" si="3"/>
        <v>3108</v>
      </c>
      <c r="H17" s="194">
        <v>150</v>
      </c>
      <c r="I17" s="37">
        <f>H17*E17</f>
        <v>777</v>
      </c>
      <c r="J17" s="96">
        <v>150</v>
      </c>
      <c r="K17" s="46">
        <f t="shared" si="0"/>
        <v>777</v>
      </c>
      <c r="L17" s="194">
        <v>150</v>
      </c>
      <c r="M17" s="37">
        <f t="shared" si="5"/>
        <v>777</v>
      </c>
      <c r="N17" s="96">
        <v>150</v>
      </c>
      <c r="O17" s="32">
        <f t="shared" si="1"/>
        <v>777</v>
      </c>
      <c r="P17" s="28">
        <f t="shared" si="6"/>
        <v>600</v>
      </c>
      <c r="Q17" s="28">
        <f t="shared" si="7"/>
        <v>0</v>
      </c>
    </row>
    <row r="18" spans="1:17" s="7" customFormat="1" x14ac:dyDescent="0.25">
      <c r="A18" s="33">
        <v>6</v>
      </c>
      <c r="B18" s="41" t="s">
        <v>959</v>
      </c>
      <c r="C18" s="39"/>
      <c r="D18" s="35">
        <f t="shared" si="2"/>
        <v>600</v>
      </c>
      <c r="E18" s="261">
        <v>4.08</v>
      </c>
      <c r="F18" s="200" t="s">
        <v>101</v>
      </c>
      <c r="G18" s="44">
        <f t="shared" si="3"/>
        <v>2448</v>
      </c>
      <c r="H18" s="194">
        <v>150</v>
      </c>
      <c r="I18" s="37">
        <f>H18*E18</f>
        <v>612</v>
      </c>
      <c r="J18" s="96">
        <v>150</v>
      </c>
      <c r="K18" s="46">
        <f t="shared" si="0"/>
        <v>612</v>
      </c>
      <c r="L18" s="194">
        <v>150</v>
      </c>
      <c r="M18" s="37">
        <f t="shared" si="5"/>
        <v>612</v>
      </c>
      <c r="N18" s="96">
        <v>150</v>
      </c>
      <c r="O18" s="32">
        <f t="shared" si="1"/>
        <v>612</v>
      </c>
      <c r="P18" s="28">
        <f t="shared" si="6"/>
        <v>600</v>
      </c>
      <c r="Q18" s="28">
        <f t="shared" si="7"/>
        <v>0</v>
      </c>
    </row>
    <row r="19" spans="1:17" s="7" customFormat="1" x14ac:dyDescent="0.25">
      <c r="A19" s="33">
        <v>7</v>
      </c>
      <c r="B19" s="41" t="s">
        <v>960</v>
      </c>
      <c r="C19" s="40"/>
      <c r="D19" s="35">
        <f t="shared" si="2"/>
        <v>40</v>
      </c>
      <c r="E19" s="260">
        <v>328.64</v>
      </c>
      <c r="F19" s="200" t="s">
        <v>45</v>
      </c>
      <c r="G19" s="44">
        <f t="shared" si="3"/>
        <v>13145.599999999999</v>
      </c>
      <c r="H19" s="194">
        <v>10</v>
      </c>
      <c r="I19" s="37">
        <f t="shared" si="4"/>
        <v>3286.3999999999996</v>
      </c>
      <c r="J19" s="96">
        <v>10</v>
      </c>
      <c r="K19" s="46">
        <f t="shared" si="0"/>
        <v>3286.3999999999996</v>
      </c>
      <c r="L19" s="194">
        <v>10</v>
      </c>
      <c r="M19" s="37">
        <f t="shared" si="5"/>
        <v>3286.3999999999996</v>
      </c>
      <c r="N19" s="96">
        <v>10</v>
      </c>
      <c r="O19" s="32">
        <f t="shared" si="1"/>
        <v>3286.3999999999996</v>
      </c>
      <c r="P19" s="28">
        <f t="shared" si="6"/>
        <v>40</v>
      </c>
      <c r="Q19" s="28">
        <f t="shared" si="7"/>
        <v>0</v>
      </c>
    </row>
    <row r="20" spans="1:17" s="7" customFormat="1" x14ac:dyDescent="0.25">
      <c r="A20" s="33">
        <v>8</v>
      </c>
      <c r="B20" s="42" t="s">
        <v>961</v>
      </c>
      <c r="C20" s="40"/>
      <c r="D20" s="35">
        <f t="shared" si="2"/>
        <v>20</v>
      </c>
      <c r="E20" s="260">
        <v>415.33</v>
      </c>
      <c r="F20" s="200" t="s">
        <v>45</v>
      </c>
      <c r="G20" s="44">
        <f t="shared" si="3"/>
        <v>8306.6</v>
      </c>
      <c r="H20" s="194">
        <v>5</v>
      </c>
      <c r="I20" s="37">
        <f t="shared" si="4"/>
        <v>2076.65</v>
      </c>
      <c r="J20" s="96">
        <v>5</v>
      </c>
      <c r="K20" s="46">
        <f t="shared" si="0"/>
        <v>2076.65</v>
      </c>
      <c r="L20" s="194">
        <v>5</v>
      </c>
      <c r="M20" s="37">
        <f t="shared" si="5"/>
        <v>2076.65</v>
      </c>
      <c r="N20" s="96">
        <v>5</v>
      </c>
      <c r="O20" s="32">
        <f t="shared" si="1"/>
        <v>2076.65</v>
      </c>
      <c r="P20" s="28">
        <f t="shared" si="6"/>
        <v>20</v>
      </c>
      <c r="Q20" s="28">
        <f t="shared" si="7"/>
        <v>0</v>
      </c>
    </row>
    <row r="21" spans="1:17" s="7" customFormat="1" x14ac:dyDescent="0.25">
      <c r="A21" s="33">
        <v>9</v>
      </c>
      <c r="B21" s="42" t="s">
        <v>962</v>
      </c>
      <c r="C21" s="40"/>
      <c r="D21" s="35">
        <f t="shared" si="2"/>
        <v>20</v>
      </c>
      <c r="E21" s="260">
        <v>415.33</v>
      </c>
      <c r="F21" s="200" t="s">
        <v>45</v>
      </c>
      <c r="G21" s="44">
        <f t="shared" si="3"/>
        <v>8306.6</v>
      </c>
      <c r="H21" s="194">
        <v>5</v>
      </c>
      <c r="I21" s="37">
        <f>H21*E21</f>
        <v>2076.65</v>
      </c>
      <c r="J21" s="96">
        <v>5</v>
      </c>
      <c r="K21" s="46">
        <f t="shared" si="0"/>
        <v>2076.65</v>
      </c>
      <c r="L21" s="194">
        <v>5</v>
      </c>
      <c r="M21" s="37">
        <f t="shared" si="5"/>
        <v>2076.65</v>
      </c>
      <c r="N21" s="96">
        <v>5</v>
      </c>
      <c r="O21" s="32">
        <f t="shared" si="1"/>
        <v>2076.65</v>
      </c>
      <c r="P21" s="28">
        <f t="shared" si="6"/>
        <v>20</v>
      </c>
      <c r="Q21" s="28">
        <f t="shared" si="7"/>
        <v>0</v>
      </c>
    </row>
    <row r="22" spans="1:17" s="7" customFormat="1" x14ac:dyDescent="0.25">
      <c r="A22" s="33">
        <v>10</v>
      </c>
      <c r="B22" s="42" t="s">
        <v>963</v>
      </c>
      <c r="C22" s="40"/>
      <c r="D22" s="35">
        <f t="shared" si="2"/>
        <v>20</v>
      </c>
      <c r="E22" s="260">
        <v>415.33</v>
      </c>
      <c r="F22" s="200" t="s">
        <v>45</v>
      </c>
      <c r="G22" s="44">
        <f t="shared" si="3"/>
        <v>8306.6</v>
      </c>
      <c r="H22" s="194">
        <v>5</v>
      </c>
      <c r="I22" s="37">
        <f>H22*E22</f>
        <v>2076.65</v>
      </c>
      <c r="J22" s="96">
        <v>5</v>
      </c>
      <c r="K22" s="46">
        <f t="shared" si="0"/>
        <v>2076.65</v>
      </c>
      <c r="L22" s="194">
        <v>5</v>
      </c>
      <c r="M22" s="37">
        <f t="shared" si="5"/>
        <v>2076.65</v>
      </c>
      <c r="N22" s="96">
        <v>5</v>
      </c>
      <c r="O22" s="32">
        <f t="shared" si="1"/>
        <v>2076.65</v>
      </c>
      <c r="P22" s="28">
        <f t="shared" si="6"/>
        <v>20</v>
      </c>
      <c r="Q22" s="28">
        <f t="shared" si="7"/>
        <v>0</v>
      </c>
    </row>
    <row r="23" spans="1:17" s="7" customFormat="1" x14ac:dyDescent="0.25">
      <c r="A23" s="33">
        <v>11</v>
      </c>
      <c r="B23" s="42" t="s">
        <v>96</v>
      </c>
      <c r="C23" s="40"/>
      <c r="D23" s="35">
        <f t="shared" si="2"/>
        <v>20</v>
      </c>
      <c r="E23" s="260">
        <v>78.92</v>
      </c>
      <c r="F23" s="200" t="s">
        <v>45</v>
      </c>
      <c r="G23" s="44">
        <f t="shared" si="3"/>
        <v>1578.4</v>
      </c>
      <c r="H23" s="194">
        <v>5</v>
      </c>
      <c r="I23" s="37">
        <f>H23*E23</f>
        <v>394.6</v>
      </c>
      <c r="J23" s="96">
        <v>5</v>
      </c>
      <c r="K23" s="46">
        <f t="shared" si="0"/>
        <v>394.6</v>
      </c>
      <c r="L23" s="194">
        <v>5</v>
      </c>
      <c r="M23" s="37">
        <f t="shared" si="5"/>
        <v>394.6</v>
      </c>
      <c r="N23" s="96">
        <v>5</v>
      </c>
      <c r="O23" s="32">
        <f t="shared" si="1"/>
        <v>394.6</v>
      </c>
      <c r="P23" s="28">
        <f t="shared" si="6"/>
        <v>20</v>
      </c>
      <c r="Q23" s="28">
        <f t="shared" si="7"/>
        <v>0</v>
      </c>
    </row>
    <row r="24" spans="1:17" s="7" customFormat="1" x14ac:dyDescent="0.25">
      <c r="A24" s="33">
        <v>12</v>
      </c>
      <c r="B24" s="42" t="s">
        <v>67</v>
      </c>
      <c r="C24" s="40"/>
      <c r="D24" s="35">
        <f t="shared" si="2"/>
        <v>40</v>
      </c>
      <c r="E24" s="260">
        <v>17.559999999999999</v>
      </c>
      <c r="F24" s="200" t="s">
        <v>101</v>
      </c>
      <c r="G24" s="44">
        <f t="shared" si="3"/>
        <v>702.4</v>
      </c>
      <c r="H24" s="194">
        <v>10</v>
      </c>
      <c r="I24" s="37">
        <f t="shared" si="4"/>
        <v>175.6</v>
      </c>
      <c r="J24" s="96">
        <v>10</v>
      </c>
      <c r="K24" s="46">
        <f t="shared" si="0"/>
        <v>175.6</v>
      </c>
      <c r="L24" s="194">
        <v>10</v>
      </c>
      <c r="M24" s="37">
        <f t="shared" si="5"/>
        <v>175.6</v>
      </c>
      <c r="N24" s="96">
        <v>10</v>
      </c>
      <c r="O24" s="32">
        <f t="shared" si="1"/>
        <v>175.6</v>
      </c>
      <c r="P24" s="28">
        <f t="shared" si="6"/>
        <v>40</v>
      </c>
      <c r="Q24" s="28">
        <f t="shared" si="7"/>
        <v>0</v>
      </c>
    </row>
    <row r="25" spans="1:17" s="7" customFormat="1" x14ac:dyDescent="0.25">
      <c r="A25" s="33">
        <v>13</v>
      </c>
      <c r="B25" s="42" t="s">
        <v>964</v>
      </c>
      <c r="C25" s="40"/>
      <c r="D25" s="35">
        <f t="shared" si="2"/>
        <v>20</v>
      </c>
      <c r="E25" s="260">
        <v>101.92</v>
      </c>
      <c r="F25" s="200" t="s">
        <v>101</v>
      </c>
      <c r="G25" s="44">
        <f t="shared" si="3"/>
        <v>2038.4</v>
      </c>
      <c r="H25" s="194">
        <v>10</v>
      </c>
      <c r="I25" s="37">
        <f t="shared" si="4"/>
        <v>1019.2</v>
      </c>
      <c r="J25" s="96"/>
      <c r="K25" s="46">
        <f t="shared" si="0"/>
        <v>0</v>
      </c>
      <c r="L25" s="194">
        <v>10</v>
      </c>
      <c r="M25" s="37">
        <f t="shared" si="5"/>
        <v>1019.2</v>
      </c>
      <c r="N25" s="96"/>
      <c r="O25" s="32">
        <f t="shared" si="1"/>
        <v>0</v>
      </c>
      <c r="P25" s="28">
        <f t="shared" si="6"/>
        <v>20</v>
      </c>
      <c r="Q25" s="28">
        <f t="shared" si="7"/>
        <v>0</v>
      </c>
    </row>
    <row r="26" spans="1:17" s="7" customFormat="1" x14ac:dyDescent="0.25">
      <c r="A26" s="33">
        <v>14</v>
      </c>
      <c r="B26" s="42" t="s">
        <v>518</v>
      </c>
      <c r="C26" s="40"/>
      <c r="D26" s="35">
        <f t="shared" si="2"/>
        <v>12</v>
      </c>
      <c r="E26" s="260">
        <v>82.16</v>
      </c>
      <c r="F26" s="200" t="s">
        <v>101</v>
      </c>
      <c r="G26" s="44">
        <f t="shared" si="3"/>
        <v>985.92</v>
      </c>
      <c r="H26" s="194">
        <v>3</v>
      </c>
      <c r="I26" s="37">
        <f t="shared" si="4"/>
        <v>246.48</v>
      </c>
      <c r="J26" s="96">
        <v>3</v>
      </c>
      <c r="K26" s="46">
        <f t="shared" si="0"/>
        <v>246.48</v>
      </c>
      <c r="L26" s="194">
        <v>3</v>
      </c>
      <c r="M26" s="37">
        <f t="shared" si="5"/>
        <v>246.48</v>
      </c>
      <c r="N26" s="96">
        <v>3</v>
      </c>
      <c r="O26" s="32">
        <f t="shared" si="1"/>
        <v>246.48</v>
      </c>
      <c r="P26" s="28">
        <f t="shared" si="6"/>
        <v>12</v>
      </c>
      <c r="Q26" s="28">
        <f t="shared" si="7"/>
        <v>0</v>
      </c>
    </row>
    <row r="27" spans="1:17" s="7" customFormat="1" x14ac:dyDescent="0.25">
      <c r="A27" s="33">
        <v>15</v>
      </c>
      <c r="B27" s="42" t="s">
        <v>69</v>
      </c>
      <c r="C27" s="40"/>
      <c r="D27" s="35">
        <f t="shared" si="2"/>
        <v>18</v>
      </c>
      <c r="E27" s="260">
        <v>20.68</v>
      </c>
      <c r="F27" s="200" t="s">
        <v>101</v>
      </c>
      <c r="G27" s="44">
        <f t="shared" si="3"/>
        <v>372.24</v>
      </c>
      <c r="H27" s="194">
        <v>5</v>
      </c>
      <c r="I27" s="37">
        <f t="shared" si="4"/>
        <v>103.4</v>
      </c>
      <c r="J27" s="96">
        <v>4</v>
      </c>
      <c r="K27" s="46">
        <f t="shared" si="0"/>
        <v>82.72</v>
      </c>
      <c r="L27" s="194">
        <v>5</v>
      </c>
      <c r="M27" s="37">
        <f t="shared" si="5"/>
        <v>103.4</v>
      </c>
      <c r="N27" s="96">
        <v>4</v>
      </c>
      <c r="O27" s="32">
        <f t="shared" si="1"/>
        <v>82.72</v>
      </c>
      <c r="P27" s="28">
        <f t="shared" si="6"/>
        <v>18</v>
      </c>
      <c r="Q27" s="28">
        <f t="shared" si="7"/>
        <v>0</v>
      </c>
    </row>
    <row r="28" spans="1:17" s="7" customFormat="1" x14ac:dyDescent="0.25">
      <c r="A28" s="33">
        <v>16</v>
      </c>
      <c r="B28" s="42" t="s">
        <v>965</v>
      </c>
      <c r="C28" s="266"/>
      <c r="D28" s="35">
        <f t="shared" si="2"/>
        <v>40</v>
      </c>
      <c r="E28" s="260">
        <v>10.31</v>
      </c>
      <c r="F28" s="200" t="s">
        <v>101</v>
      </c>
      <c r="G28" s="44">
        <f t="shared" si="3"/>
        <v>412.40000000000003</v>
      </c>
      <c r="H28" s="194">
        <v>10</v>
      </c>
      <c r="I28" s="37">
        <f t="shared" si="4"/>
        <v>103.10000000000001</v>
      </c>
      <c r="J28" s="96">
        <v>10</v>
      </c>
      <c r="K28" s="46">
        <f t="shared" si="0"/>
        <v>103.10000000000001</v>
      </c>
      <c r="L28" s="194">
        <v>10</v>
      </c>
      <c r="M28" s="37">
        <f t="shared" si="5"/>
        <v>103.10000000000001</v>
      </c>
      <c r="N28" s="96">
        <v>10</v>
      </c>
      <c r="O28" s="32">
        <f t="shared" si="1"/>
        <v>103.10000000000001</v>
      </c>
      <c r="P28" s="28">
        <f t="shared" si="6"/>
        <v>40</v>
      </c>
      <c r="Q28" s="28">
        <f t="shared" si="7"/>
        <v>0</v>
      </c>
    </row>
    <row r="29" spans="1:17" s="7" customFormat="1" x14ac:dyDescent="0.25">
      <c r="A29" s="33">
        <v>17</v>
      </c>
      <c r="B29" s="42" t="s">
        <v>966</v>
      </c>
      <c r="C29" s="40"/>
      <c r="D29" s="35">
        <f t="shared" si="2"/>
        <v>6</v>
      </c>
      <c r="E29" s="260">
        <v>15.48</v>
      </c>
      <c r="F29" s="200" t="s">
        <v>101</v>
      </c>
      <c r="G29" s="44">
        <f t="shared" si="3"/>
        <v>92.88</v>
      </c>
      <c r="H29" s="194">
        <v>3</v>
      </c>
      <c r="I29" s="37">
        <f t="shared" si="4"/>
        <v>46.44</v>
      </c>
      <c r="J29" s="96"/>
      <c r="K29" s="46">
        <f t="shared" si="0"/>
        <v>0</v>
      </c>
      <c r="L29" s="194">
        <v>3</v>
      </c>
      <c r="M29" s="37">
        <f t="shared" si="5"/>
        <v>46.44</v>
      </c>
      <c r="N29" s="96"/>
      <c r="O29" s="32">
        <f t="shared" si="1"/>
        <v>0</v>
      </c>
      <c r="P29" s="28">
        <f t="shared" si="6"/>
        <v>6</v>
      </c>
      <c r="Q29" s="28">
        <f t="shared" si="7"/>
        <v>0</v>
      </c>
    </row>
    <row r="30" spans="1:17" s="7" customFormat="1" x14ac:dyDescent="0.25">
      <c r="A30" s="33">
        <v>18</v>
      </c>
      <c r="B30" s="42" t="s">
        <v>967</v>
      </c>
      <c r="C30" s="40"/>
      <c r="D30" s="35">
        <f t="shared" si="2"/>
        <v>6</v>
      </c>
      <c r="E30" s="260">
        <v>55.83</v>
      </c>
      <c r="F30" s="200" t="s">
        <v>101</v>
      </c>
      <c r="G30" s="44">
        <f t="shared" si="3"/>
        <v>334.98</v>
      </c>
      <c r="H30" s="194">
        <v>3</v>
      </c>
      <c r="I30" s="37">
        <f t="shared" si="4"/>
        <v>167.49</v>
      </c>
      <c r="J30" s="96"/>
      <c r="K30" s="46">
        <f t="shared" si="0"/>
        <v>0</v>
      </c>
      <c r="L30" s="194">
        <v>3</v>
      </c>
      <c r="M30" s="37">
        <f t="shared" si="5"/>
        <v>167.49</v>
      </c>
      <c r="N30" s="96"/>
      <c r="O30" s="32">
        <f t="shared" si="1"/>
        <v>0</v>
      </c>
      <c r="P30" s="28">
        <f t="shared" si="6"/>
        <v>6</v>
      </c>
      <c r="Q30" s="28">
        <f t="shared" si="7"/>
        <v>0</v>
      </c>
    </row>
    <row r="31" spans="1:17" s="7" customFormat="1" x14ac:dyDescent="0.25">
      <c r="A31" s="33">
        <v>19</v>
      </c>
      <c r="B31" s="42" t="s">
        <v>968</v>
      </c>
      <c r="C31" s="40"/>
      <c r="D31" s="35">
        <f t="shared" si="2"/>
        <v>20</v>
      </c>
      <c r="E31" s="260">
        <v>18.2</v>
      </c>
      <c r="F31" s="200" t="s">
        <v>101</v>
      </c>
      <c r="G31" s="44">
        <f t="shared" si="3"/>
        <v>364</v>
      </c>
      <c r="H31" s="194">
        <v>5</v>
      </c>
      <c r="I31" s="37">
        <f t="shared" si="4"/>
        <v>91</v>
      </c>
      <c r="J31" s="96">
        <v>5</v>
      </c>
      <c r="K31" s="46">
        <f t="shared" si="0"/>
        <v>91</v>
      </c>
      <c r="L31" s="194">
        <v>5</v>
      </c>
      <c r="M31" s="37">
        <f t="shared" si="5"/>
        <v>91</v>
      </c>
      <c r="N31" s="96">
        <v>5</v>
      </c>
      <c r="O31" s="32">
        <f t="shared" si="1"/>
        <v>91</v>
      </c>
      <c r="P31" s="28">
        <f t="shared" si="6"/>
        <v>20</v>
      </c>
      <c r="Q31" s="28">
        <f t="shared" si="7"/>
        <v>0</v>
      </c>
    </row>
    <row r="32" spans="1:17" s="7" customFormat="1" x14ac:dyDescent="0.25">
      <c r="A32" s="33">
        <v>20</v>
      </c>
      <c r="B32" s="82" t="s">
        <v>989</v>
      </c>
      <c r="C32" s="40"/>
      <c r="D32" s="35">
        <f t="shared" si="2"/>
        <v>12</v>
      </c>
      <c r="E32" s="260">
        <v>27.4</v>
      </c>
      <c r="F32" s="200" t="s">
        <v>101</v>
      </c>
      <c r="G32" s="44">
        <f t="shared" si="3"/>
        <v>328.79999999999995</v>
      </c>
      <c r="H32" s="194">
        <v>3</v>
      </c>
      <c r="I32" s="37">
        <f t="shared" si="4"/>
        <v>82.199999999999989</v>
      </c>
      <c r="J32" s="96">
        <v>3</v>
      </c>
      <c r="K32" s="46">
        <f t="shared" si="0"/>
        <v>82.199999999999989</v>
      </c>
      <c r="L32" s="194">
        <v>3</v>
      </c>
      <c r="M32" s="37">
        <f t="shared" si="5"/>
        <v>82.199999999999989</v>
      </c>
      <c r="N32" s="96">
        <v>3</v>
      </c>
      <c r="O32" s="32">
        <f t="shared" si="1"/>
        <v>82.199999999999989</v>
      </c>
      <c r="P32" s="28">
        <f t="shared" si="6"/>
        <v>12</v>
      </c>
      <c r="Q32" s="28">
        <f t="shared" si="7"/>
        <v>0</v>
      </c>
    </row>
    <row r="33" spans="1:17" x14ac:dyDescent="0.25">
      <c r="A33" s="33">
        <v>21</v>
      </c>
      <c r="B33" s="82" t="s">
        <v>112</v>
      </c>
      <c r="C33" s="39"/>
      <c r="D33" s="35">
        <f t="shared" si="2"/>
        <v>20</v>
      </c>
      <c r="E33" s="261">
        <v>12.74</v>
      </c>
      <c r="F33" s="200" t="s">
        <v>45</v>
      </c>
      <c r="G33" s="44">
        <f t="shared" si="3"/>
        <v>254.8</v>
      </c>
      <c r="H33" s="194">
        <v>5</v>
      </c>
      <c r="I33" s="37">
        <f t="shared" si="4"/>
        <v>63.7</v>
      </c>
      <c r="J33" s="96">
        <v>5</v>
      </c>
      <c r="K33" s="46">
        <f t="shared" si="0"/>
        <v>63.7</v>
      </c>
      <c r="L33" s="194">
        <v>5</v>
      </c>
      <c r="M33" s="37">
        <f t="shared" si="5"/>
        <v>63.7</v>
      </c>
      <c r="N33" s="96">
        <v>5</v>
      </c>
      <c r="O33" s="32">
        <f t="shared" si="1"/>
        <v>63.7</v>
      </c>
      <c r="P33" s="28">
        <f t="shared" si="6"/>
        <v>20</v>
      </c>
      <c r="Q33" s="28">
        <f t="shared" si="7"/>
        <v>0</v>
      </c>
    </row>
    <row r="34" spans="1:17" x14ac:dyDescent="0.25">
      <c r="A34" s="33">
        <v>22</v>
      </c>
      <c r="B34" s="82" t="s">
        <v>571</v>
      </c>
      <c r="C34" s="39"/>
      <c r="D34" s="35">
        <f t="shared" si="2"/>
        <v>2</v>
      </c>
      <c r="E34" s="261"/>
      <c r="F34" s="200" t="s">
        <v>101</v>
      </c>
      <c r="G34" s="44">
        <f t="shared" si="3"/>
        <v>0</v>
      </c>
      <c r="H34" s="194">
        <v>1</v>
      </c>
      <c r="I34" s="37"/>
      <c r="J34" s="96"/>
      <c r="K34" s="46">
        <f t="shared" si="0"/>
        <v>0</v>
      </c>
      <c r="L34" s="194">
        <v>1</v>
      </c>
      <c r="M34" s="37">
        <f t="shared" si="5"/>
        <v>0</v>
      </c>
      <c r="N34" s="96"/>
      <c r="O34" s="32">
        <f t="shared" si="1"/>
        <v>0</v>
      </c>
      <c r="P34" s="28">
        <f>N34+L34+J34+H34</f>
        <v>2</v>
      </c>
      <c r="Q34" s="28">
        <f>P34-D34</f>
        <v>0</v>
      </c>
    </row>
    <row r="35" spans="1:17" x14ac:dyDescent="0.25">
      <c r="A35" s="33">
        <v>23</v>
      </c>
      <c r="B35" s="42" t="s">
        <v>969</v>
      </c>
      <c r="C35" s="40"/>
      <c r="D35" s="35">
        <f t="shared" si="2"/>
        <v>4</v>
      </c>
      <c r="E35" s="260">
        <v>11.11</v>
      </c>
      <c r="F35" s="200" t="s">
        <v>101</v>
      </c>
      <c r="G35" s="44">
        <f t="shared" si="3"/>
        <v>44.44</v>
      </c>
      <c r="H35" s="194">
        <v>1</v>
      </c>
      <c r="I35" s="37">
        <f t="shared" si="4"/>
        <v>11.11</v>
      </c>
      <c r="J35" s="96">
        <v>1</v>
      </c>
      <c r="K35" s="46">
        <f t="shared" si="0"/>
        <v>11.11</v>
      </c>
      <c r="L35" s="194">
        <v>1</v>
      </c>
      <c r="M35" s="37">
        <f t="shared" si="5"/>
        <v>11.11</v>
      </c>
      <c r="N35" s="96">
        <v>1</v>
      </c>
      <c r="O35" s="32">
        <f t="shared" si="1"/>
        <v>11.11</v>
      </c>
      <c r="P35" s="28">
        <f t="shared" si="6"/>
        <v>4</v>
      </c>
      <c r="Q35" s="28">
        <f t="shared" si="7"/>
        <v>0</v>
      </c>
    </row>
    <row r="36" spans="1:17" x14ac:dyDescent="0.25">
      <c r="A36" s="33">
        <v>24</v>
      </c>
      <c r="B36" s="42" t="s">
        <v>63</v>
      </c>
      <c r="C36" s="40"/>
      <c r="D36" s="35">
        <f t="shared" si="2"/>
        <v>16</v>
      </c>
      <c r="E36" s="260">
        <v>19.73</v>
      </c>
      <c r="F36" s="200" t="s">
        <v>45</v>
      </c>
      <c r="G36" s="44">
        <f t="shared" si="3"/>
        <v>315.68</v>
      </c>
      <c r="H36" s="194">
        <v>4</v>
      </c>
      <c r="I36" s="37">
        <f t="shared" si="4"/>
        <v>78.92</v>
      </c>
      <c r="J36" s="96">
        <v>4</v>
      </c>
      <c r="K36" s="46">
        <f t="shared" si="0"/>
        <v>78.92</v>
      </c>
      <c r="L36" s="194">
        <v>4</v>
      </c>
      <c r="M36" s="37">
        <f t="shared" si="5"/>
        <v>78.92</v>
      </c>
      <c r="N36" s="96">
        <v>4</v>
      </c>
      <c r="O36" s="32">
        <f t="shared" si="1"/>
        <v>78.92</v>
      </c>
      <c r="P36" s="28">
        <f t="shared" si="6"/>
        <v>16</v>
      </c>
      <c r="Q36" s="28">
        <f t="shared" si="7"/>
        <v>0</v>
      </c>
    </row>
    <row r="37" spans="1:17" x14ac:dyDescent="0.25">
      <c r="A37" s="33">
        <v>25</v>
      </c>
      <c r="B37" s="42" t="s">
        <v>64</v>
      </c>
      <c r="C37" s="40"/>
      <c r="D37" s="35">
        <f t="shared" si="2"/>
        <v>16</v>
      </c>
      <c r="E37" s="260">
        <v>19.5</v>
      </c>
      <c r="F37" s="200" t="s">
        <v>45</v>
      </c>
      <c r="G37" s="44">
        <f t="shared" si="3"/>
        <v>312</v>
      </c>
      <c r="H37" s="194">
        <v>4</v>
      </c>
      <c r="I37" s="37">
        <f t="shared" si="4"/>
        <v>78</v>
      </c>
      <c r="J37" s="96">
        <v>4</v>
      </c>
      <c r="K37" s="46">
        <f t="shared" si="0"/>
        <v>78</v>
      </c>
      <c r="L37" s="194">
        <v>4</v>
      </c>
      <c r="M37" s="37">
        <f t="shared" si="5"/>
        <v>78</v>
      </c>
      <c r="N37" s="96">
        <v>4</v>
      </c>
      <c r="O37" s="32">
        <f t="shared" si="1"/>
        <v>78</v>
      </c>
      <c r="P37" s="28">
        <f t="shared" si="6"/>
        <v>16</v>
      </c>
      <c r="Q37" s="28">
        <f t="shared" si="7"/>
        <v>0</v>
      </c>
    </row>
    <row r="38" spans="1:17" x14ac:dyDescent="0.25">
      <c r="A38" s="33">
        <v>26</v>
      </c>
      <c r="B38" s="42" t="s">
        <v>912</v>
      </c>
      <c r="C38" s="40"/>
      <c r="D38" s="35">
        <f t="shared" si="2"/>
        <v>120</v>
      </c>
      <c r="E38" s="260">
        <v>10.9</v>
      </c>
      <c r="F38" s="200" t="s">
        <v>101</v>
      </c>
      <c r="G38" s="44">
        <f t="shared" si="3"/>
        <v>1308</v>
      </c>
      <c r="H38" s="194">
        <v>30</v>
      </c>
      <c r="I38" s="37">
        <f t="shared" si="4"/>
        <v>327</v>
      </c>
      <c r="J38" s="96">
        <v>30</v>
      </c>
      <c r="K38" s="46">
        <f t="shared" si="0"/>
        <v>327</v>
      </c>
      <c r="L38" s="194">
        <v>30</v>
      </c>
      <c r="M38" s="37">
        <f t="shared" si="5"/>
        <v>327</v>
      </c>
      <c r="N38" s="96">
        <v>30</v>
      </c>
      <c r="O38" s="32">
        <f t="shared" si="1"/>
        <v>327</v>
      </c>
      <c r="P38" s="28">
        <f t="shared" si="6"/>
        <v>120</v>
      </c>
      <c r="Q38" s="28">
        <f t="shared" si="7"/>
        <v>0</v>
      </c>
    </row>
    <row r="39" spans="1:17" x14ac:dyDescent="0.25">
      <c r="A39" s="33">
        <v>27</v>
      </c>
      <c r="B39" s="42" t="s">
        <v>970</v>
      </c>
      <c r="C39" s="39"/>
      <c r="D39" s="35">
        <f t="shared" si="2"/>
        <v>12</v>
      </c>
      <c r="E39" s="261">
        <v>139.36000000000001</v>
      </c>
      <c r="F39" s="200" t="s">
        <v>101</v>
      </c>
      <c r="G39" s="44">
        <f t="shared" si="3"/>
        <v>1672.3200000000002</v>
      </c>
      <c r="H39" s="194">
        <v>3</v>
      </c>
      <c r="I39" s="37">
        <f t="shared" si="4"/>
        <v>418.08000000000004</v>
      </c>
      <c r="J39" s="96">
        <v>3</v>
      </c>
      <c r="K39" s="46">
        <f t="shared" si="0"/>
        <v>418.08000000000004</v>
      </c>
      <c r="L39" s="194">
        <v>3</v>
      </c>
      <c r="M39" s="37">
        <f t="shared" si="5"/>
        <v>418.08000000000004</v>
      </c>
      <c r="N39" s="96">
        <v>3</v>
      </c>
      <c r="O39" s="32">
        <f t="shared" si="1"/>
        <v>418.08000000000004</v>
      </c>
      <c r="P39" s="28">
        <f t="shared" si="6"/>
        <v>12</v>
      </c>
      <c r="Q39" s="28">
        <f t="shared" si="7"/>
        <v>0</v>
      </c>
    </row>
    <row r="40" spans="1:17" x14ac:dyDescent="0.25">
      <c r="A40" s="33">
        <v>28</v>
      </c>
      <c r="B40" s="82" t="s">
        <v>946</v>
      </c>
      <c r="C40" s="40"/>
      <c r="D40" s="35">
        <f t="shared" si="2"/>
        <v>12</v>
      </c>
      <c r="E40" s="260">
        <v>80</v>
      </c>
      <c r="F40" s="200" t="s">
        <v>101</v>
      </c>
      <c r="G40" s="44">
        <f t="shared" si="3"/>
        <v>960</v>
      </c>
      <c r="H40" s="194">
        <v>3</v>
      </c>
      <c r="I40" s="37">
        <f>H40*E40</f>
        <v>240</v>
      </c>
      <c r="J40" s="96">
        <v>3</v>
      </c>
      <c r="K40" s="46">
        <f t="shared" si="0"/>
        <v>240</v>
      </c>
      <c r="L40" s="194">
        <v>3</v>
      </c>
      <c r="M40" s="37">
        <f t="shared" si="5"/>
        <v>240</v>
      </c>
      <c r="N40" s="96">
        <v>3</v>
      </c>
      <c r="O40" s="32">
        <f t="shared" si="1"/>
        <v>240</v>
      </c>
      <c r="P40" s="28">
        <f t="shared" si="6"/>
        <v>12</v>
      </c>
      <c r="Q40" s="28">
        <f t="shared" si="7"/>
        <v>0</v>
      </c>
    </row>
    <row r="41" spans="1:17" x14ac:dyDescent="0.25">
      <c r="A41" s="33">
        <v>29</v>
      </c>
      <c r="B41" s="42" t="s">
        <v>473</v>
      </c>
      <c r="C41" s="40"/>
      <c r="D41" s="35">
        <f t="shared" si="2"/>
        <v>12</v>
      </c>
      <c r="E41" s="260">
        <v>80</v>
      </c>
      <c r="F41" s="200" t="s">
        <v>101</v>
      </c>
      <c r="G41" s="44">
        <f t="shared" si="3"/>
        <v>960</v>
      </c>
      <c r="H41" s="194">
        <v>3</v>
      </c>
      <c r="I41" s="37">
        <f>H41*E41</f>
        <v>240</v>
      </c>
      <c r="J41" s="96">
        <v>3</v>
      </c>
      <c r="K41" s="46">
        <f t="shared" si="0"/>
        <v>240</v>
      </c>
      <c r="L41" s="194">
        <v>3</v>
      </c>
      <c r="M41" s="37">
        <f t="shared" si="5"/>
        <v>240</v>
      </c>
      <c r="N41" s="96">
        <v>3</v>
      </c>
      <c r="O41" s="32">
        <f t="shared" si="1"/>
        <v>240</v>
      </c>
      <c r="P41" s="28">
        <f t="shared" si="6"/>
        <v>12</v>
      </c>
      <c r="Q41" s="28">
        <f t="shared" si="7"/>
        <v>0</v>
      </c>
    </row>
    <row r="42" spans="1:17" x14ac:dyDescent="0.25">
      <c r="A42" s="33">
        <v>30</v>
      </c>
      <c r="B42" s="42" t="s">
        <v>132</v>
      </c>
      <c r="C42" s="40"/>
      <c r="D42" s="35">
        <f t="shared" si="2"/>
        <v>12</v>
      </c>
      <c r="E42" s="260">
        <v>35</v>
      </c>
      <c r="F42" s="200" t="s">
        <v>101</v>
      </c>
      <c r="G42" s="44">
        <f t="shared" si="3"/>
        <v>420</v>
      </c>
      <c r="H42" s="194">
        <v>3</v>
      </c>
      <c r="I42" s="37">
        <f>H42*E42</f>
        <v>105</v>
      </c>
      <c r="J42" s="96">
        <v>3</v>
      </c>
      <c r="K42" s="46">
        <f t="shared" si="0"/>
        <v>105</v>
      </c>
      <c r="L42" s="194">
        <v>3</v>
      </c>
      <c r="M42" s="37">
        <f t="shared" si="5"/>
        <v>105</v>
      </c>
      <c r="N42" s="96">
        <v>3</v>
      </c>
      <c r="O42" s="32">
        <f t="shared" si="1"/>
        <v>105</v>
      </c>
      <c r="P42" s="28">
        <f t="shared" si="6"/>
        <v>12</v>
      </c>
      <c r="Q42" s="28">
        <f t="shared" si="7"/>
        <v>0</v>
      </c>
    </row>
    <row r="43" spans="1:17" x14ac:dyDescent="0.25">
      <c r="A43" s="33">
        <v>31</v>
      </c>
      <c r="B43" s="42" t="s">
        <v>915</v>
      </c>
      <c r="C43" s="40"/>
      <c r="D43" s="35">
        <f t="shared" si="2"/>
        <v>4</v>
      </c>
      <c r="E43" s="260">
        <v>50</v>
      </c>
      <c r="F43" s="200" t="s">
        <v>101</v>
      </c>
      <c r="G43" s="44">
        <f t="shared" si="3"/>
        <v>200</v>
      </c>
      <c r="H43" s="194">
        <v>1</v>
      </c>
      <c r="I43" s="37">
        <f t="shared" si="4"/>
        <v>50</v>
      </c>
      <c r="J43" s="96">
        <v>1</v>
      </c>
      <c r="K43" s="46">
        <f t="shared" si="0"/>
        <v>50</v>
      </c>
      <c r="L43" s="194">
        <v>1</v>
      </c>
      <c r="M43" s="37">
        <f t="shared" si="5"/>
        <v>50</v>
      </c>
      <c r="N43" s="96">
        <v>1</v>
      </c>
      <c r="O43" s="32">
        <f t="shared" si="1"/>
        <v>50</v>
      </c>
      <c r="P43" s="28">
        <f t="shared" si="6"/>
        <v>4</v>
      </c>
      <c r="Q43" s="28">
        <f t="shared" si="7"/>
        <v>0</v>
      </c>
    </row>
    <row r="44" spans="1:17" x14ac:dyDescent="0.25">
      <c r="A44" s="33">
        <v>32</v>
      </c>
      <c r="B44" s="42" t="s">
        <v>971</v>
      </c>
      <c r="C44" s="40"/>
      <c r="D44" s="35">
        <f t="shared" si="2"/>
        <v>4</v>
      </c>
      <c r="E44" s="260">
        <v>2500</v>
      </c>
      <c r="F44" s="200" t="s">
        <v>101</v>
      </c>
      <c r="G44" s="44">
        <f t="shared" si="3"/>
        <v>10000</v>
      </c>
      <c r="H44" s="194">
        <v>1</v>
      </c>
      <c r="I44" s="37">
        <f t="shared" si="4"/>
        <v>2500</v>
      </c>
      <c r="J44" s="96">
        <v>1</v>
      </c>
      <c r="K44" s="46">
        <f t="shared" si="0"/>
        <v>2500</v>
      </c>
      <c r="L44" s="194">
        <v>1</v>
      </c>
      <c r="M44" s="37">
        <f t="shared" si="5"/>
        <v>2500</v>
      </c>
      <c r="N44" s="96">
        <v>1</v>
      </c>
      <c r="O44" s="32">
        <f t="shared" si="1"/>
        <v>2500</v>
      </c>
      <c r="P44" s="28">
        <f t="shared" si="6"/>
        <v>4</v>
      </c>
      <c r="Q44" s="28">
        <f t="shared" si="7"/>
        <v>0</v>
      </c>
    </row>
    <row r="45" spans="1:17" x14ac:dyDescent="0.25">
      <c r="A45" s="33">
        <v>33</v>
      </c>
      <c r="B45" s="42" t="s">
        <v>137</v>
      </c>
      <c r="C45" s="40"/>
      <c r="D45" s="35">
        <f t="shared" si="2"/>
        <v>8</v>
      </c>
      <c r="E45" s="260">
        <v>130</v>
      </c>
      <c r="F45" s="200" t="s">
        <v>101</v>
      </c>
      <c r="G45" s="44">
        <f t="shared" si="3"/>
        <v>1040</v>
      </c>
      <c r="H45" s="194">
        <v>2</v>
      </c>
      <c r="I45" s="37">
        <f t="shared" si="4"/>
        <v>260</v>
      </c>
      <c r="J45" s="96">
        <v>2</v>
      </c>
      <c r="K45" s="46">
        <f t="shared" si="0"/>
        <v>260</v>
      </c>
      <c r="L45" s="194">
        <v>2</v>
      </c>
      <c r="M45" s="37">
        <f t="shared" si="5"/>
        <v>260</v>
      </c>
      <c r="N45" s="96">
        <v>2</v>
      </c>
      <c r="O45" s="32">
        <f t="shared" si="1"/>
        <v>260</v>
      </c>
      <c r="P45" s="28">
        <f t="shared" si="6"/>
        <v>8</v>
      </c>
      <c r="Q45" s="28">
        <f t="shared" si="7"/>
        <v>0</v>
      </c>
    </row>
    <row r="46" spans="1:17" x14ac:dyDescent="0.25">
      <c r="A46" s="33">
        <v>34</v>
      </c>
      <c r="B46" s="42" t="s">
        <v>472</v>
      </c>
      <c r="C46" s="40"/>
      <c r="D46" s="35">
        <f t="shared" si="2"/>
        <v>12</v>
      </c>
      <c r="E46" s="260">
        <v>30.58</v>
      </c>
      <c r="F46" s="200" t="s">
        <v>101</v>
      </c>
      <c r="G46" s="44">
        <f t="shared" si="3"/>
        <v>366.96</v>
      </c>
      <c r="H46" s="194">
        <v>3</v>
      </c>
      <c r="I46" s="37">
        <f t="shared" si="4"/>
        <v>91.74</v>
      </c>
      <c r="J46" s="96">
        <v>3</v>
      </c>
      <c r="K46" s="46">
        <f t="shared" si="0"/>
        <v>91.74</v>
      </c>
      <c r="L46" s="194">
        <v>3</v>
      </c>
      <c r="M46" s="37">
        <f t="shared" si="5"/>
        <v>91.74</v>
      </c>
      <c r="N46" s="96">
        <v>3</v>
      </c>
      <c r="O46" s="32">
        <f t="shared" si="1"/>
        <v>91.74</v>
      </c>
      <c r="P46" s="28">
        <f t="shared" si="6"/>
        <v>12</v>
      </c>
      <c r="Q46" s="28">
        <f t="shared" si="7"/>
        <v>0</v>
      </c>
    </row>
    <row r="47" spans="1:17" x14ac:dyDescent="0.25">
      <c r="A47" s="33">
        <v>35</v>
      </c>
      <c r="B47" s="42" t="s">
        <v>204</v>
      </c>
      <c r="C47" s="40"/>
      <c r="D47" s="35">
        <f t="shared" si="2"/>
        <v>8</v>
      </c>
      <c r="E47" s="260">
        <v>24.84</v>
      </c>
      <c r="F47" s="200" t="s">
        <v>101</v>
      </c>
      <c r="G47" s="44">
        <f t="shared" si="3"/>
        <v>198.72</v>
      </c>
      <c r="H47" s="194">
        <v>2</v>
      </c>
      <c r="I47" s="37">
        <f t="shared" si="4"/>
        <v>49.68</v>
      </c>
      <c r="J47" s="96">
        <v>2</v>
      </c>
      <c r="K47" s="46">
        <f t="shared" si="0"/>
        <v>49.68</v>
      </c>
      <c r="L47" s="194">
        <v>2</v>
      </c>
      <c r="M47" s="37">
        <f t="shared" si="5"/>
        <v>49.68</v>
      </c>
      <c r="N47" s="96">
        <v>2</v>
      </c>
      <c r="O47" s="32">
        <f t="shared" si="1"/>
        <v>49.68</v>
      </c>
      <c r="P47" s="28">
        <f t="shared" si="6"/>
        <v>8</v>
      </c>
      <c r="Q47" s="28">
        <f t="shared" si="7"/>
        <v>0</v>
      </c>
    </row>
    <row r="48" spans="1:17" x14ac:dyDescent="0.25">
      <c r="A48" s="33">
        <v>36</v>
      </c>
      <c r="B48" s="42" t="s">
        <v>972</v>
      </c>
      <c r="C48" s="40"/>
      <c r="D48" s="35">
        <f t="shared" si="2"/>
        <v>8</v>
      </c>
      <c r="E48" s="260">
        <v>15</v>
      </c>
      <c r="F48" s="200" t="s">
        <v>101</v>
      </c>
      <c r="G48" s="44">
        <f t="shared" si="3"/>
        <v>120</v>
      </c>
      <c r="H48" s="194">
        <v>2</v>
      </c>
      <c r="I48" s="37">
        <f t="shared" si="4"/>
        <v>30</v>
      </c>
      <c r="J48" s="96">
        <v>2</v>
      </c>
      <c r="K48" s="46">
        <f t="shared" si="0"/>
        <v>30</v>
      </c>
      <c r="L48" s="194">
        <v>2</v>
      </c>
      <c r="M48" s="37">
        <f t="shared" si="5"/>
        <v>30</v>
      </c>
      <c r="N48" s="96">
        <v>2</v>
      </c>
      <c r="O48" s="32">
        <f t="shared" si="1"/>
        <v>30</v>
      </c>
      <c r="P48" s="28">
        <f t="shared" si="6"/>
        <v>8</v>
      </c>
      <c r="Q48" s="28">
        <f t="shared" si="7"/>
        <v>0</v>
      </c>
    </row>
    <row r="49" spans="1:17" x14ac:dyDescent="0.25">
      <c r="A49" s="33">
        <v>37</v>
      </c>
      <c r="B49" s="42" t="s">
        <v>973</v>
      </c>
      <c r="C49" s="40"/>
      <c r="D49" s="35">
        <f t="shared" si="2"/>
        <v>20</v>
      </c>
      <c r="E49" s="260">
        <v>20.79</v>
      </c>
      <c r="F49" s="200" t="s">
        <v>45</v>
      </c>
      <c r="G49" s="44">
        <f t="shared" si="3"/>
        <v>415.79999999999995</v>
      </c>
      <c r="H49" s="194">
        <v>5</v>
      </c>
      <c r="I49" s="37">
        <f t="shared" si="4"/>
        <v>103.94999999999999</v>
      </c>
      <c r="J49" s="96">
        <v>5</v>
      </c>
      <c r="K49" s="46">
        <f t="shared" si="0"/>
        <v>103.94999999999999</v>
      </c>
      <c r="L49" s="194">
        <v>5</v>
      </c>
      <c r="M49" s="37">
        <f t="shared" si="5"/>
        <v>103.94999999999999</v>
      </c>
      <c r="N49" s="96">
        <v>5</v>
      </c>
      <c r="O49" s="32">
        <f t="shared" si="1"/>
        <v>103.94999999999999</v>
      </c>
      <c r="P49" s="28">
        <f t="shared" si="6"/>
        <v>20</v>
      </c>
      <c r="Q49" s="28">
        <f t="shared" si="7"/>
        <v>0</v>
      </c>
    </row>
    <row r="50" spans="1:17" x14ac:dyDescent="0.25">
      <c r="A50" s="33">
        <v>38</v>
      </c>
      <c r="B50" s="42" t="s">
        <v>974</v>
      </c>
      <c r="C50" s="40"/>
      <c r="D50" s="35">
        <f t="shared" si="2"/>
        <v>10</v>
      </c>
      <c r="E50" s="260">
        <v>100</v>
      </c>
      <c r="F50" s="200" t="s">
        <v>45</v>
      </c>
      <c r="G50" s="44">
        <f t="shared" si="3"/>
        <v>1000</v>
      </c>
      <c r="H50" s="194">
        <v>3</v>
      </c>
      <c r="I50" s="37">
        <f t="shared" si="4"/>
        <v>300</v>
      </c>
      <c r="J50" s="96">
        <v>2</v>
      </c>
      <c r="K50" s="46">
        <f t="shared" si="0"/>
        <v>200</v>
      </c>
      <c r="L50" s="194">
        <v>3</v>
      </c>
      <c r="M50" s="37">
        <f t="shared" si="5"/>
        <v>300</v>
      </c>
      <c r="N50" s="96">
        <v>2</v>
      </c>
      <c r="O50" s="32">
        <f t="shared" si="1"/>
        <v>200</v>
      </c>
      <c r="P50" s="28">
        <f t="shared" si="6"/>
        <v>10</v>
      </c>
      <c r="Q50" s="28">
        <f t="shared" si="7"/>
        <v>0</v>
      </c>
    </row>
    <row r="51" spans="1:17" x14ac:dyDescent="0.25">
      <c r="A51" s="33">
        <v>39</v>
      </c>
      <c r="B51" s="42" t="s">
        <v>176</v>
      </c>
      <c r="C51" s="40"/>
      <c r="D51" s="35">
        <f t="shared" si="2"/>
        <v>6</v>
      </c>
      <c r="E51" s="260">
        <v>5.98</v>
      </c>
      <c r="F51" s="200" t="s">
        <v>45</v>
      </c>
      <c r="G51" s="44">
        <f t="shared" si="3"/>
        <v>35.880000000000003</v>
      </c>
      <c r="H51" s="194">
        <v>3</v>
      </c>
      <c r="I51" s="37">
        <f t="shared" si="4"/>
        <v>17.940000000000001</v>
      </c>
      <c r="J51" s="96"/>
      <c r="K51" s="46">
        <f t="shared" si="0"/>
        <v>0</v>
      </c>
      <c r="L51" s="194">
        <v>3</v>
      </c>
      <c r="M51" s="37">
        <f t="shared" si="5"/>
        <v>17.940000000000001</v>
      </c>
      <c r="N51" s="96"/>
      <c r="O51" s="32">
        <f t="shared" si="1"/>
        <v>0</v>
      </c>
      <c r="P51" s="28">
        <f t="shared" si="6"/>
        <v>6</v>
      </c>
      <c r="Q51" s="28">
        <f t="shared" si="7"/>
        <v>0</v>
      </c>
    </row>
    <row r="52" spans="1:17" x14ac:dyDescent="0.25">
      <c r="A52" s="33">
        <v>40</v>
      </c>
      <c r="B52" s="42" t="s">
        <v>975</v>
      </c>
      <c r="C52" s="40"/>
      <c r="D52" s="35">
        <f t="shared" si="2"/>
        <v>40</v>
      </c>
      <c r="E52" s="260">
        <v>4.42</v>
      </c>
      <c r="F52" s="200" t="s">
        <v>101</v>
      </c>
      <c r="G52" s="44">
        <f t="shared" si="3"/>
        <v>176.8</v>
      </c>
      <c r="H52" s="194">
        <v>10</v>
      </c>
      <c r="I52" s="37">
        <f t="shared" si="4"/>
        <v>44.2</v>
      </c>
      <c r="J52" s="96">
        <v>10</v>
      </c>
      <c r="K52" s="46">
        <f t="shared" si="0"/>
        <v>44.2</v>
      </c>
      <c r="L52" s="194">
        <v>10</v>
      </c>
      <c r="M52" s="37">
        <f t="shared" si="5"/>
        <v>44.2</v>
      </c>
      <c r="N52" s="96">
        <v>10</v>
      </c>
      <c r="O52" s="32">
        <f t="shared" si="1"/>
        <v>44.2</v>
      </c>
      <c r="P52" s="28">
        <f t="shared" si="6"/>
        <v>40</v>
      </c>
      <c r="Q52" s="28">
        <f t="shared" si="7"/>
        <v>0</v>
      </c>
    </row>
    <row r="53" spans="1:17" x14ac:dyDescent="0.25">
      <c r="A53" s="33">
        <v>41</v>
      </c>
      <c r="B53" s="64" t="s">
        <v>574</v>
      </c>
      <c r="C53" s="65"/>
      <c r="D53" s="35">
        <f t="shared" si="2"/>
        <v>8</v>
      </c>
      <c r="E53" s="264">
        <v>70.61</v>
      </c>
      <c r="F53" s="262" t="s">
        <v>101</v>
      </c>
      <c r="G53" s="44">
        <f t="shared" si="3"/>
        <v>564.88</v>
      </c>
      <c r="H53" s="194">
        <v>2</v>
      </c>
      <c r="I53" s="37">
        <f t="shared" si="4"/>
        <v>141.22</v>
      </c>
      <c r="J53" s="96">
        <v>2</v>
      </c>
      <c r="K53" s="46">
        <f t="shared" si="0"/>
        <v>141.22</v>
      </c>
      <c r="L53" s="194">
        <v>2</v>
      </c>
      <c r="M53" s="37">
        <f t="shared" si="5"/>
        <v>141.22</v>
      </c>
      <c r="N53" s="96">
        <v>2</v>
      </c>
      <c r="O53" s="32">
        <f t="shared" si="1"/>
        <v>141.22</v>
      </c>
      <c r="P53" s="28">
        <f t="shared" si="6"/>
        <v>8</v>
      </c>
      <c r="Q53" s="28">
        <f t="shared" si="7"/>
        <v>0</v>
      </c>
    </row>
    <row r="54" spans="1:17" x14ac:dyDescent="0.25">
      <c r="A54" s="33">
        <v>42</v>
      </c>
      <c r="B54" s="64" t="s">
        <v>418</v>
      </c>
      <c r="C54" s="65"/>
      <c r="D54" s="35">
        <f t="shared" si="2"/>
        <v>36</v>
      </c>
      <c r="E54" s="264">
        <v>69.78</v>
      </c>
      <c r="F54" s="262" t="s">
        <v>101</v>
      </c>
      <c r="G54" s="44">
        <f t="shared" si="3"/>
        <v>2512.08</v>
      </c>
      <c r="H54" s="194">
        <v>18</v>
      </c>
      <c r="I54" s="37">
        <f t="shared" si="4"/>
        <v>1256.04</v>
      </c>
      <c r="J54" s="96"/>
      <c r="K54" s="46">
        <f t="shared" si="0"/>
        <v>0</v>
      </c>
      <c r="L54" s="194">
        <v>18</v>
      </c>
      <c r="M54" s="37">
        <f t="shared" si="5"/>
        <v>1256.04</v>
      </c>
      <c r="N54" s="96"/>
      <c r="O54" s="32">
        <f t="shared" si="1"/>
        <v>0</v>
      </c>
      <c r="P54" s="28">
        <f t="shared" ref="P54:P74" si="8">N54+L54+J54+H54</f>
        <v>36</v>
      </c>
      <c r="Q54" s="28">
        <f t="shared" ref="Q54:Q74" si="9">P54-D54</f>
        <v>0</v>
      </c>
    </row>
    <row r="55" spans="1:17" x14ac:dyDescent="0.25">
      <c r="A55" s="33">
        <v>43</v>
      </c>
      <c r="B55" s="42" t="s">
        <v>990</v>
      </c>
      <c r="C55" s="40"/>
      <c r="D55" s="35">
        <f t="shared" si="2"/>
        <v>200</v>
      </c>
      <c r="E55" s="260">
        <v>5</v>
      </c>
      <c r="F55" s="200" t="s">
        <v>101</v>
      </c>
      <c r="G55" s="44">
        <f t="shared" si="3"/>
        <v>1000</v>
      </c>
      <c r="H55" s="194">
        <v>50</v>
      </c>
      <c r="I55" s="37">
        <f t="shared" si="4"/>
        <v>250</v>
      </c>
      <c r="J55" s="96">
        <v>50</v>
      </c>
      <c r="K55" s="46">
        <f t="shared" si="0"/>
        <v>250</v>
      </c>
      <c r="L55" s="194">
        <v>50</v>
      </c>
      <c r="M55" s="37">
        <f t="shared" si="5"/>
        <v>250</v>
      </c>
      <c r="N55" s="96">
        <v>50</v>
      </c>
      <c r="O55" s="32">
        <f t="shared" si="1"/>
        <v>250</v>
      </c>
      <c r="P55" s="28">
        <f t="shared" si="8"/>
        <v>200</v>
      </c>
      <c r="Q55" s="28">
        <f t="shared" si="9"/>
        <v>0</v>
      </c>
    </row>
    <row r="56" spans="1:17" x14ac:dyDescent="0.25">
      <c r="A56" s="33">
        <v>44</v>
      </c>
      <c r="B56" s="42" t="s">
        <v>419</v>
      </c>
      <c r="C56" s="40"/>
      <c r="D56" s="35">
        <f t="shared" si="2"/>
        <v>100</v>
      </c>
      <c r="E56" s="260">
        <v>5</v>
      </c>
      <c r="F56" s="200" t="s">
        <v>101</v>
      </c>
      <c r="G56" s="44">
        <f t="shared" si="3"/>
        <v>500</v>
      </c>
      <c r="H56" s="194">
        <v>25</v>
      </c>
      <c r="I56" s="37">
        <f t="shared" si="4"/>
        <v>125</v>
      </c>
      <c r="J56" s="96">
        <v>25</v>
      </c>
      <c r="K56" s="46">
        <f t="shared" si="0"/>
        <v>125</v>
      </c>
      <c r="L56" s="194">
        <v>25</v>
      </c>
      <c r="M56" s="37">
        <f t="shared" si="5"/>
        <v>125</v>
      </c>
      <c r="N56" s="96">
        <v>25</v>
      </c>
      <c r="O56" s="32">
        <f t="shared" si="1"/>
        <v>125</v>
      </c>
      <c r="P56" s="28">
        <f t="shared" si="8"/>
        <v>100</v>
      </c>
      <c r="Q56" s="28">
        <f t="shared" si="9"/>
        <v>0</v>
      </c>
    </row>
    <row r="57" spans="1:17" x14ac:dyDescent="0.25">
      <c r="A57" s="33">
        <v>45</v>
      </c>
      <c r="B57" s="42" t="s">
        <v>991</v>
      </c>
      <c r="C57" s="40"/>
      <c r="D57" s="35">
        <f t="shared" si="2"/>
        <v>40</v>
      </c>
      <c r="E57" s="260">
        <v>5</v>
      </c>
      <c r="F57" s="200" t="s">
        <v>101</v>
      </c>
      <c r="G57" s="44">
        <f t="shared" si="3"/>
        <v>200</v>
      </c>
      <c r="H57" s="194">
        <v>10</v>
      </c>
      <c r="I57" s="37">
        <f t="shared" si="4"/>
        <v>50</v>
      </c>
      <c r="J57" s="96">
        <v>10</v>
      </c>
      <c r="K57" s="46">
        <f t="shared" si="0"/>
        <v>50</v>
      </c>
      <c r="L57" s="194">
        <v>10</v>
      </c>
      <c r="M57" s="37">
        <f t="shared" si="5"/>
        <v>50</v>
      </c>
      <c r="N57" s="96">
        <v>10</v>
      </c>
      <c r="O57" s="32">
        <f t="shared" si="1"/>
        <v>50</v>
      </c>
      <c r="P57" s="28">
        <f t="shared" si="8"/>
        <v>40</v>
      </c>
      <c r="Q57" s="28">
        <f t="shared" si="9"/>
        <v>0</v>
      </c>
    </row>
    <row r="58" spans="1:17" x14ac:dyDescent="0.25">
      <c r="A58" s="33">
        <v>46</v>
      </c>
      <c r="B58" s="42" t="s">
        <v>992</v>
      </c>
      <c r="C58" s="40"/>
      <c r="D58" s="35">
        <f t="shared" si="2"/>
        <v>24</v>
      </c>
      <c r="E58" s="260">
        <v>56.06</v>
      </c>
      <c r="F58" s="200" t="s">
        <v>101</v>
      </c>
      <c r="G58" s="44">
        <f t="shared" si="3"/>
        <v>1345.44</v>
      </c>
      <c r="H58" s="194">
        <v>6</v>
      </c>
      <c r="I58" s="37">
        <f t="shared" si="4"/>
        <v>336.36</v>
      </c>
      <c r="J58" s="96">
        <v>6</v>
      </c>
      <c r="K58" s="46">
        <f t="shared" si="0"/>
        <v>336.36</v>
      </c>
      <c r="L58" s="194">
        <v>6</v>
      </c>
      <c r="M58" s="37">
        <f t="shared" si="5"/>
        <v>336.36</v>
      </c>
      <c r="N58" s="96">
        <v>6</v>
      </c>
      <c r="O58" s="32">
        <f t="shared" si="1"/>
        <v>336.36</v>
      </c>
      <c r="P58" s="28">
        <f t="shared" si="8"/>
        <v>24</v>
      </c>
      <c r="Q58" s="28">
        <f t="shared" si="9"/>
        <v>0</v>
      </c>
    </row>
    <row r="59" spans="1:17" x14ac:dyDescent="0.25">
      <c r="A59" s="33">
        <v>47</v>
      </c>
      <c r="B59" s="64" t="s">
        <v>261</v>
      </c>
      <c r="C59" s="65"/>
      <c r="D59" s="35">
        <f t="shared" si="2"/>
        <v>6</v>
      </c>
      <c r="E59" s="264">
        <v>27.66</v>
      </c>
      <c r="F59" s="262" t="s">
        <v>101</v>
      </c>
      <c r="G59" s="44">
        <f t="shared" si="3"/>
        <v>165.96</v>
      </c>
      <c r="H59" s="212">
        <v>3</v>
      </c>
      <c r="I59" s="37">
        <f t="shared" si="4"/>
        <v>82.98</v>
      </c>
      <c r="J59" s="97"/>
      <c r="K59" s="46">
        <f t="shared" si="0"/>
        <v>0</v>
      </c>
      <c r="L59" s="212">
        <v>3</v>
      </c>
      <c r="M59" s="37">
        <f t="shared" si="5"/>
        <v>82.98</v>
      </c>
      <c r="N59" s="97"/>
      <c r="O59" s="32">
        <f t="shared" si="1"/>
        <v>0</v>
      </c>
      <c r="P59" s="28">
        <f t="shared" si="8"/>
        <v>6</v>
      </c>
      <c r="Q59" s="28">
        <f t="shared" si="9"/>
        <v>0</v>
      </c>
    </row>
    <row r="60" spans="1:17" x14ac:dyDescent="0.25">
      <c r="A60" s="33">
        <v>48</v>
      </c>
      <c r="B60" s="64" t="s">
        <v>180</v>
      </c>
      <c r="C60" s="65"/>
      <c r="D60" s="35">
        <f t="shared" si="2"/>
        <v>24</v>
      </c>
      <c r="E60" s="264">
        <v>24.63</v>
      </c>
      <c r="F60" s="262" t="s">
        <v>101</v>
      </c>
      <c r="G60" s="44">
        <f t="shared" si="3"/>
        <v>591.12</v>
      </c>
      <c r="H60" s="212">
        <v>6</v>
      </c>
      <c r="I60" s="37">
        <f t="shared" si="4"/>
        <v>147.78</v>
      </c>
      <c r="J60" s="97">
        <v>6</v>
      </c>
      <c r="K60" s="46">
        <f t="shared" si="0"/>
        <v>147.78</v>
      </c>
      <c r="L60" s="212">
        <v>6</v>
      </c>
      <c r="M60" s="37">
        <f t="shared" si="5"/>
        <v>147.78</v>
      </c>
      <c r="N60" s="97">
        <v>6</v>
      </c>
      <c r="O60" s="32">
        <f t="shared" si="1"/>
        <v>147.78</v>
      </c>
      <c r="P60" s="28">
        <f t="shared" si="8"/>
        <v>24</v>
      </c>
      <c r="Q60" s="28">
        <f t="shared" si="9"/>
        <v>0</v>
      </c>
    </row>
    <row r="61" spans="1:17" x14ac:dyDescent="0.25">
      <c r="A61" s="33">
        <v>49</v>
      </c>
      <c r="B61" s="64" t="s">
        <v>993</v>
      </c>
      <c r="C61" s="65"/>
      <c r="D61" s="35">
        <f t="shared" si="2"/>
        <v>20</v>
      </c>
      <c r="E61" s="264">
        <v>9.65</v>
      </c>
      <c r="F61" s="262" t="s">
        <v>101</v>
      </c>
      <c r="G61" s="44">
        <f t="shared" si="3"/>
        <v>193</v>
      </c>
      <c r="H61" s="212">
        <v>5</v>
      </c>
      <c r="I61" s="37">
        <f t="shared" si="4"/>
        <v>48.25</v>
      </c>
      <c r="J61" s="97">
        <v>5</v>
      </c>
      <c r="K61" s="46">
        <f t="shared" si="0"/>
        <v>48.25</v>
      </c>
      <c r="L61" s="212">
        <v>5</v>
      </c>
      <c r="M61" s="37">
        <f t="shared" si="5"/>
        <v>48.25</v>
      </c>
      <c r="N61" s="97">
        <v>5</v>
      </c>
      <c r="O61" s="32">
        <f t="shared" si="1"/>
        <v>48.25</v>
      </c>
      <c r="P61" s="28">
        <f t="shared" si="8"/>
        <v>20</v>
      </c>
      <c r="Q61" s="28">
        <f t="shared" si="9"/>
        <v>0</v>
      </c>
    </row>
    <row r="62" spans="1:17" x14ac:dyDescent="0.25">
      <c r="A62" s="33">
        <v>50</v>
      </c>
      <c r="B62" s="64" t="s">
        <v>994</v>
      </c>
      <c r="C62" s="65"/>
      <c r="D62" s="35">
        <f t="shared" si="2"/>
        <v>20</v>
      </c>
      <c r="E62" s="264">
        <v>9.65</v>
      </c>
      <c r="F62" s="262" t="s">
        <v>101</v>
      </c>
      <c r="G62" s="44">
        <f t="shared" si="3"/>
        <v>193</v>
      </c>
      <c r="H62" s="212">
        <v>5</v>
      </c>
      <c r="I62" s="37">
        <f t="shared" ref="I62:I74" si="10">H62*E62</f>
        <v>48.25</v>
      </c>
      <c r="J62" s="97">
        <v>5</v>
      </c>
      <c r="K62" s="46">
        <f t="shared" si="0"/>
        <v>48.25</v>
      </c>
      <c r="L62" s="212">
        <v>5</v>
      </c>
      <c r="M62" s="37">
        <f t="shared" si="5"/>
        <v>48.25</v>
      </c>
      <c r="N62" s="97">
        <v>5</v>
      </c>
      <c r="O62" s="32">
        <f t="shared" si="1"/>
        <v>48.25</v>
      </c>
      <c r="P62" s="28">
        <f t="shared" si="8"/>
        <v>20</v>
      </c>
      <c r="Q62" s="28">
        <f t="shared" si="9"/>
        <v>0</v>
      </c>
    </row>
    <row r="63" spans="1:17" x14ac:dyDescent="0.25">
      <c r="A63" s="33">
        <v>51</v>
      </c>
      <c r="B63" s="64" t="s">
        <v>514</v>
      </c>
      <c r="C63" s="65"/>
      <c r="D63" s="35">
        <f t="shared" si="2"/>
        <v>20</v>
      </c>
      <c r="E63" s="264">
        <v>47.82</v>
      </c>
      <c r="F63" s="262" t="s">
        <v>101</v>
      </c>
      <c r="G63" s="44">
        <f t="shared" si="3"/>
        <v>956.4</v>
      </c>
      <c r="H63" s="212">
        <v>5</v>
      </c>
      <c r="I63" s="37">
        <f t="shared" si="10"/>
        <v>239.1</v>
      </c>
      <c r="J63" s="97">
        <v>5</v>
      </c>
      <c r="K63" s="46">
        <f t="shared" si="0"/>
        <v>239.1</v>
      </c>
      <c r="L63" s="212">
        <v>5</v>
      </c>
      <c r="M63" s="37">
        <f t="shared" si="5"/>
        <v>239.1</v>
      </c>
      <c r="N63" s="97">
        <v>5</v>
      </c>
      <c r="O63" s="32">
        <f t="shared" si="1"/>
        <v>239.1</v>
      </c>
      <c r="P63" s="28">
        <f t="shared" si="8"/>
        <v>20</v>
      </c>
      <c r="Q63" s="28">
        <f t="shared" si="9"/>
        <v>0</v>
      </c>
    </row>
    <row r="64" spans="1:17" x14ac:dyDescent="0.25">
      <c r="A64" s="33">
        <v>52</v>
      </c>
      <c r="B64" s="64" t="s">
        <v>61</v>
      </c>
      <c r="C64" s="65"/>
      <c r="D64" s="35">
        <f t="shared" si="2"/>
        <v>20</v>
      </c>
      <c r="E64" s="264">
        <v>43.99</v>
      </c>
      <c r="F64" s="262" t="s">
        <v>57</v>
      </c>
      <c r="G64" s="44">
        <f t="shared" si="3"/>
        <v>879.80000000000007</v>
      </c>
      <c r="H64" s="212">
        <v>5</v>
      </c>
      <c r="I64" s="37">
        <f t="shared" si="10"/>
        <v>219.95000000000002</v>
      </c>
      <c r="J64" s="97">
        <v>5</v>
      </c>
      <c r="K64" s="46">
        <f t="shared" si="0"/>
        <v>219.95000000000002</v>
      </c>
      <c r="L64" s="212">
        <v>5</v>
      </c>
      <c r="M64" s="37">
        <f t="shared" si="5"/>
        <v>219.95000000000002</v>
      </c>
      <c r="N64" s="97">
        <v>5</v>
      </c>
      <c r="O64" s="32">
        <f t="shared" si="1"/>
        <v>219.95000000000002</v>
      </c>
      <c r="P64" s="28">
        <f t="shared" si="8"/>
        <v>20</v>
      </c>
      <c r="Q64" s="28">
        <f t="shared" si="9"/>
        <v>0</v>
      </c>
    </row>
    <row r="65" spans="1:17" x14ac:dyDescent="0.25">
      <c r="A65" s="33">
        <v>53</v>
      </c>
      <c r="B65" s="64" t="s">
        <v>65</v>
      </c>
      <c r="C65" s="65"/>
      <c r="D65" s="35">
        <f t="shared" si="2"/>
        <v>12</v>
      </c>
      <c r="E65" s="264">
        <v>15.6</v>
      </c>
      <c r="F65" s="262" t="s">
        <v>101</v>
      </c>
      <c r="G65" s="44">
        <f t="shared" si="3"/>
        <v>187.2</v>
      </c>
      <c r="H65" s="212">
        <v>3</v>
      </c>
      <c r="I65" s="37">
        <f t="shared" si="10"/>
        <v>46.8</v>
      </c>
      <c r="J65" s="97">
        <v>3</v>
      </c>
      <c r="K65" s="46">
        <f t="shared" si="0"/>
        <v>46.8</v>
      </c>
      <c r="L65" s="212">
        <v>3</v>
      </c>
      <c r="M65" s="37">
        <f t="shared" si="5"/>
        <v>46.8</v>
      </c>
      <c r="N65" s="97">
        <v>3</v>
      </c>
      <c r="O65" s="32">
        <f t="shared" si="1"/>
        <v>46.8</v>
      </c>
      <c r="P65" s="28">
        <f t="shared" si="8"/>
        <v>12</v>
      </c>
      <c r="Q65" s="28">
        <f t="shared" si="9"/>
        <v>0</v>
      </c>
    </row>
    <row r="66" spans="1:17" x14ac:dyDescent="0.25">
      <c r="A66" s="33">
        <v>54</v>
      </c>
      <c r="B66" s="64" t="s">
        <v>102</v>
      </c>
      <c r="C66" s="65"/>
      <c r="D66" s="35">
        <f t="shared" si="2"/>
        <v>12</v>
      </c>
      <c r="E66" s="264">
        <v>135.19999999999999</v>
      </c>
      <c r="F66" s="262" t="s">
        <v>101</v>
      </c>
      <c r="G66" s="44">
        <f t="shared" si="3"/>
        <v>1622.3999999999999</v>
      </c>
      <c r="H66" s="212">
        <v>3</v>
      </c>
      <c r="I66" s="37">
        <f t="shared" si="10"/>
        <v>405.59999999999997</v>
      </c>
      <c r="J66" s="97">
        <v>3</v>
      </c>
      <c r="K66" s="46">
        <f t="shared" si="0"/>
        <v>405.59999999999997</v>
      </c>
      <c r="L66" s="212">
        <v>3</v>
      </c>
      <c r="M66" s="37">
        <f t="shared" si="5"/>
        <v>405.59999999999997</v>
      </c>
      <c r="N66" s="97">
        <v>3</v>
      </c>
      <c r="O66" s="32">
        <f t="shared" si="1"/>
        <v>405.59999999999997</v>
      </c>
      <c r="P66" s="28">
        <f t="shared" si="8"/>
        <v>12</v>
      </c>
      <c r="Q66" s="28">
        <f t="shared" si="9"/>
        <v>0</v>
      </c>
    </row>
    <row r="67" spans="1:17" x14ac:dyDescent="0.25">
      <c r="A67" s="33">
        <v>55</v>
      </c>
      <c r="B67" s="64" t="s">
        <v>190</v>
      </c>
      <c r="C67" s="65"/>
      <c r="D67" s="35">
        <f t="shared" si="2"/>
        <v>30</v>
      </c>
      <c r="E67" s="264">
        <v>15</v>
      </c>
      <c r="F67" s="262" t="s">
        <v>101</v>
      </c>
      <c r="G67" s="44">
        <f t="shared" si="3"/>
        <v>450</v>
      </c>
      <c r="H67" s="212">
        <v>15</v>
      </c>
      <c r="I67" s="37">
        <f t="shared" si="10"/>
        <v>225</v>
      </c>
      <c r="J67" s="97"/>
      <c r="K67" s="46">
        <f t="shared" si="0"/>
        <v>0</v>
      </c>
      <c r="L67" s="212">
        <v>15</v>
      </c>
      <c r="M67" s="37">
        <f t="shared" si="5"/>
        <v>225</v>
      </c>
      <c r="N67" s="97"/>
      <c r="O67" s="32">
        <f t="shared" si="1"/>
        <v>0</v>
      </c>
      <c r="P67" s="28">
        <f t="shared" si="8"/>
        <v>30</v>
      </c>
      <c r="Q67" s="28">
        <f t="shared" si="9"/>
        <v>0</v>
      </c>
    </row>
    <row r="68" spans="1:17" x14ac:dyDescent="0.25">
      <c r="A68" s="33">
        <v>56</v>
      </c>
      <c r="B68" s="64" t="s">
        <v>2228</v>
      </c>
      <c r="C68" s="65"/>
      <c r="D68" s="35">
        <f t="shared" si="2"/>
        <v>6</v>
      </c>
      <c r="E68" s="264">
        <v>87.36</v>
      </c>
      <c r="F68" s="262" t="s">
        <v>57</v>
      </c>
      <c r="G68" s="44">
        <f t="shared" si="3"/>
        <v>524.16</v>
      </c>
      <c r="H68" s="212">
        <v>3</v>
      </c>
      <c r="I68" s="37">
        <f t="shared" si="10"/>
        <v>262.08</v>
      </c>
      <c r="J68" s="97"/>
      <c r="K68" s="46">
        <f t="shared" si="0"/>
        <v>0</v>
      </c>
      <c r="L68" s="212">
        <v>3</v>
      </c>
      <c r="M68" s="37">
        <f t="shared" si="5"/>
        <v>262.08</v>
      </c>
      <c r="N68" s="97"/>
      <c r="O68" s="32">
        <f t="shared" si="1"/>
        <v>0</v>
      </c>
      <c r="P68" s="28">
        <f t="shared" si="8"/>
        <v>6</v>
      </c>
      <c r="Q68" s="28">
        <f t="shared" si="9"/>
        <v>0</v>
      </c>
    </row>
    <row r="69" spans="1:17" x14ac:dyDescent="0.25">
      <c r="A69" s="33">
        <v>57</v>
      </c>
      <c r="B69" s="64" t="s">
        <v>955</v>
      </c>
      <c r="C69" s="65"/>
      <c r="D69" s="35">
        <f t="shared" si="2"/>
        <v>6</v>
      </c>
      <c r="E69" s="264">
        <v>30</v>
      </c>
      <c r="F69" s="262" t="s">
        <v>45</v>
      </c>
      <c r="G69" s="44">
        <f t="shared" si="3"/>
        <v>180</v>
      </c>
      <c r="H69" s="212">
        <v>3</v>
      </c>
      <c r="I69" s="37">
        <f t="shared" si="10"/>
        <v>90</v>
      </c>
      <c r="J69" s="97"/>
      <c r="K69" s="46">
        <f t="shared" si="0"/>
        <v>0</v>
      </c>
      <c r="L69" s="212">
        <v>3</v>
      </c>
      <c r="M69" s="37">
        <f t="shared" si="5"/>
        <v>90</v>
      </c>
      <c r="N69" s="97"/>
      <c r="O69" s="32">
        <f t="shared" si="1"/>
        <v>0</v>
      </c>
      <c r="P69" s="28">
        <f t="shared" si="8"/>
        <v>6</v>
      </c>
      <c r="Q69" s="28">
        <f t="shared" si="9"/>
        <v>0</v>
      </c>
    </row>
    <row r="70" spans="1:17" x14ac:dyDescent="0.25">
      <c r="A70" s="33">
        <v>58</v>
      </c>
      <c r="B70" s="64" t="s">
        <v>36</v>
      </c>
      <c r="C70" s="65"/>
      <c r="D70" s="35">
        <f t="shared" si="2"/>
        <v>6</v>
      </c>
      <c r="E70" s="264">
        <v>131.96</v>
      </c>
      <c r="F70" s="262" t="s">
        <v>101</v>
      </c>
      <c r="G70" s="44">
        <f t="shared" si="3"/>
        <v>791.76</v>
      </c>
      <c r="H70" s="212">
        <v>3</v>
      </c>
      <c r="I70" s="37">
        <f t="shared" si="10"/>
        <v>395.88</v>
      </c>
      <c r="J70" s="97"/>
      <c r="K70" s="46">
        <f t="shared" si="0"/>
        <v>0</v>
      </c>
      <c r="L70" s="212">
        <v>3</v>
      </c>
      <c r="M70" s="37">
        <f t="shared" si="5"/>
        <v>395.88</v>
      </c>
      <c r="N70" s="97"/>
      <c r="O70" s="32">
        <f t="shared" si="1"/>
        <v>0</v>
      </c>
      <c r="P70" s="28">
        <f t="shared" si="8"/>
        <v>6</v>
      </c>
      <c r="Q70" s="28">
        <f t="shared" si="9"/>
        <v>0</v>
      </c>
    </row>
    <row r="71" spans="1:17" x14ac:dyDescent="0.25">
      <c r="A71" s="33">
        <v>59</v>
      </c>
      <c r="B71" s="64" t="s">
        <v>982</v>
      </c>
      <c r="C71" s="65"/>
      <c r="D71" s="35">
        <f t="shared" si="2"/>
        <v>6</v>
      </c>
      <c r="E71" s="264">
        <v>23.59</v>
      </c>
      <c r="F71" s="262" t="s">
        <v>101</v>
      </c>
      <c r="G71" s="44">
        <f t="shared" si="3"/>
        <v>141.54</v>
      </c>
      <c r="H71" s="212">
        <v>3</v>
      </c>
      <c r="I71" s="37">
        <f t="shared" si="10"/>
        <v>70.77</v>
      </c>
      <c r="J71" s="97"/>
      <c r="K71" s="46">
        <f t="shared" si="0"/>
        <v>0</v>
      </c>
      <c r="L71" s="212">
        <v>3</v>
      </c>
      <c r="M71" s="37">
        <f t="shared" si="5"/>
        <v>70.77</v>
      </c>
      <c r="N71" s="97"/>
      <c r="O71" s="32">
        <f t="shared" si="1"/>
        <v>0</v>
      </c>
      <c r="P71" s="28">
        <f t="shared" si="8"/>
        <v>6</v>
      </c>
      <c r="Q71" s="28">
        <f t="shared" si="9"/>
        <v>0</v>
      </c>
    </row>
    <row r="72" spans="1:17" x14ac:dyDescent="0.25">
      <c r="A72" s="33">
        <v>60</v>
      </c>
      <c r="B72" s="64" t="s">
        <v>983</v>
      </c>
      <c r="C72" s="65"/>
      <c r="D72" s="35">
        <f t="shared" si="2"/>
        <v>24</v>
      </c>
      <c r="E72" s="264">
        <v>139.88</v>
      </c>
      <c r="F72" s="262" t="s">
        <v>105</v>
      </c>
      <c r="G72" s="44">
        <f t="shared" si="3"/>
        <v>3357.12</v>
      </c>
      <c r="H72" s="212">
        <v>6</v>
      </c>
      <c r="I72" s="37">
        <f t="shared" si="10"/>
        <v>839.28</v>
      </c>
      <c r="J72" s="97">
        <v>6</v>
      </c>
      <c r="K72" s="46">
        <f t="shared" si="0"/>
        <v>839.28</v>
      </c>
      <c r="L72" s="212">
        <v>6</v>
      </c>
      <c r="M72" s="37">
        <f t="shared" si="5"/>
        <v>839.28</v>
      </c>
      <c r="N72" s="97">
        <v>6</v>
      </c>
      <c r="O72" s="32">
        <f t="shared" si="1"/>
        <v>839.28</v>
      </c>
      <c r="P72" s="28">
        <f t="shared" si="8"/>
        <v>24</v>
      </c>
      <c r="Q72" s="28">
        <f t="shared" si="9"/>
        <v>0</v>
      </c>
    </row>
    <row r="73" spans="1:17" x14ac:dyDescent="0.25">
      <c r="A73" s="33">
        <v>61</v>
      </c>
      <c r="B73" s="64" t="s">
        <v>984</v>
      </c>
      <c r="C73" s="65"/>
      <c r="D73" s="35">
        <f t="shared" si="2"/>
        <v>24</v>
      </c>
      <c r="E73" s="264">
        <v>139.88</v>
      </c>
      <c r="F73" s="262" t="s">
        <v>105</v>
      </c>
      <c r="G73" s="44">
        <f t="shared" si="3"/>
        <v>3357.12</v>
      </c>
      <c r="H73" s="212">
        <v>6</v>
      </c>
      <c r="I73" s="37">
        <f t="shared" si="10"/>
        <v>839.28</v>
      </c>
      <c r="J73" s="97">
        <v>6</v>
      </c>
      <c r="K73" s="46">
        <f t="shared" si="0"/>
        <v>839.28</v>
      </c>
      <c r="L73" s="212">
        <v>6</v>
      </c>
      <c r="M73" s="37">
        <f t="shared" si="5"/>
        <v>839.28</v>
      </c>
      <c r="N73" s="97">
        <v>6</v>
      </c>
      <c r="O73" s="32">
        <f t="shared" si="1"/>
        <v>839.28</v>
      </c>
      <c r="P73" s="28">
        <f t="shared" si="8"/>
        <v>24</v>
      </c>
      <c r="Q73" s="28">
        <f t="shared" si="9"/>
        <v>0</v>
      </c>
    </row>
    <row r="74" spans="1:17" x14ac:dyDescent="0.25">
      <c r="A74" s="33">
        <v>62</v>
      </c>
      <c r="B74" s="64" t="s">
        <v>575</v>
      </c>
      <c r="C74" s="65"/>
      <c r="D74" s="35">
        <f t="shared" si="2"/>
        <v>12</v>
      </c>
      <c r="E74" s="264">
        <v>276.64</v>
      </c>
      <c r="F74" s="262" t="s">
        <v>101</v>
      </c>
      <c r="G74" s="44">
        <f t="shared" si="3"/>
        <v>3319.68</v>
      </c>
      <c r="H74" s="212">
        <v>3</v>
      </c>
      <c r="I74" s="37">
        <f t="shared" si="10"/>
        <v>829.92</v>
      </c>
      <c r="J74" s="97">
        <v>3</v>
      </c>
      <c r="K74" s="46">
        <f t="shared" si="0"/>
        <v>829.92</v>
      </c>
      <c r="L74" s="212">
        <v>3</v>
      </c>
      <c r="M74" s="37">
        <f t="shared" si="5"/>
        <v>829.92</v>
      </c>
      <c r="N74" s="97">
        <v>3</v>
      </c>
      <c r="O74" s="32">
        <f t="shared" si="1"/>
        <v>829.92</v>
      </c>
      <c r="P74" s="28">
        <f t="shared" si="8"/>
        <v>12</v>
      </c>
      <c r="Q74" s="28">
        <f t="shared" si="9"/>
        <v>0</v>
      </c>
    </row>
    <row r="75" spans="1:17" x14ac:dyDescent="0.25">
      <c r="A75" s="33"/>
      <c r="B75" s="265"/>
      <c r="C75" s="65"/>
      <c r="D75" s="92"/>
      <c r="E75" s="93"/>
      <c r="F75" s="262"/>
      <c r="G75" s="263"/>
      <c r="H75" s="212"/>
      <c r="I75" s="71"/>
      <c r="J75" s="97"/>
      <c r="K75" s="69"/>
      <c r="L75" s="212"/>
      <c r="M75" s="71"/>
      <c r="N75" s="97"/>
      <c r="O75" s="73"/>
      <c r="P75" s="28"/>
      <c r="Q75" s="28"/>
    </row>
    <row r="76" spans="1:17" x14ac:dyDescent="0.25">
      <c r="A76" s="94"/>
      <c r="B76" s="64"/>
      <c r="C76" s="65"/>
      <c r="D76" s="92"/>
      <c r="E76" s="93"/>
      <c r="F76" s="262"/>
      <c r="G76" s="263"/>
      <c r="H76" s="212"/>
      <c r="I76" s="71"/>
      <c r="J76" s="97"/>
      <c r="K76" s="69"/>
      <c r="L76" s="212"/>
      <c r="M76" s="71"/>
      <c r="N76" s="97"/>
      <c r="O76" s="73"/>
      <c r="P76" s="28"/>
      <c r="Q76" s="28"/>
    </row>
    <row r="77" spans="1:17" ht="13.5" thickBot="1" x14ac:dyDescent="0.3">
      <c r="A77" s="63"/>
      <c r="B77" s="64"/>
      <c r="C77" s="65"/>
      <c r="D77" s="66"/>
      <c r="E77" s="67"/>
      <c r="F77" s="68"/>
      <c r="G77" s="69"/>
      <c r="H77" s="70"/>
      <c r="I77" s="71"/>
      <c r="J77" s="72"/>
      <c r="K77" s="69"/>
      <c r="L77" s="70"/>
      <c r="M77" s="71"/>
      <c r="N77" s="97"/>
      <c r="O77" s="73"/>
      <c r="P77" s="28"/>
      <c r="Q77" s="28"/>
    </row>
    <row r="78" spans="1:17" ht="14.25" thickTop="1" thickBot="1" x14ac:dyDescent="0.3">
      <c r="A78" s="74"/>
      <c r="B78" s="75"/>
      <c r="C78" s="76"/>
      <c r="D78" s="77"/>
      <c r="E78" s="78"/>
      <c r="F78" s="79"/>
      <c r="G78" s="80">
        <f>SUM(G13:G77)</f>
        <v>105077.48</v>
      </c>
      <c r="H78" s="76"/>
      <c r="I78" s="80">
        <f>SUM(I13:I77)</f>
        <v>28146.620000000003</v>
      </c>
      <c r="J78" s="78"/>
      <c r="K78" s="80">
        <f>SUM(K13:K77)</f>
        <v>24392.12</v>
      </c>
      <c r="L78" s="76"/>
      <c r="M78" s="80">
        <f>SUM(M13:M77)</f>
        <v>28146.620000000003</v>
      </c>
      <c r="N78" s="98"/>
      <c r="O78" s="80">
        <f>SUM(O13:O77)</f>
        <v>24392.12</v>
      </c>
      <c r="P78" s="28"/>
      <c r="Q78" s="28"/>
    </row>
    <row r="79" spans="1:17" ht="13.5" thickTop="1" x14ac:dyDescent="0.25">
      <c r="A79" s="8" t="s">
        <v>5</v>
      </c>
      <c r="B79" s="9"/>
      <c r="C79" s="258"/>
      <c r="D79" s="9" t="s">
        <v>6</v>
      </c>
      <c r="E79" s="9"/>
      <c r="F79" s="17"/>
      <c r="G79" s="22"/>
      <c r="H79" s="258"/>
      <c r="I79" s="22"/>
      <c r="J79" s="258"/>
      <c r="K79" s="22"/>
      <c r="L79" s="26"/>
      <c r="M79" s="23" t="s">
        <v>7</v>
      </c>
      <c r="N79" s="29"/>
      <c r="P79" s="28"/>
      <c r="Q79" s="28"/>
    </row>
    <row r="80" spans="1:17" x14ac:dyDescent="0.25">
      <c r="D80" s="8" t="s">
        <v>8</v>
      </c>
      <c r="P80" s="28"/>
      <c r="Q80" s="28"/>
    </row>
    <row r="81" spans="1:17" x14ac:dyDescent="0.25">
      <c r="P81" s="28"/>
      <c r="Q81" s="28"/>
    </row>
    <row r="82" spans="1:17" x14ac:dyDescent="0.25">
      <c r="A82" s="652" t="s">
        <v>986</v>
      </c>
      <c r="B82" s="652"/>
      <c r="C82" s="256"/>
      <c r="D82" s="653" t="s">
        <v>9</v>
      </c>
      <c r="E82" s="653"/>
      <c r="F82" s="653"/>
      <c r="G82" s="20"/>
      <c r="H82" s="653" t="s">
        <v>10</v>
      </c>
      <c r="I82" s="653"/>
      <c r="J82" s="653"/>
      <c r="K82" s="20"/>
      <c r="L82" s="256"/>
      <c r="M82" s="653" t="s">
        <v>25</v>
      </c>
      <c r="N82" s="653"/>
      <c r="O82" s="653"/>
      <c r="P82" s="28"/>
      <c r="Q82" s="28"/>
    </row>
    <row r="83" spans="1:17" x14ac:dyDescent="0.25">
      <c r="A83" s="654" t="s">
        <v>11</v>
      </c>
      <c r="B83" s="654"/>
      <c r="C83" s="257"/>
      <c r="D83" s="655" t="s">
        <v>12</v>
      </c>
      <c r="E83" s="655"/>
      <c r="F83" s="655"/>
      <c r="G83" s="24"/>
      <c r="H83" s="655" t="s">
        <v>13</v>
      </c>
      <c r="I83" s="655"/>
      <c r="J83" s="655"/>
      <c r="K83" s="24"/>
      <c r="L83" s="257"/>
      <c r="M83" s="655" t="s">
        <v>26</v>
      </c>
      <c r="N83" s="655"/>
      <c r="O83" s="655"/>
      <c r="P83" s="28"/>
      <c r="Q83" s="28"/>
    </row>
  </sheetData>
  <mergeCells count="26">
    <mergeCell ref="A83:B83"/>
    <mergeCell ref="D83:F83"/>
    <mergeCell ref="H83:J83"/>
    <mergeCell ref="M83:O83"/>
    <mergeCell ref="L10:M11"/>
    <mergeCell ref="N10:O11"/>
    <mergeCell ref="A82:B82"/>
    <mergeCell ref="D82:F82"/>
    <mergeCell ref="H82:J82"/>
    <mergeCell ref="M82:O82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C6:E6"/>
    <mergeCell ref="A1:O1"/>
    <mergeCell ref="A2:O2"/>
    <mergeCell ref="C4:E4"/>
    <mergeCell ref="F4:I4"/>
    <mergeCell ref="C5:E5"/>
  </mergeCells>
  <pageMargins left="0.25" right="0.25" top="0.18627450980392199" bottom="0.17647058823529399" header="0.3" footer="0.3"/>
  <pageSetup paperSize="5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85"/>
  <sheetViews>
    <sheetView view="pageLayout" topLeftCell="A58" zoomScale="85" zoomScaleNormal="100" zoomScalePageLayoutView="85" workbookViewId="0">
      <selection activeCell="H74" sqref="H74"/>
    </sheetView>
  </sheetViews>
  <sheetFormatPr defaultColWidth="9.140625" defaultRowHeight="12.75" x14ac:dyDescent="0.25"/>
  <cols>
    <col min="1" max="1" width="5.42578125" style="8" customWidth="1"/>
    <col min="2" max="2" width="30.28515625" style="8" customWidth="1"/>
    <col min="3" max="3" width="7.5703125" style="4" customWidth="1"/>
    <col min="4" max="4" width="8.85546875" style="4" customWidth="1"/>
    <col min="5" max="5" width="10.7109375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15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252"/>
      <c r="D3" s="252"/>
      <c r="F3" s="16"/>
      <c r="G3" s="20"/>
      <c r="H3" s="252"/>
      <c r="I3" s="20"/>
      <c r="J3" s="252"/>
      <c r="K3" s="20"/>
      <c r="L3" s="252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73" t="s">
        <v>1</v>
      </c>
      <c r="D4" s="673"/>
      <c r="E4" s="673"/>
      <c r="F4" s="652"/>
      <c r="G4" s="652"/>
      <c r="H4" s="652"/>
      <c r="I4" s="652"/>
      <c r="J4" s="252"/>
      <c r="K4" s="20"/>
      <c r="L4" s="252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17"/>
      <c r="G5" s="21"/>
      <c r="H5" s="251"/>
      <c r="I5" s="21"/>
      <c r="J5" s="252"/>
      <c r="K5" s="20"/>
      <c r="L5" s="252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72" t="s">
        <v>958</v>
      </c>
      <c r="D6" s="672"/>
      <c r="E6" s="672"/>
      <c r="F6" s="17"/>
      <c r="G6" s="21"/>
      <c r="H6" s="251"/>
      <c r="I6" s="21"/>
      <c r="J6" s="252"/>
      <c r="K6" s="20"/>
      <c r="L6" s="252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3"/>
      <c r="D7" s="673"/>
      <c r="E7" s="673"/>
      <c r="F7" s="17"/>
      <c r="G7" s="21"/>
      <c r="H7" s="251"/>
      <c r="I7" s="21"/>
      <c r="J7" s="252"/>
      <c r="K7" s="20"/>
      <c r="L7" s="252"/>
      <c r="M7" s="20"/>
      <c r="N7" s="28"/>
      <c r="O7" s="20"/>
      <c r="P7" s="28"/>
      <c r="Q7" s="28"/>
    </row>
    <row r="8" spans="1:17" s="5" customFormat="1" ht="13.5" thickBot="1" x14ac:dyDescent="0.3">
      <c r="C8" s="251"/>
      <c r="D8" s="251"/>
      <c r="E8" s="251"/>
      <c r="F8" s="17"/>
      <c r="G8" s="21"/>
      <c r="H8" s="251"/>
      <c r="I8" s="21"/>
      <c r="J8" s="252"/>
      <c r="K8" s="20"/>
      <c r="L8" s="252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ht="25.5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254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87"/>
      <c r="C12" s="50"/>
      <c r="D12" s="51"/>
      <c r="E12" s="52"/>
      <c r="F12" s="53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5" customFormat="1" x14ac:dyDescent="0.25">
      <c r="A13" s="33">
        <v>1</v>
      </c>
      <c r="B13" s="42" t="s">
        <v>188</v>
      </c>
      <c r="C13" s="39"/>
      <c r="D13" s="35">
        <v>300</v>
      </c>
      <c r="E13" s="261">
        <v>129.97919999999999</v>
      </c>
      <c r="F13" s="200" t="s">
        <v>40</v>
      </c>
      <c r="G13" s="44">
        <f>E13*D13</f>
        <v>38993.759999999995</v>
      </c>
      <c r="H13" s="194">
        <f>12+72</f>
        <v>84</v>
      </c>
      <c r="I13" s="37">
        <f>H13*E13</f>
        <v>10918.252799999998</v>
      </c>
      <c r="J13" s="96">
        <v>72</v>
      </c>
      <c r="K13" s="46">
        <f>J13*E13</f>
        <v>9358.5023999999994</v>
      </c>
      <c r="L13" s="194">
        <v>72</v>
      </c>
      <c r="M13" s="37">
        <f>L13*E13</f>
        <v>9358.5023999999994</v>
      </c>
      <c r="N13" s="96">
        <v>72</v>
      </c>
      <c r="O13" s="32">
        <f>N13*E13</f>
        <v>9358.5023999999994</v>
      </c>
      <c r="P13" s="28">
        <f>N13+L13+J13+H13</f>
        <v>300</v>
      </c>
      <c r="Q13" s="28">
        <f>P13-D13</f>
        <v>0</v>
      </c>
    </row>
    <row r="14" spans="1:17" s="7" customFormat="1" x14ac:dyDescent="0.25">
      <c r="A14" s="33">
        <v>2</v>
      </c>
      <c r="B14" s="42" t="s">
        <v>437</v>
      </c>
      <c r="C14" s="40"/>
      <c r="D14" s="35">
        <v>200</v>
      </c>
      <c r="E14" s="260">
        <v>114.51439999999999</v>
      </c>
      <c r="F14" s="200" t="s">
        <v>40</v>
      </c>
      <c r="G14" s="44">
        <f t="shared" ref="G14:G67" si="0">E14*D14</f>
        <v>22902.879999999997</v>
      </c>
      <c r="H14" s="194">
        <f>56+36</f>
        <v>92</v>
      </c>
      <c r="I14" s="37">
        <f t="shared" ref="I14:I67" si="1">H14*E14</f>
        <v>10535.3248</v>
      </c>
      <c r="J14" s="96">
        <v>36</v>
      </c>
      <c r="K14" s="46">
        <f t="shared" ref="K14:K66" si="2">J14*E14</f>
        <v>4122.5183999999999</v>
      </c>
      <c r="L14" s="194">
        <v>36</v>
      </c>
      <c r="M14" s="37">
        <f t="shared" ref="M14:M67" si="3">L14*E14</f>
        <v>4122.5183999999999</v>
      </c>
      <c r="N14" s="96">
        <v>36</v>
      </c>
      <c r="O14" s="32">
        <f t="shared" ref="O14:O66" si="4">N14*E14</f>
        <v>4122.5183999999999</v>
      </c>
      <c r="P14" s="28">
        <f t="shared" ref="P14:P48" si="5">N14+L14+J14+H14</f>
        <v>200</v>
      </c>
      <c r="Q14" s="28">
        <f t="shared" ref="Q14:Q48" si="6">P14-D14</f>
        <v>0</v>
      </c>
    </row>
    <row r="15" spans="1:17" s="7" customFormat="1" x14ac:dyDescent="0.25">
      <c r="A15" s="33">
        <v>3</v>
      </c>
      <c r="B15" s="42" t="s">
        <v>155</v>
      </c>
      <c r="C15" s="40"/>
      <c r="D15" s="35">
        <v>500</v>
      </c>
      <c r="E15" s="260">
        <v>2.91</v>
      </c>
      <c r="F15" s="200" t="s">
        <v>101</v>
      </c>
      <c r="G15" s="44">
        <f t="shared" si="0"/>
        <v>1455</v>
      </c>
      <c r="H15" s="194">
        <v>350</v>
      </c>
      <c r="I15" s="37">
        <f t="shared" si="1"/>
        <v>1018.5</v>
      </c>
      <c r="J15" s="96"/>
      <c r="K15" s="46">
        <f t="shared" si="2"/>
        <v>0</v>
      </c>
      <c r="L15" s="194">
        <v>150</v>
      </c>
      <c r="M15" s="37">
        <f t="shared" si="3"/>
        <v>436.5</v>
      </c>
      <c r="N15" s="96"/>
      <c r="O15" s="32">
        <f t="shared" si="4"/>
        <v>0</v>
      </c>
      <c r="P15" s="28">
        <f t="shared" si="5"/>
        <v>500</v>
      </c>
      <c r="Q15" s="28">
        <f t="shared" si="6"/>
        <v>0</v>
      </c>
    </row>
    <row r="16" spans="1:17" s="7" customFormat="1" x14ac:dyDescent="0.25">
      <c r="A16" s="33">
        <v>4</v>
      </c>
      <c r="B16" s="42" t="s">
        <v>189</v>
      </c>
      <c r="C16" s="40"/>
      <c r="D16" s="35">
        <v>300</v>
      </c>
      <c r="E16" s="260">
        <v>2.5299999999999998</v>
      </c>
      <c r="F16" s="200" t="s">
        <v>101</v>
      </c>
      <c r="G16" s="44">
        <f t="shared" si="0"/>
        <v>758.99999999999989</v>
      </c>
      <c r="H16" s="194">
        <v>150</v>
      </c>
      <c r="I16" s="37">
        <f t="shared" si="1"/>
        <v>379.49999999999994</v>
      </c>
      <c r="J16" s="96"/>
      <c r="K16" s="46">
        <f t="shared" si="2"/>
        <v>0</v>
      </c>
      <c r="L16" s="194">
        <v>150</v>
      </c>
      <c r="M16" s="37">
        <f t="shared" si="3"/>
        <v>379.49999999999994</v>
      </c>
      <c r="N16" s="96"/>
      <c r="O16" s="32">
        <f t="shared" si="4"/>
        <v>0</v>
      </c>
      <c r="P16" s="28">
        <f t="shared" si="5"/>
        <v>300</v>
      </c>
      <c r="Q16" s="28">
        <f t="shared" si="6"/>
        <v>0</v>
      </c>
    </row>
    <row r="17" spans="1:17" s="7" customFormat="1" x14ac:dyDescent="0.25">
      <c r="A17" s="33">
        <v>5</v>
      </c>
      <c r="B17" s="42" t="s">
        <v>428</v>
      </c>
      <c r="C17" s="40"/>
      <c r="D17" s="35">
        <v>300</v>
      </c>
      <c r="E17" s="260">
        <v>5.18</v>
      </c>
      <c r="F17" s="200" t="s">
        <v>101</v>
      </c>
      <c r="G17" s="44">
        <f t="shared" si="0"/>
        <v>1554</v>
      </c>
      <c r="H17" s="194">
        <v>150</v>
      </c>
      <c r="I17" s="37">
        <f t="shared" si="1"/>
        <v>777</v>
      </c>
      <c r="J17" s="96"/>
      <c r="K17" s="46">
        <f t="shared" si="2"/>
        <v>0</v>
      </c>
      <c r="L17" s="194">
        <v>150</v>
      </c>
      <c r="M17" s="37">
        <f t="shared" si="3"/>
        <v>777</v>
      </c>
      <c r="N17" s="96"/>
      <c r="O17" s="32">
        <f t="shared" si="4"/>
        <v>0</v>
      </c>
      <c r="P17" s="28">
        <f t="shared" si="5"/>
        <v>300</v>
      </c>
      <c r="Q17" s="28">
        <f t="shared" si="6"/>
        <v>0</v>
      </c>
    </row>
    <row r="18" spans="1:17" s="7" customFormat="1" x14ac:dyDescent="0.25">
      <c r="A18" s="33">
        <v>6</v>
      </c>
      <c r="B18" s="41" t="s">
        <v>959</v>
      </c>
      <c r="C18" s="39"/>
      <c r="D18" s="35">
        <v>150</v>
      </c>
      <c r="E18" s="261">
        <v>4.08</v>
      </c>
      <c r="F18" s="200" t="s">
        <v>101</v>
      </c>
      <c r="G18" s="44">
        <f t="shared" si="0"/>
        <v>612</v>
      </c>
      <c r="H18" s="194">
        <v>150</v>
      </c>
      <c r="I18" s="37">
        <f t="shared" si="1"/>
        <v>612</v>
      </c>
      <c r="J18" s="96"/>
      <c r="K18" s="46">
        <f t="shared" si="2"/>
        <v>0</v>
      </c>
      <c r="L18" s="194"/>
      <c r="M18" s="37">
        <f t="shared" si="3"/>
        <v>0</v>
      </c>
      <c r="N18" s="96"/>
      <c r="O18" s="32">
        <f t="shared" si="4"/>
        <v>0</v>
      </c>
      <c r="P18" s="28">
        <f t="shared" si="5"/>
        <v>150</v>
      </c>
      <c r="Q18" s="28">
        <f t="shared" si="6"/>
        <v>0</v>
      </c>
    </row>
    <row r="19" spans="1:17" s="7" customFormat="1" x14ac:dyDescent="0.25">
      <c r="A19" s="33">
        <v>7</v>
      </c>
      <c r="B19" s="41" t="s">
        <v>960</v>
      </c>
      <c r="C19" s="40"/>
      <c r="D19" s="35">
        <v>10</v>
      </c>
      <c r="E19" s="260">
        <v>328.64</v>
      </c>
      <c r="F19" s="200" t="s">
        <v>45</v>
      </c>
      <c r="G19" s="44">
        <f t="shared" si="0"/>
        <v>3286.3999999999996</v>
      </c>
      <c r="H19" s="194">
        <v>10</v>
      </c>
      <c r="I19" s="37">
        <f t="shared" si="1"/>
        <v>3286.3999999999996</v>
      </c>
      <c r="J19" s="96"/>
      <c r="K19" s="46">
        <f t="shared" si="2"/>
        <v>0</v>
      </c>
      <c r="L19" s="194"/>
      <c r="M19" s="37">
        <f t="shared" si="3"/>
        <v>0</v>
      </c>
      <c r="N19" s="96"/>
      <c r="O19" s="32">
        <f t="shared" si="4"/>
        <v>0</v>
      </c>
      <c r="P19" s="28">
        <f t="shared" si="5"/>
        <v>10</v>
      </c>
      <c r="Q19" s="28">
        <f t="shared" si="6"/>
        <v>0</v>
      </c>
    </row>
    <row r="20" spans="1:17" s="7" customFormat="1" x14ac:dyDescent="0.25">
      <c r="A20" s="33">
        <v>8</v>
      </c>
      <c r="B20" s="42" t="s">
        <v>961</v>
      </c>
      <c r="C20" s="40"/>
      <c r="D20" s="35">
        <v>60</v>
      </c>
      <c r="E20" s="260">
        <v>415.33</v>
      </c>
      <c r="F20" s="200" t="s">
        <v>45</v>
      </c>
      <c r="G20" s="44">
        <f t="shared" si="0"/>
        <v>24919.8</v>
      </c>
      <c r="H20" s="194">
        <v>25</v>
      </c>
      <c r="I20" s="37">
        <f t="shared" si="1"/>
        <v>10383.25</v>
      </c>
      <c r="J20" s="96">
        <v>15</v>
      </c>
      <c r="K20" s="46">
        <f t="shared" si="2"/>
        <v>6229.95</v>
      </c>
      <c r="L20" s="194">
        <v>15</v>
      </c>
      <c r="M20" s="37">
        <f t="shared" si="3"/>
        <v>6229.95</v>
      </c>
      <c r="N20" s="96">
        <v>5</v>
      </c>
      <c r="O20" s="32">
        <f t="shared" si="4"/>
        <v>2076.65</v>
      </c>
      <c r="P20" s="28">
        <f t="shared" si="5"/>
        <v>60</v>
      </c>
      <c r="Q20" s="28">
        <f t="shared" si="6"/>
        <v>0</v>
      </c>
    </row>
    <row r="21" spans="1:17" s="7" customFormat="1" x14ac:dyDescent="0.25">
      <c r="A21" s="33">
        <v>9</v>
      </c>
      <c r="B21" s="42" t="s">
        <v>962</v>
      </c>
      <c r="C21" s="40"/>
      <c r="D21" s="35">
        <v>60</v>
      </c>
      <c r="E21" s="260">
        <v>415.33</v>
      </c>
      <c r="F21" s="200" t="s">
        <v>45</v>
      </c>
      <c r="G21" s="44">
        <f t="shared" si="0"/>
        <v>24919.8</v>
      </c>
      <c r="H21" s="194">
        <v>25</v>
      </c>
      <c r="I21" s="37">
        <f t="shared" si="1"/>
        <v>10383.25</v>
      </c>
      <c r="J21" s="96">
        <v>15</v>
      </c>
      <c r="K21" s="46">
        <f t="shared" si="2"/>
        <v>6229.95</v>
      </c>
      <c r="L21" s="194">
        <v>15</v>
      </c>
      <c r="M21" s="37">
        <f t="shared" si="3"/>
        <v>6229.95</v>
      </c>
      <c r="N21" s="96">
        <v>5</v>
      </c>
      <c r="O21" s="32">
        <f t="shared" si="4"/>
        <v>2076.65</v>
      </c>
      <c r="P21" s="28">
        <f t="shared" si="5"/>
        <v>60</v>
      </c>
      <c r="Q21" s="28">
        <f t="shared" si="6"/>
        <v>0</v>
      </c>
    </row>
    <row r="22" spans="1:17" s="7" customFormat="1" x14ac:dyDescent="0.25">
      <c r="A22" s="33">
        <v>10</v>
      </c>
      <c r="B22" s="42" t="s">
        <v>963</v>
      </c>
      <c r="C22" s="40"/>
      <c r="D22" s="35">
        <v>60</v>
      </c>
      <c r="E22" s="260">
        <v>415.33</v>
      </c>
      <c r="F22" s="200" t="s">
        <v>45</v>
      </c>
      <c r="G22" s="44">
        <f t="shared" si="0"/>
        <v>24919.8</v>
      </c>
      <c r="H22" s="194">
        <v>25</v>
      </c>
      <c r="I22" s="37">
        <f t="shared" si="1"/>
        <v>10383.25</v>
      </c>
      <c r="J22" s="96">
        <v>15</v>
      </c>
      <c r="K22" s="46">
        <f t="shared" si="2"/>
        <v>6229.95</v>
      </c>
      <c r="L22" s="194">
        <v>15</v>
      </c>
      <c r="M22" s="37">
        <f t="shared" si="3"/>
        <v>6229.95</v>
      </c>
      <c r="N22" s="96">
        <v>5</v>
      </c>
      <c r="O22" s="32">
        <f t="shared" si="4"/>
        <v>2076.65</v>
      </c>
      <c r="P22" s="28">
        <f t="shared" si="5"/>
        <v>60</v>
      </c>
      <c r="Q22" s="28">
        <f t="shared" si="6"/>
        <v>0</v>
      </c>
    </row>
    <row r="23" spans="1:17" s="7" customFormat="1" x14ac:dyDescent="0.25">
      <c r="A23" s="33">
        <v>11</v>
      </c>
      <c r="B23" s="42" t="s">
        <v>96</v>
      </c>
      <c r="C23" s="40"/>
      <c r="D23" s="35">
        <v>48</v>
      </c>
      <c r="E23" s="260">
        <v>78.915199999999999</v>
      </c>
      <c r="F23" s="200" t="s">
        <v>45</v>
      </c>
      <c r="G23" s="44">
        <f t="shared" si="0"/>
        <v>3787.9295999999999</v>
      </c>
      <c r="H23" s="194">
        <v>12</v>
      </c>
      <c r="I23" s="37">
        <f t="shared" si="1"/>
        <v>946.98239999999998</v>
      </c>
      <c r="J23" s="96">
        <v>12</v>
      </c>
      <c r="K23" s="46">
        <f t="shared" si="2"/>
        <v>946.98239999999998</v>
      </c>
      <c r="L23" s="194">
        <v>12</v>
      </c>
      <c r="M23" s="37">
        <f t="shared" si="3"/>
        <v>946.98239999999998</v>
      </c>
      <c r="N23" s="96">
        <v>12</v>
      </c>
      <c r="O23" s="32">
        <f t="shared" si="4"/>
        <v>946.98239999999998</v>
      </c>
      <c r="P23" s="28">
        <f t="shared" si="5"/>
        <v>48</v>
      </c>
      <c r="Q23" s="28">
        <f t="shared" si="6"/>
        <v>0</v>
      </c>
    </row>
    <row r="24" spans="1:17" s="7" customFormat="1" x14ac:dyDescent="0.25">
      <c r="A24" s="33">
        <v>12</v>
      </c>
      <c r="B24" s="42" t="s">
        <v>67</v>
      </c>
      <c r="C24" s="40"/>
      <c r="D24" s="35">
        <v>144</v>
      </c>
      <c r="E24" s="260">
        <v>17.555199999999999</v>
      </c>
      <c r="F24" s="200" t="s">
        <v>101</v>
      </c>
      <c r="G24" s="44">
        <f t="shared" si="0"/>
        <v>2527.9488000000001</v>
      </c>
      <c r="H24" s="194">
        <v>36</v>
      </c>
      <c r="I24" s="37">
        <f t="shared" si="1"/>
        <v>631.98720000000003</v>
      </c>
      <c r="J24" s="96">
        <v>36</v>
      </c>
      <c r="K24" s="46">
        <f t="shared" si="2"/>
        <v>631.98720000000003</v>
      </c>
      <c r="L24" s="194">
        <v>36</v>
      </c>
      <c r="M24" s="37">
        <f t="shared" si="3"/>
        <v>631.98720000000003</v>
      </c>
      <c r="N24" s="96">
        <v>36</v>
      </c>
      <c r="O24" s="32">
        <f t="shared" si="4"/>
        <v>631.98720000000003</v>
      </c>
      <c r="P24" s="28">
        <f t="shared" si="5"/>
        <v>144</v>
      </c>
      <c r="Q24" s="28">
        <f t="shared" si="6"/>
        <v>0</v>
      </c>
    </row>
    <row r="25" spans="1:17" s="7" customFormat="1" x14ac:dyDescent="0.25">
      <c r="A25" s="33">
        <v>13</v>
      </c>
      <c r="B25" s="42" t="s">
        <v>964</v>
      </c>
      <c r="C25" s="40"/>
      <c r="D25" s="35">
        <v>300</v>
      </c>
      <c r="E25" s="260">
        <v>101.92</v>
      </c>
      <c r="F25" s="200" t="s">
        <v>101</v>
      </c>
      <c r="G25" s="44">
        <f t="shared" si="0"/>
        <v>30576</v>
      </c>
      <c r="H25" s="194">
        <f>156+36</f>
        <v>192</v>
      </c>
      <c r="I25" s="37">
        <f t="shared" si="1"/>
        <v>19568.64</v>
      </c>
      <c r="J25" s="96">
        <v>36</v>
      </c>
      <c r="K25" s="46">
        <f t="shared" si="2"/>
        <v>3669.12</v>
      </c>
      <c r="L25" s="194">
        <v>36</v>
      </c>
      <c r="M25" s="37">
        <f t="shared" si="3"/>
        <v>3669.12</v>
      </c>
      <c r="N25" s="96">
        <v>36</v>
      </c>
      <c r="O25" s="32">
        <f t="shared" si="4"/>
        <v>3669.12</v>
      </c>
      <c r="P25" s="28">
        <f t="shared" si="5"/>
        <v>300</v>
      </c>
      <c r="Q25" s="28">
        <f t="shared" si="6"/>
        <v>0</v>
      </c>
    </row>
    <row r="26" spans="1:17" s="7" customFormat="1" x14ac:dyDescent="0.25">
      <c r="A26" s="33">
        <v>14</v>
      </c>
      <c r="B26" s="42" t="s">
        <v>518</v>
      </c>
      <c r="C26" s="40"/>
      <c r="D26" s="35">
        <v>32</v>
      </c>
      <c r="E26" s="260">
        <v>82.16</v>
      </c>
      <c r="F26" s="200" t="s">
        <v>101</v>
      </c>
      <c r="G26" s="44">
        <f t="shared" si="0"/>
        <v>2629.12</v>
      </c>
      <c r="H26" s="194">
        <v>4</v>
      </c>
      <c r="I26" s="37">
        <f t="shared" si="1"/>
        <v>328.64</v>
      </c>
      <c r="J26" s="96">
        <v>12</v>
      </c>
      <c r="K26" s="46">
        <f t="shared" si="2"/>
        <v>985.92</v>
      </c>
      <c r="L26" s="194">
        <v>4</v>
      </c>
      <c r="M26" s="37">
        <f t="shared" si="3"/>
        <v>328.64</v>
      </c>
      <c r="N26" s="96">
        <v>12</v>
      </c>
      <c r="O26" s="32">
        <f t="shared" si="4"/>
        <v>985.92</v>
      </c>
      <c r="P26" s="28">
        <f t="shared" si="5"/>
        <v>32</v>
      </c>
      <c r="Q26" s="28">
        <f t="shared" si="6"/>
        <v>0</v>
      </c>
    </row>
    <row r="27" spans="1:17" s="7" customFormat="1" x14ac:dyDescent="0.25">
      <c r="A27" s="33">
        <v>15</v>
      </c>
      <c r="B27" s="42" t="s">
        <v>69</v>
      </c>
      <c r="C27" s="40"/>
      <c r="D27" s="35">
        <v>32</v>
      </c>
      <c r="E27" s="260">
        <v>20.6752</v>
      </c>
      <c r="F27" s="200" t="s">
        <v>101</v>
      </c>
      <c r="G27" s="44">
        <f t="shared" si="0"/>
        <v>661.60640000000001</v>
      </c>
      <c r="H27" s="194">
        <v>16</v>
      </c>
      <c r="I27" s="37">
        <f t="shared" si="1"/>
        <v>330.8032</v>
      </c>
      <c r="J27" s="96"/>
      <c r="K27" s="46">
        <f t="shared" si="2"/>
        <v>0</v>
      </c>
      <c r="L27" s="194">
        <v>16</v>
      </c>
      <c r="M27" s="37">
        <f t="shared" si="3"/>
        <v>330.8032</v>
      </c>
      <c r="N27" s="96"/>
      <c r="O27" s="32">
        <f t="shared" si="4"/>
        <v>0</v>
      </c>
      <c r="P27" s="28">
        <f t="shared" si="5"/>
        <v>32</v>
      </c>
      <c r="Q27" s="28">
        <f t="shared" si="6"/>
        <v>0</v>
      </c>
    </row>
    <row r="28" spans="1:17" s="7" customFormat="1" x14ac:dyDescent="0.25">
      <c r="A28" s="33">
        <v>16</v>
      </c>
      <c r="B28" s="42" t="s">
        <v>965</v>
      </c>
      <c r="C28" s="266"/>
      <c r="D28" s="35">
        <v>12</v>
      </c>
      <c r="E28" s="260">
        <v>10.3064</v>
      </c>
      <c r="F28" s="200" t="s">
        <v>101</v>
      </c>
      <c r="G28" s="44">
        <f t="shared" si="0"/>
        <v>123.6768</v>
      </c>
      <c r="H28" s="194">
        <v>3</v>
      </c>
      <c r="I28" s="37">
        <f t="shared" si="1"/>
        <v>30.9192</v>
      </c>
      <c r="J28" s="96">
        <v>3</v>
      </c>
      <c r="K28" s="46">
        <f t="shared" si="2"/>
        <v>30.9192</v>
      </c>
      <c r="L28" s="194">
        <v>3</v>
      </c>
      <c r="M28" s="37">
        <f t="shared" si="3"/>
        <v>30.9192</v>
      </c>
      <c r="N28" s="96">
        <v>3</v>
      </c>
      <c r="O28" s="32">
        <f t="shared" si="4"/>
        <v>30.9192</v>
      </c>
      <c r="P28" s="28">
        <f t="shared" si="5"/>
        <v>12</v>
      </c>
      <c r="Q28" s="28">
        <f t="shared" si="6"/>
        <v>0</v>
      </c>
    </row>
    <row r="29" spans="1:17" s="7" customFormat="1" x14ac:dyDescent="0.25">
      <c r="A29" s="33">
        <v>17</v>
      </c>
      <c r="B29" s="42" t="s">
        <v>966</v>
      </c>
      <c r="C29" s="40"/>
      <c r="D29" s="35">
        <v>24</v>
      </c>
      <c r="E29" s="260">
        <v>15.475199999999999</v>
      </c>
      <c r="F29" s="200" t="s">
        <v>101</v>
      </c>
      <c r="G29" s="44">
        <f t="shared" si="0"/>
        <v>371.40479999999997</v>
      </c>
      <c r="H29" s="194">
        <v>12</v>
      </c>
      <c r="I29" s="37">
        <f t="shared" si="1"/>
        <v>185.70239999999998</v>
      </c>
      <c r="J29" s="96"/>
      <c r="K29" s="46">
        <f t="shared" si="2"/>
        <v>0</v>
      </c>
      <c r="L29" s="194">
        <v>12</v>
      </c>
      <c r="M29" s="37">
        <f t="shared" si="3"/>
        <v>185.70239999999998</v>
      </c>
      <c r="N29" s="96"/>
      <c r="O29" s="32">
        <f t="shared" si="4"/>
        <v>0</v>
      </c>
      <c r="P29" s="28">
        <f t="shared" si="5"/>
        <v>24</v>
      </c>
      <c r="Q29" s="28">
        <f t="shared" si="6"/>
        <v>0</v>
      </c>
    </row>
    <row r="30" spans="1:17" s="7" customFormat="1" x14ac:dyDescent="0.25">
      <c r="A30" s="33">
        <v>18</v>
      </c>
      <c r="B30" s="42" t="s">
        <v>967</v>
      </c>
      <c r="C30" s="40"/>
      <c r="D30" s="35">
        <v>6</v>
      </c>
      <c r="E30" s="260">
        <v>55.827199999999998</v>
      </c>
      <c r="F30" s="200" t="s">
        <v>101</v>
      </c>
      <c r="G30" s="44">
        <f t="shared" si="0"/>
        <v>334.96319999999997</v>
      </c>
      <c r="H30" s="194">
        <v>6</v>
      </c>
      <c r="I30" s="37">
        <f t="shared" si="1"/>
        <v>334.96319999999997</v>
      </c>
      <c r="J30" s="96"/>
      <c r="K30" s="46">
        <f t="shared" si="2"/>
        <v>0</v>
      </c>
      <c r="L30" s="194"/>
      <c r="M30" s="37">
        <f t="shared" si="3"/>
        <v>0</v>
      </c>
      <c r="N30" s="96"/>
      <c r="O30" s="32">
        <f t="shared" si="4"/>
        <v>0</v>
      </c>
      <c r="P30" s="28">
        <f t="shared" si="5"/>
        <v>6</v>
      </c>
      <c r="Q30" s="28">
        <f t="shared" si="6"/>
        <v>0</v>
      </c>
    </row>
    <row r="31" spans="1:17" s="7" customFormat="1" x14ac:dyDescent="0.25">
      <c r="A31" s="33">
        <v>19</v>
      </c>
      <c r="B31" s="42" t="s">
        <v>968</v>
      </c>
      <c r="C31" s="40"/>
      <c r="D31" s="35">
        <v>60</v>
      </c>
      <c r="E31" s="260">
        <v>18.2</v>
      </c>
      <c r="F31" s="200" t="s">
        <v>101</v>
      </c>
      <c r="G31" s="44">
        <f t="shared" si="0"/>
        <v>1092</v>
      </c>
      <c r="H31" s="194">
        <v>30</v>
      </c>
      <c r="I31" s="37">
        <f t="shared" si="1"/>
        <v>546</v>
      </c>
      <c r="J31" s="96"/>
      <c r="K31" s="46">
        <f t="shared" si="2"/>
        <v>0</v>
      </c>
      <c r="L31" s="194">
        <v>30</v>
      </c>
      <c r="M31" s="37">
        <f t="shared" si="3"/>
        <v>546</v>
      </c>
      <c r="N31" s="96"/>
      <c r="O31" s="32">
        <f t="shared" si="4"/>
        <v>0</v>
      </c>
      <c r="P31" s="28">
        <f t="shared" si="5"/>
        <v>60</v>
      </c>
      <c r="Q31" s="28">
        <f t="shared" si="6"/>
        <v>0</v>
      </c>
    </row>
    <row r="32" spans="1:17" s="7" customFormat="1" x14ac:dyDescent="0.25">
      <c r="A32" s="33">
        <v>20</v>
      </c>
      <c r="B32" s="82" t="s">
        <v>527</v>
      </c>
      <c r="C32" s="40"/>
      <c r="D32" s="35">
        <v>24</v>
      </c>
      <c r="E32" s="260">
        <v>27.404</v>
      </c>
      <c r="F32" s="200" t="s">
        <v>101</v>
      </c>
      <c r="G32" s="44">
        <f t="shared" si="0"/>
        <v>657.69600000000003</v>
      </c>
      <c r="H32" s="194">
        <v>12</v>
      </c>
      <c r="I32" s="37">
        <f t="shared" si="1"/>
        <v>328.84800000000001</v>
      </c>
      <c r="J32" s="96"/>
      <c r="K32" s="46">
        <f t="shared" si="2"/>
        <v>0</v>
      </c>
      <c r="L32" s="194">
        <v>12</v>
      </c>
      <c r="M32" s="37">
        <f t="shared" si="3"/>
        <v>328.84800000000001</v>
      </c>
      <c r="N32" s="96"/>
      <c r="O32" s="32">
        <f t="shared" si="4"/>
        <v>0</v>
      </c>
      <c r="P32" s="28">
        <f t="shared" si="5"/>
        <v>24</v>
      </c>
      <c r="Q32" s="28">
        <f t="shared" si="6"/>
        <v>0</v>
      </c>
    </row>
    <row r="33" spans="1:17" x14ac:dyDescent="0.25">
      <c r="A33" s="33">
        <v>21</v>
      </c>
      <c r="B33" s="82" t="s">
        <v>112</v>
      </c>
      <c r="C33" s="39"/>
      <c r="D33" s="35">
        <v>24</v>
      </c>
      <c r="E33" s="261">
        <v>12.74</v>
      </c>
      <c r="F33" s="200" t="s">
        <v>45</v>
      </c>
      <c r="G33" s="44">
        <f t="shared" si="0"/>
        <v>305.76</v>
      </c>
      <c r="H33" s="194">
        <v>12</v>
      </c>
      <c r="I33" s="37">
        <f t="shared" si="1"/>
        <v>152.88</v>
      </c>
      <c r="J33" s="96"/>
      <c r="K33" s="46">
        <f t="shared" si="2"/>
        <v>0</v>
      </c>
      <c r="L33" s="194">
        <v>12</v>
      </c>
      <c r="M33" s="37">
        <f t="shared" si="3"/>
        <v>152.88</v>
      </c>
      <c r="N33" s="96"/>
      <c r="O33" s="32">
        <f t="shared" si="4"/>
        <v>0</v>
      </c>
      <c r="P33" s="28">
        <f t="shared" si="5"/>
        <v>24</v>
      </c>
      <c r="Q33" s="28">
        <f t="shared" si="6"/>
        <v>0</v>
      </c>
    </row>
    <row r="34" spans="1:17" x14ac:dyDescent="0.25">
      <c r="A34" s="33">
        <v>22</v>
      </c>
      <c r="B34" s="42" t="s">
        <v>969</v>
      </c>
      <c r="C34" s="40"/>
      <c r="D34" s="35">
        <v>6</v>
      </c>
      <c r="E34" s="260">
        <v>11.107200000000001</v>
      </c>
      <c r="F34" s="200" t="s">
        <v>101</v>
      </c>
      <c r="G34" s="44">
        <f t="shared" si="0"/>
        <v>66.643200000000007</v>
      </c>
      <c r="H34" s="194">
        <v>6</v>
      </c>
      <c r="I34" s="37">
        <f t="shared" si="1"/>
        <v>66.643200000000007</v>
      </c>
      <c r="J34" s="96"/>
      <c r="K34" s="46">
        <f t="shared" si="2"/>
        <v>0</v>
      </c>
      <c r="L34" s="194"/>
      <c r="M34" s="37">
        <f t="shared" si="3"/>
        <v>0</v>
      </c>
      <c r="N34" s="96"/>
      <c r="O34" s="32">
        <f t="shared" si="4"/>
        <v>0</v>
      </c>
      <c r="P34" s="28">
        <f t="shared" si="5"/>
        <v>6</v>
      </c>
      <c r="Q34" s="28">
        <f t="shared" si="6"/>
        <v>0</v>
      </c>
    </row>
    <row r="35" spans="1:17" x14ac:dyDescent="0.25">
      <c r="A35" s="33">
        <v>23</v>
      </c>
      <c r="B35" s="42" t="s">
        <v>63</v>
      </c>
      <c r="C35" s="40"/>
      <c r="D35" s="35">
        <v>24</v>
      </c>
      <c r="E35" s="260">
        <v>19.7288</v>
      </c>
      <c r="F35" s="200" t="s">
        <v>45</v>
      </c>
      <c r="G35" s="44">
        <f t="shared" si="0"/>
        <v>473.49119999999999</v>
      </c>
      <c r="H35" s="194">
        <v>6</v>
      </c>
      <c r="I35" s="37">
        <f t="shared" si="1"/>
        <v>118.3728</v>
      </c>
      <c r="J35" s="96">
        <v>6</v>
      </c>
      <c r="K35" s="46">
        <f t="shared" si="2"/>
        <v>118.3728</v>
      </c>
      <c r="L35" s="194">
        <v>6</v>
      </c>
      <c r="M35" s="37">
        <f t="shared" si="3"/>
        <v>118.3728</v>
      </c>
      <c r="N35" s="96">
        <v>6</v>
      </c>
      <c r="O35" s="32">
        <f t="shared" si="4"/>
        <v>118.3728</v>
      </c>
      <c r="P35" s="28">
        <f t="shared" si="5"/>
        <v>24</v>
      </c>
      <c r="Q35" s="28">
        <f t="shared" si="6"/>
        <v>0</v>
      </c>
    </row>
    <row r="36" spans="1:17" x14ac:dyDescent="0.25">
      <c r="A36" s="33">
        <v>24</v>
      </c>
      <c r="B36" s="42" t="s">
        <v>64</v>
      </c>
      <c r="C36" s="40"/>
      <c r="D36" s="35">
        <v>24</v>
      </c>
      <c r="E36" s="260">
        <v>19.5</v>
      </c>
      <c r="F36" s="200" t="s">
        <v>45</v>
      </c>
      <c r="G36" s="44">
        <f t="shared" si="0"/>
        <v>468</v>
      </c>
      <c r="H36" s="194">
        <v>6</v>
      </c>
      <c r="I36" s="37">
        <f t="shared" si="1"/>
        <v>117</v>
      </c>
      <c r="J36" s="96">
        <v>6</v>
      </c>
      <c r="K36" s="46">
        <f t="shared" si="2"/>
        <v>117</v>
      </c>
      <c r="L36" s="194">
        <v>6</v>
      </c>
      <c r="M36" s="37">
        <f t="shared" si="3"/>
        <v>117</v>
      </c>
      <c r="N36" s="96">
        <v>6</v>
      </c>
      <c r="O36" s="32">
        <f t="shared" si="4"/>
        <v>117</v>
      </c>
      <c r="P36" s="28">
        <f t="shared" si="5"/>
        <v>24</v>
      </c>
      <c r="Q36" s="28">
        <f t="shared" si="6"/>
        <v>0</v>
      </c>
    </row>
    <row r="37" spans="1:17" x14ac:dyDescent="0.25">
      <c r="A37" s="33">
        <v>25</v>
      </c>
      <c r="B37" s="42" t="s">
        <v>912</v>
      </c>
      <c r="C37" s="40"/>
      <c r="D37" s="35">
        <v>600</v>
      </c>
      <c r="E37" s="260">
        <v>10.9</v>
      </c>
      <c r="F37" s="200" t="s">
        <v>101</v>
      </c>
      <c r="G37" s="44">
        <f t="shared" si="0"/>
        <v>6540</v>
      </c>
      <c r="H37" s="194">
        <v>300</v>
      </c>
      <c r="I37" s="37">
        <f t="shared" si="1"/>
        <v>3270</v>
      </c>
      <c r="J37" s="96"/>
      <c r="K37" s="46">
        <f t="shared" si="2"/>
        <v>0</v>
      </c>
      <c r="L37" s="194">
        <v>300</v>
      </c>
      <c r="M37" s="37">
        <f t="shared" si="3"/>
        <v>3270</v>
      </c>
      <c r="N37" s="96"/>
      <c r="O37" s="32">
        <f t="shared" si="4"/>
        <v>0</v>
      </c>
      <c r="P37" s="28">
        <f t="shared" si="5"/>
        <v>600</v>
      </c>
      <c r="Q37" s="28">
        <f t="shared" si="6"/>
        <v>0</v>
      </c>
    </row>
    <row r="38" spans="1:17" x14ac:dyDescent="0.25">
      <c r="A38" s="33">
        <v>26</v>
      </c>
      <c r="B38" s="42" t="s">
        <v>970</v>
      </c>
      <c r="C38" s="39"/>
      <c r="D38" s="35">
        <v>12</v>
      </c>
      <c r="E38" s="261">
        <v>139.36000000000001</v>
      </c>
      <c r="F38" s="200" t="s">
        <v>101</v>
      </c>
      <c r="G38" s="44">
        <f t="shared" si="0"/>
        <v>1672.3200000000002</v>
      </c>
      <c r="H38" s="194">
        <v>3</v>
      </c>
      <c r="I38" s="37">
        <f t="shared" si="1"/>
        <v>418.08000000000004</v>
      </c>
      <c r="J38" s="96">
        <v>3</v>
      </c>
      <c r="K38" s="46">
        <f t="shared" si="2"/>
        <v>418.08000000000004</v>
      </c>
      <c r="L38" s="194">
        <v>3</v>
      </c>
      <c r="M38" s="37">
        <f t="shared" si="3"/>
        <v>418.08000000000004</v>
      </c>
      <c r="N38" s="96">
        <v>3</v>
      </c>
      <c r="O38" s="32">
        <f t="shared" si="4"/>
        <v>418.08000000000004</v>
      </c>
      <c r="P38" s="28">
        <f t="shared" si="5"/>
        <v>12</v>
      </c>
      <c r="Q38" s="28">
        <f t="shared" si="6"/>
        <v>0</v>
      </c>
    </row>
    <row r="39" spans="1:17" x14ac:dyDescent="0.25">
      <c r="A39" s="33">
        <v>27</v>
      </c>
      <c r="B39" s="82" t="s">
        <v>946</v>
      </c>
      <c r="C39" s="40"/>
      <c r="D39" s="35">
        <v>60</v>
      </c>
      <c r="E39" s="260">
        <v>80</v>
      </c>
      <c r="F39" s="200" t="s">
        <v>101</v>
      </c>
      <c r="G39" s="44">
        <f t="shared" si="0"/>
        <v>4800</v>
      </c>
      <c r="H39" s="194">
        <v>30</v>
      </c>
      <c r="I39" s="37">
        <f t="shared" si="1"/>
        <v>2400</v>
      </c>
      <c r="J39" s="96"/>
      <c r="K39" s="46">
        <f t="shared" si="2"/>
        <v>0</v>
      </c>
      <c r="L39" s="194">
        <v>30</v>
      </c>
      <c r="M39" s="37">
        <f t="shared" si="3"/>
        <v>2400</v>
      </c>
      <c r="N39" s="96"/>
      <c r="O39" s="32">
        <f t="shared" si="4"/>
        <v>0</v>
      </c>
      <c r="P39" s="28">
        <f t="shared" si="5"/>
        <v>60</v>
      </c>
      <c r="Q39" s="28">
        <f t="shared" si="6"/>
        <v>0</v>
      </c>
    </row>
    <row r="40" spans="1:17" x14ac:dyDescent="0.25">
      <c r="A40" s="33">
        <v>28</v>
      </c>
      <c r="B40" s="42" t="s">
        <v>473</v>
      </c>
      <c r="C40" s="40"/>
      <c r="D40" s="35">
        <v>6</v>
      </c>
      <c r="E40" s="260">
        <v>80</v>
      </c>
      <c r="F40" s="200" t="s">
        <v>101</v>
      </c>
      <c r="G40" s="44">
        <f t="shared" si="0"/>
        <v>480</v>
      </c>
      <c r="H40" s="194">
        <v>3</v>
      </c>
      <c r="I40" s="37">
        <f t="shared" si="1"/>
        <v>240</v>
      </c>
      <c r="J40" s="96"/>
      <c r="K40" s="46">
        <f t="shared" si="2"/>
        <v>0</v>
      </c>
      <c r="L40" s="194">
        <v>3</v>
      </c>
      <c r="M40" s="37">
        <f t="shared" si="3"/>
        <v>240</v>
      </c>
      <c r="N40" s="96"/>
      <c r="O40" s="32">
        <f t="shared" si="4"/>
        <v>0</v>
      </c>
      <c r="P40" s="28">
        <f t="shared" si="5"/>
        <v>6</v>
      </c>
      <c r="Q40" s="28">
        <f t="shared" si="6"/>
        <v>0</v>
      </c>
    </row>
    <row r="41" spans="1:17" x14ac:dyDescent="0.25">
      <c r="A41" s="33">
        <v>29</v>
      </c>
      <c r="B41" s="42" t="s">
        <v>915</v>
      </c>
      <c r="C41" s="40"/>
      <c r="D41" s="35">
        <v>3</v>
      </c>
      <c r="E41" s="260">
        <f>50-6.76</f>
        <v>43.24</v>
      </c>
      <c r="F41" s="200" t="s">
        <v>101</v>
      </c>
      <c r="G41" s="44">
        <f t="shared" si="0"/>
        <v>129.72</v>
      </c>
      <c r="H41" s="194">
        <v>2</v>
      </c>
      <c r="I41" s="37">
        <f t="shared" si="1"/>
        <v>86.48</v>
      </c>
      <c r="J41" s="96"/>
      <c r="K41" s="46">
        <f t="shared" si="2"/>
        <v>0</v>
      </c>
      <c r="L41" s="194">
        <v>1</v>
      </c>
      <c r="M41" s="37">
        <f t="shared" si="3"/>
        <v>43.24</v>
      </c>
      <c r="N41" s="96"/>
      <c r="O41" s="32">
        <f t="shared" si="4"/>
        <v>0</v>
      </c>
      <c r="P41" s="28">
        <f t="shared" si="5"/>
        <v>3</v>
      </c>
      <c r="Q41" s="28">
        <f t="shared" si="6"/>
        <v>0</v>
      </c>
    </row>
    <row r="42" spans="1:17" x14ac:dyDescent="0.25">
      <c r="A42" s="33">
        <v>30</v>
      </c>
      <c r="B42" s="42" t="s">
        <v>971</v>
      </c>
      <c r="C42" s="40"/>
      <c r="D42" s="35">
        <v>12</v>
      </c>
      <c r="E42" s="260">
        <v>2500</v>
      </c>
      <c r="F42" s="200" t="s">
        <v>101</v>
      </c>
      <c r="G42" s="44">
        <f t="shared" si="0"/>
        <v>30000</v>
      </c>
      <c r="H42" s="194">
        <v>3</v>
      </c>
      <c r="I42" s="37">
        <f t="shared" si="1"/>
        <v>7500</v>
      </c>
      <c r="J42" s="96">
        <v>3</v>
      </c>
      <c r="K42" s="46">
        <f t="shared" si="2"/>
        <v>7500</v>
      </c>
      <c r="L42" s="194">
        <v>3</v>
      </c>
      <c r="M42" s="37">
        <f t="shared" si="3"/>
        <v>7500</v>
      </c>
      <c r="N42" s="96">
        <v>3</v>
      </c>
      <c r="O42" s="32">
        <f t="shared" si="4"/>
        <v>7500</v>
      </c>
      <c r="P42" s="28">
        <f t="shared" si="5"/>
        <v>12</v>
      </c>
      <c r="Q42" s="28">
        <f t="shared" si="6"/>
        <v>0</v>
      </c>
    </row>
    <row r="43" spans="1:17" x14ac:dyDescent="0.25">
      <c r="A43" s="33">
        <v>31</v>
      </c>
      <c r="B43" s="42" t="s">
        <v>204</v>
      </c>
      <c r="C43" s="40"/>
      <c r="D43" s="35">
        <v>3</v>
      </c>
      <c r="E43" s="260">
        <v>24.8352</v>
      </c>
      <c r="F43" s="200" t="s">
        <v>101</v>
      </c>
      <c r="G43" s="44">
        <f t="shared" si="0"/>
        <v>74.505600000000001</v>
      </c>
      <c r="H43" s="194">
        <v>3</v>
      </c>
      <c r="I43" s="37">
        <f t="shared" si="1"/>
        <v>74.505600000000001</v>
      </c>
      <c r="J43" s="96"/>
      <c r="K43" s="46">
        <f t="shared" si="2"/>
        <v>0</v>
      </c>
      <c r="L43" s="194"/>
      <c r="M43" s="37">
        <f t="shared" si="3"/>
        <v>0</v>
      </c>
      <c r="N43" s="96"/>
      <c r="O43" s="32">
        <f t="shared" si="4"/>
        <v>0</v>
      </c>
      <c r="P43" s="28">
        <f t="shared" si="5"/>
        <v>3</v>
      </c>
      <c r="Q43" s="28">
        <f t="shared" si="6"/>
        <v>0</v>
      </c>
    </row>
    <row r="44" spans="1:17" x14ac:dyDescent="0.25">
      <c r="A44" s="33">
        <v>32</v>
      </c>
      <c r="B44" s="42" t="s">
        <v>972</v>
      </c>
      <c r="C44" s="40"/>
      <c r="D44" s="35">
        <v>8</v>
      </c>
      <c r="E44" s="260">
        <v>30</v>
      </c>
      <c r="F44" s="200" t="s">
        <v>101</v>
      </c>
      <c r="G44" s="44">
        <f t="shared" si="0"/>
        <v>240</v>
      </c>
      <c r="H44" s="194">
        <v>2</v>
      </c>
      <c r="I44" s="37">
        <f t="shared" si="1"/>
        <v>60</v>
      </c>
      <c r="J44" s="96">
        <v>2</v>
      </c>
      <c r="K44" s="46">
        <f t="shared" si="2"/>
        <v>60</v>
      </c>
      <c r="L44" s="194">
        <v>2</v>
      </c>
      <c r="M44" s="37">
        <f t="shared" si="3"/>
        <v>60</v>
      </c>
      <c r="N44" s="96">
        <v>2</v>
      </c>
      <c r="O44" s="32">
        <f t="shared" si="4"/>
        <v>60</v>
      </c>
      <c r="P44" s="28">
        <f t="shared" si="5"/>
        <v>8</v>
      </c>
      <c r="Q44" s="28">
        <f t="shared" si="6"/>
        <v>0</v>
      </c>
    </row>
    <row r="45" spans="1:17" x14ac:dyDescent="0.25">
      <c r="A45" s="33">
        <v>33</v>
      </c>
      <c r="B45" s="42" t="s">
        <v>973</v>
      </c>
      <c r="C45" s="40"/>
      <c r="D45" s="35">
        <v>48</v>
      </c>
      <c r="E45" s="260">
        <v>20.7896</v>
      </c>
      <c r="F45" s="200" t="s">
        <v>45</v>
      </c>
      <c r="G45" s="44">
        <f t="shared" si="0"/>
        <v>997.9008</v>
      </c>
      <c r="H45" s="194">
        <v>12</v>
      </c>
      <c r="I45" s="37">
        <f t="shared" si="1"/>
        <v>249.4752</v>
      </c>
      <c r="J45" s="96">
        <v>12</v>
      </c>
      <c r="K45" s="46">
        <f t="shared" si="2"/>
        <v>249.4752</v>
      </c>
      <c r="L45" s="194">
        <v>12</v>
      </c>
      <c r="M45" s="37">
        <f t="shared" si="3"/>
        <v>249.4752</v>
      </c>
      <c r="N45" s="96">
        <v>12</v>
      </c>
      <c r="O45" s="32">
        <f t="shared" si="4"/>
        <v>249.4752</v>
      </c>
      <c r="P45" s="28">
        <f t="shared" si="5"/>
        <v>48</v>
      </c>
      <c r="Q45" s="28">
        <f t="shared" si="6"/>
        <v>0</v>
      </c>
    </row>
    <row r="46" spans="1:17" x14ac:dyDescent="0.25">
      <c r="A46" s="33">
        <v>34</v>
      </c>
      <c r="B46" s="42" t="s">
        <v>974</v>
      </c>
      <c r="C46" s="40"/>
      <c r="D46" s="35">
        <v>48</v>
      </c>
      <c r="E46" s="260">
        <v>100</v>
      </c>
      <c r="F46" s="200" t="s">
        <v>45</v>
      </c>
      <c r="G46" s="44">
        <f t="shared" si="0"/>
        <v>4800</v>
      </c>
      <c r="H46" s="194">
        <v>12</v>
      </c>
      <c r="I46" s="37">
        <f t="shared" si="1"/>
        <v>1200</v>
      </c>
      <c r="J46" s="96">
        <v>12</v>
      </c>
      <c r="K46" s="46">
        <f t="shared" si="2"/>
        <v>1200</v>
      </c>
      <c r="L46" s="194">
        <v>12</v>
      </c>
      <c r="M46" s="37">
        <f t="shared" si="3"/>
        <v>1200</v>
      </c>
      <c r="N46" s="96">
        <v>12</v>
      </c>
      <c r="O46" s="32">
        <f t="shared" si="4"/>
        <v>1200</v>
      </c>
      <c r="P46" s="28">
        <f t="shared" si="5"/>
        <v>48</v>
      </c>
      <c r="Q46" s="28">
        <f t="shared" si="6"/>
        <v>0</v>
      </c>
    </row>
    <row r="47" spans="1:17" x14ac:dyDescent="0.25">
      <c r="A47" s="33">
        <v>35</v>
      </c>
      <c r="B47" s="42" t="s">
        <v>176</v>
      </c>
      <c r="C47" s="40"/>
      <c r="D47" s="35">
        <v>48</v>
      </c>
      <c r="E47" s="260">
        <v>5.98</v>
      </c>
      <c r="F47" s="200" t="s">
        <v>45</v>
      </c>
      <c r="G47" s="44">
        <f t="shared" si="0"/>
        <v>287.04000000000002</v>
      </c>
      <c r="H47" s="194">
        <v>12</v>
      </c>
      <c r="I47" s="37">
        <f t="shared" si="1"/>
        <v>71.760000000000005</v>
      </c>
      <c r="J47" s="96">
        <v>12</v>
      </c>
      <c r="K47" s="46">
        <f t="shared" si="2"/>
        <v>71.760000000000005</v>
      </c>
      <c r="L47" s="194">
        <v>12</v>
      </c>
      <c r="M47" s="37">
        <f t="shared" si="3"/>
        <v>71.760000000000005</v>
      </c>
      <c r="N47" s="96">
        <v>12</v>
      </c>
      <c r="O47" s="32">
        <f t="shared" si="4"/>
        <v>71.760000000000005</v>
      </c>
      <c r="P47" s="28">
        <f t="shared" si="5"/>
        <v>48</v>
      </c>
      <c r="Q47" s="28">
        <f t="shared" si="6"/>
        <v>0</v>
      </c>
    </row>
    <row r="48" spans="1:17" x14ac:dyDescent="0.25">
      <c r="A48" s="33">
        <v>36</v>
      </c>
      <c r="B48" s="42" t="s">
        <v>976</v>
      </c>
      <c r="C48" s="40"/>
      <c r="D48" s="35">
        <v>12</v>
      </c>
      <c r="E48" s="260">
        <v>87.36</v>
      </c>
      <c r="F48" s="200" t="s">
        <v>57</v>
      </c>
      <c r="G48" s="44">
        <f t="shared" si="0"/>
        <v>1048.32</v>
      </c>
      <c r="H48" s="194">
        <v>6</v>
      </c>
      <c r="I48" s="37">
        <f t="shared" si="1"/>
        <v>524.16</v>
      </c>
      <c r="J48" s="96"/>
      <c r="K48" s="46">
        <f t="shared" si="2"/>
        <v>0</v>
      </c>
      <c r="L48" s="194">
        <v>6</v>
      </c>
      <c r="M48" s="37">
        <f t="shared" si="3"/>
        <v>524.16</v>
      </c>
      <c r="N48" s="96"/>
      <c r="O48" s="32">
        <f t="shared" si="4"/>
        <v>0</v>
      </c>
      <c r="P48" s="28">
        <f t="shared" si="5"/>
        <v>12</v>
      </c>
      <c r="Q48" s="28">
        <f t="shared" si="6"/>
        <v>0</v>
      </c>
    </row>
    <row r="49" spans="1:17" x14ac:dyDescent="0.25">
      <c r="A49" s="33">
        <v>37</v>
      </c>
      <c r="B49" s="64" t="s">
        <v>977</v>
      </c>
      <c r="C49" s="65"/>
      <c r="D49" s="92">
        <v>192</v>
      </c>
      <c r="E49" s="264">
        <v>12.41</v>
      </c>
      <c r="F49" s="262" t="s">
        <v>101</v>
      </c>
      <c r="G49" s="44">
        <f t="shared" si="0"/>
        <v>2382.7200000000003</v>
      </c>
      <c r="H49" s="212">
        <v>48</v>
      </c>
      <c r="I49" s="37">
        <f t="shared" si="1"/>
        <v>595.68000000000006</v>
      </c>
      <c r="J49" s="97">
        <v>48</v>
      </c>
      <c r="K49" s="46">
        <f t="shared" si="2"/>
        <v>595.68000000000006</v>
      </c>
      <c r="L49" s="212">
        <v>48</v>
      </c>
      <c r="M49" s="37">
        <f t="shared" si="3"/>
        <v>595.68000000000006</v>
      </c>
      <c r="N49" s="97">
        <v>48</v>
      </c>
      <c r="O49" s="32">
        <f t="shared" si="4"/>
        <v>595.68000000000006</v>
      </c>
      <c r="P49" s="28">
        <f t="shared" ref="P49:P58" si="7">N49+L49+J49+H49</f>
        <v>192</v>
      </c>
      <c r="Q49" s="28">
        <f t="shared" ref="Q49:Q58" si="8">P49-D49</f>
        <v>0</v>
      </c>
    </row>
    <row r="50" spans="1:17" x14ac:dyDescent="0.25">
      <c r="A50" s="33">
        <v>38</v>
      </c>
      <c r="B50" s="64" t="s">
        <v>36</v>
      </c>
      <c r="C50" s="65"/>
      <c r="D50" s="92">
        <v>48</v>
      </c>
      <c r="E50" s="264">
        <v>131.95519999999999</v>
      </c>
      <c r="F50" s="262" t="s">
        <v>101</v>
      </c>
      <c r="G50" s="44">
        <f t="shared" si="0"/>
        <v>6333.8495999999996</v>
      </c>
      <c r="H50" s="212">
        <v>12</v>
      </c>
      <c r="I50" s="37">
        <f t="shared" si="1"/>
        <v>1583.4623999999999</v>
      </c>
      <c r="J50" s="97">
        <v>12</v>
      </c>
      <c r="K50" s="46">
        <f t="shared" si="2"/>
        <v>1583.4623999999999</v>
      </c>
      <c r="L50" s="212">
        <v>12</v>
      </c>
      <c r="M50" s="37">
        <f t="shared" si="3"/>
        <v>1583.4623999999999</v>
      </c>
      <c r="N50" s="97">
        <v>12</v>
      </c>
      <c r="O50" s="32">
        <f t="shared" si="4"/>
        <v>1583.4623999999999</v>
      </c>
      <c r="P50" s="28">
        <f t="shared" si="7"/>
        <v>48</v>
      </c>
      <c r="Q50" s="28">
        <f t="shared" si="8"/>
        <v>0</v>
      </c>
    </row>
    <row r="51" spans="1:17" x14ac:dyDescent="0.25">
      <c r="A51" s="33">
        <v>39</v>
      </c>
      <c r="B51" s="64" t="s">
        <v>252</v>
      </c>
      <c r="C51" s="65"/>
      <c r="D51" s="92">
        <v>48</v>
      </c>
      <c r="E51" s="264">
        <v>187.2</v>
      </c>
      <c r="F51" s="262" t="s">
        <v>101</v>
      </c>
      <c r="G51" s="44">
        <f t="shared" si="0"/>
        <v>8985.5999999999985</v>
      </c>
      <c r="H51" s="212">
        <v>12</v>
      </c>
      <c r="I51" s="37">
        <f t="shared" si="1"/>
        <v>2246.3999999999996</v>
      </c>
      <c r="J51" s="97">
        <v>12</v>
      </c>
      <c r="K51" s="46">
        <f t="shared" si="2"/>
        <v>2246.3999999999996</v>
      </c>
      <c r="L51" s="212">
        <v>12</v>
      </c>
      <c r="M51" s="37">
        <f t="shared" si="3"/>
        <v>2246.3999999999996</v>
      </c>
      <c r="N51" s="97">
        <v>12</v>
      </c>
      <c r="O51" s="32">
        <f t="shared" si="4"/>
        <v>2246.3999999999996</v>
      </c>
      <c r="P51" s="28">
        <f t="shared" si="7"/>
        <v>48</v>
      </c>
      <c r="Q51" s="28">
        <f t="shared" si="8"/>
        <v>0</v>
      </c>
    </row>
    <row r="52" spans="1:17" x14ac:dyDescent="0.25">
      <c r="A52" s="33">
        <v>40</v>
      </c>
      <c r="B52" s="64" t="s">
        <v>418</v>
      </c>
      <c r="C52" s="65"/>
      <c r="D52" s="92">
        <v>60</v>
      </c>
      <c r="E52" s="264">
        <v>69.784000000000006</v>
      </c>
      <c r="F52" s="262" t="s">
        <v>101</v>
      </c>
      <c r="G52" s="44">
        <f t="shared" si="0"/>
        <v>4187.04</v>
      </c>
      <c r="H52" s="212">
        <v>15</v>
      </c>
      <c r="I52" s="37">
        <f t="shared" si="1"/>
        <v>1046.76</v>
      </c>
      <c r="J52" s="97">
        <v>15</v>
      </c>
      <c r="K52" s="46">
        <f t="shared" si="2"/>
        <v>1046.76</v>
      </c>
      <c r="L52" s="212">
        <v>15</v>
      </c>
      <c r="M52" s="37">
        <f t="shared" si="3"/>
        <v>1046.76</v>
      </c>
      <c r="N52" s="97">
        <v>15</v>
      </c>
      <c r="O52" s="32">
        <f t="shared" si="4"/>
        <v>1046.76</v>
      </c>
      <c r="P52" s="28">
        <f t="shared" si="7"/>
        <v>60</v>
      </c>
      <c r="Q52" s="28">
        <f t="shared" si="8"/>
        <v>0</v>
      </c>
    </row>
    <row r="53" spans="1:17" x14ac:dyDescent="0.25">
      <c r="A53" s="33">
        <v>41</v>
      </c>
      <c r="B53" s="64" t="s">
        <v>978</v>
      </c>
      <c r="C53" s="65"/>
      <c r="D53" s="92">
        <v>60</v>
      </c>
      <c r="E53" s="264">
        <v>1036.8</v>
      </c>
      <c r="F53" s="262" t="s">
        <v>34</v>
      </c>
      <c r="G53" s="44">
        <f t="shared" si="0"/>
        <v>62208</v>
      </c>
      <c r="H53" s="212">
        <v>15</v>
      </c>
      <c r="I53" s="37">
        <f t="shared" si="1"/>
        <v>15552</v>
      </c>
      <c r="J53" s="97">
        <v>15</v>
      </c>
      <c r="K53" s="46">
        <f t="shared" si="2"/>
        <v>15552</v>
      </c>
      <c r="L53" s="212">
        <v>15</v>
      </c>
      <c r="M53" s="37">
        <f t="shared" si="3"/>
        <v>15552</v>
      </c>
      <c r="N53" s="97">
        <v>15</v>
      </c>
      <c r="O53" s="32">
        <f t="shared" si="4"/>
        <v>15552</v>
      </c>
      <c r="P53" s="28">
        <f t="shared" si="7"/>
        <v>60</v>
      </c>
      <c r="Q53" s="28">
        <f t="shared" si="8"/>
        <v>0</v>
      </c>
    </row>
    <row r="54" spans="1:17" x14ac:dyDescent="0.25">
      <c r="A54" s="33">
        <v>42</v>
      </c>
      <c r="B54" s="64" t="s">
        <v>979</v>
      </c>
      <c r="C54" s="65"/>
      <c r="D54" s="92">
        <v>60</v>
      </c>
      <c r="E54" s="264"/>
      <c r="F54" s="262" t="s">
        <v>34</v>
      </c>
      <c r="G54" s="44">
        <f t="shared" si="0"/>
        <v>0</v>
      </c>
      <c r="H54" s="212">
        <v>15</v>
      </c>
      <c r="I54" s="37">
        <f t="shared" si="1"/>
        <v>0</v>
      </c>
      <c r="J54" s="97">
        <v>15</v>
      </c>
      <c r="K54" s="46">
        <f t="shared" si="2"/>
        <v>0</v>
      </c>
      <c r="L54" s="212">
        <v>15</v>
      </c>
      <c r="M54" s="37">
        <f t="shared" si="3"/>
        <v>0</v>
      </c>
      <c r="N54" s="97">
        <v>15</v>
      </c>
      <c r="O54" s="32">
        <f t="shared" si="4"/>
        <v>0</v>
      </c>
      <c r="P54" s="28">
        <f t="shared" si="7"/>
        <v>60</v>
      </c>
      <c r="Q54" s="28">
        <f t="shared" si="8"/>
        <v>0</v>
      </c>
    </row>
    <row r="55" spans="1:17" x14ac:dyDescent="0.25">
      <c r="A55" s="33">
        <v>43</v>
      </c>
      <c r="B55" s="64" t="s">
        <v>61</v>
      </c>
      <c r="C55" s="65"/>
      <c r="D55" s="92">
        <v>60</v>
      </c>
      <c r="E55" s="264">
        <v>43.991999999999997</v>
      </c>
      <c r="F55" s="262" t="s">
        <v>101</v>
      </c>
      <c r="G55" s="44">
        <f t="shared" si="0"/>
        <v>2639.52</v>
      </c>
      <c r="H55" s="212">
        <v>15</v>
      </c>
      <c r="I55" s="37">
        <f t="shared" si="1"/>
        <v>659.88</v>
      </c>
      <c r="J55" s="97">
        <v>15</v>
      </c>
      <c r="K55" s="46">
        <f t="shared" si="2"/>
        <v>659.88</v>
      </c>
      <c r="L55" s="212">
        <v>15</v>
      </c>
      <c r="M55" s="37">
        <f t="shared" si="3"/>
        <v>659.88</v>
      </c>
      <c r="N55" s="97">
        <v>15</v>
      </c>
      <c r="O55" s="32">
        <f t="shared" si="4"/>
        <v>659.88</v>
      </c>
      <c r="P55" s="28">
        <f t="shared" si="7"/>
        <v>60</v>
      </c>
      <c r="Q55" s="28">
        <f t="shared" si="8"/>
        <v>0</v>
      </c>
    </row>
    <row r="56" spans="1:17" x14ac:dyDescent="0.25">
      <c r="A56" s="33">
        <v>44</v>
      </c>
      <c r="B56" s="64" t="s">
        <v>1552</v>
      </c>
      <c r="C56" s="65"/>
      <c r="D56" s="92">
        <v>40</v>
      </c>
      <c r="E56" s="264">
        <v>72.488</v>
      </c>
      <c r="F56" s="262" t="s">
        <v>101</v>
      </c>
      <c r="G56" s="44">
        <f t="shared" si="0"/>
        <v>2899.52</v>
      </c>
      <c r="H56" s="212">
        <v>10</v>
      </c>
      <c r="I56" s="37">
        <f t="shared" si="1"/>
        <v>724.88</v>
      </c>
      <c r="J56" s="97">
        <v>10</v>
      </c>
      <c r="K56" s="46">
        <f t="shared" si="2"/>
        <v>724.88</v>
      </c>
      <c r="L56" s="212">
        <v>10</v>
      </c>
      <c r="M56" s="37">
        <f t="shared" si="3"/>
        <v>724.88</v>
      </c>
      <c r="N56" s="97">
        <v>10</v>
      </c>
      <c r="O56" s="32">
        <f t="shared" si="4"/>
        <v>724.88</v>
      </c>
      <c r="P56" s="28">
        <f t="shared" si="7"/>
        <v>40</v>
      </c>
      <c r="Q56" s="28">
        <f t="shared" si="8"/>
        <v>0</v>
      </c>
    </row>
    <row r="57" spans="1:17" x14ac:dyDescent="0.25">
      <c r="A57" s="33">
        <v>45</v>
      </c>
      <c r="B57" s="64" t="s">
        <v>980</v>
      </c>
      <c r="C57" s="65"/>
      <c r="D57" s="92">
        <v>48</v>
      </c>
      <c r="E57" s="264">
        <v>47.819200000000002</v>
      </c>
      <c r="F57" s="262" t="s">
        <v>101</v>
      </c>
      <c r="G57" s="44">
        <f t="shared" si="0"/>
        <v>2295.3216000000002</v>
      </c>
      <c r="H57" s="212">
        <v>12</v>
      </c>
      <c r="I57" s="37">
        <f t="shared" si="1"/>
        <v>573.83040000000005</v>
      </c>
      <c r="J57" s="97">
        <v>12</v>
      </c>
      <c r="K57" s="46">
        <f t="shared" si="2"/>
        <v>573.83040000000005</v>
      </c>
      <c r="L57" s="212">
        <v>12</v>
      </c>
      <c r="M57" s="37">
        <f t="shared" si="3"/>
        <v>573.83040000000005</v>
      </c>
      <c r="N57" s="97">
        <v>12</v>
      </c>
      <c r="O57" s="32">
        <f t="shared" si="4"/>
        <v>573.83040000000005</v>
      </c>
      <c r="P57" s="28">
        <f t="shared" si="7"/>
        <v>48</v>
      </c>
      <c r="Q57" s="28">
        <f t="shared" si="8"/>
        <v>0</v>
      </c>
    </row>
    <row r="58" spans="1:17" x14ac:dyDescent="0.25">
      <c r="A58" s="33">
        <v>46</v>
      </c>
      <c r="B58" s="64" t="s">
        <v>981</v>
      </c>
      <c r="C58" s="65"/>
      <c r="D58" s="92">
        <v>48</v>
      </c>
      <c r="E58" s="264">
        <v>276.64</v>
      </c>
      <c r="F58" s="262" t="s">
        <v>101</v>
      </c>
      <c r="G58" s="44">
        <f t="shared" si="0"/>
        <v>13278.72</v>
      </c>
      <c r="H58" s="212">
        <v>12</v>
      </c>
      <c r="I58" s="37">
        <f t="shared" si="1"/>
        <v>3319.68</v>
      </c>
      <c r="J58" s="97">
        <v>12</v>
      </c>
      <c r="K58" s="46">
        <f t="shared" si="2"/>
        <v>3319.68</v>
      </c>
      <c r="L58" s="212">
        <v>12</v>
      </c>
      <c r="M58" s="37">
        <f t="shared" si="3"/>
        <v>3319.68</v>
      </c>
      <c r="N58" s="97">
        <v>12</v>
      </c>
      <c r="O58" s="32">
        <f t="shared" si="4"/>
        <v>3319.68</v>
      </c>
      <c r="P58" s="28">
        <f t="shared" si="7"/>
        <v>48</v>
      </c>
      <c r="Q58" s="28">
        <f t="shared" si="8"/>
        <v>0</v>
      </c>
    </row>
    <row r="59" spans="1:17" x14ac:dyDescent="0.25">
      <c r="A59" s="33">
        <v>47</v>
      </c>
      <c r="B59" s="64" t="s">
        <v>574</v>
      </c>
      <c r="C59" s="65"/>
      <c r="D59" s="92">
        <v>48</v>
      </c>
      <c r="E59" s="264">
        <v>70.605599999999995</v>
      </c>
      <c r="F59" s="262" t="s">
        <v>101</v>
      </c>
      <c r="G59" s="44">
        <f t="shared" si="0"/>
        <v>3389.0688</v>
      </c>
      <c r="H59" s="212">
        <v>12</v>
      </c>
      <c r="I59" s="37">
        <f t="shared" si="1"/>
        <v>847.2672</v>
      </c>
      <c r="J59" s="97">
        <v>12</v>
      </c>
      <c r="K59" s="46">
        <f t="shared" si="2"/>
        <v>847.2672</v>
      </c>
      <c r="L59" s="212">
        <v>12</v>
      </c>
      <c r="M59" s="37">
        <f t="shared" si="3"/>
        <v>847.2672</v>
      </c>
      <c r="N59" s="97">
        <v>12</v>
      </c>
      <c r="O59" s="32">
        <f t="shared" si="4"/>
        <v>847.2672</v>
      </c>
      <c r="P59" s="28">
        <f t="shared" ref="P59:P67" si="9">N59+L59+J59+H59</f>
        <v>48</v>
      </c>
      <c r="Q59" s="28">
        <f t="shared" ref="Q59:Q67" si="10">P59-D59</f>
        <v>0</v>
      </c>
    </row>
    <row r="60" spans="1:17" x14ac:dyDescent="0.25">
      <c r="A60" s="33">
        <v>48</v>
      </c>
      <c r="B60" s="64" t="s">
        <v>261</v>
      </c>
      <c r="C60" s="65"/>
      <c r="D60" s="92">
        <v>48</v>
      </c>
      <c r="E60" s="264">
        <v>27.664000000000001</v>
      </c>
      <c r="F60" s="262" t="s">
        <v>101</v>
      </c>
      <c r="G60" s="44">
        <f t="shared" si="0"/>
        <v>1327.8720000000001</v>
      </c>
      <c r="H60" s="212">
        <v>12</v>
      </c>
      <c r="I60" s="37">
        <f t="shared" si="1"/>
        <v>331.96800000000002</v>
      </c>
      <c r="J60" s="97">
        <v>12</v>
      </c>
      <c r="K60" s="46">
        <f t="shared" si="2"/>
        <v>331.96800000000002</v>
      </c>
      <c r="L60" s="212">
        <v>12</v>
      </c>
      <c r="M60" s="37">
        <f t="shared" si="3"/>
        <v>331.96800000000002</v>
      </c>
      <c r="N60" s="97">
        <v>12</v>
      </c>
      <c r="O60" s="32">
        <f t="shared" si="4"/>
        <v>331.96800000000002</v>
      </c>
      <c r="P60" s="28">
        <f t="shared" si="9"/>
        <v>48</v>
      </c>
      <c r="Q60" s="28">
        <f t="shared" si="10"/>
        <v>0</v>
      </c>
    </row>
    <row r="61" spans="1:17" x14ac:dyDescent="0.25">
      <c r="A61" s="33">
        <v>49</v>
      </c>
      <c r="B61" s="64" t="s">
        <v>180</v>
      </c>
      <c r="C61" s="65"/>
      <c r="D61" s="92">
        <v>48</v>
      </c>
      <c r="E61" s="264">
        <v>24.627199999999998</v>
      </c>
      <c r="F61" s="262" t="s">
        <v>101</v>
      </c>
      <c r="G61" s="44">
        <f t="shared" si="0"/>
        <v>1182.1055999999999</v>
      </c>
      <c r="H61" s="212">
        <v>12</v>
      </c>
      <c r="I61" s="37">
        <f t="shared" si="1"/>
        <v>295.52639999999997</v>
      </c>
      <c r="J61" s="97">
        <v>12</v>
      </c>
      <c r="K61" s="46">
        <f t="shared" si="2"/>
        <v>295.52639999999997</v>
      </c>
      <c r="L61" s="212">
        <v>12</v>
      </c>
      <c r="M61" s="37">
        <f t="shared" si="3"/>
        <v>295.52639999999997</v>
      </c>
      <c r="N61" s="97">
        <v>12</v>
      </c>
      <c r="O61" s="32">
        <f t="shared" si="4"/>
        <v>295.52639999999997</v>
      </c>
      <c r="P61" s="28">
        <f t="shared" si="9"/>
        <v>48</v>
      </c>
      <c r="Q61" s="28">
        <f t="shared" si="10"/>
        <v>0</v>
      </c>
    </row>
    <row r="62" spans="1:17" x14ac:dyDescent="0.25">
      <c r="A62" s="33">
        <v>50</v>
      </c>
      <c r="B62" s="64" t="s">
        <v>263</v>
      </c>
      <c r="C62" s="65"/>
      <c r="D62" s="92">
        <v>60</v>
      </c>
      <c r="E62" s="264">
        <v>56.055999999999997</v>
      </c>
      <c r="F62" s="262" t="s">
        <v>101</v>
      </c>
      <c r="G62" s="44">
        <f t="shared" si="0"/>
        <v>3363.3599999999997</v>
      </c>
      <c r="H62" s="212">
        <v>15</v>
      </c>
      <c r="I62" s="37">
        <f t="shared" si="1"/>
        <v>840.83999999999992</v>
      </c>
      <c r="J62" s="97">
        <v>15</v>
      </c>
      <c r="K62" s="46">
        <f t="shared" si="2"/>
        <v>840.83999999999992</v>
      </c>
      <c r="L62" s="212">
        <v>15</v>
      </c>
      <c r="M62" s="37">
        <f t="shared" si="3"/>
        <v>840.83999999999992</v>
      </c>
      <c r="N62" s="97">
        <v>15</v>
      </c>
      <c r="O62" s="32">
        <f t="shared" si="4"/>
        <v>840.83999999999992</v>
      </c>
      <c r="P62" s="28">
        <f t="shared" si="9"/>
        <v>60</v>
      </c>
      <c r="Q62" s="28">
        <f t="shared" si="10"/>
        <v>0</v>
      </c>
    </row>
    <row r="63" spans="1:17" x14ac:dyDescent="0.25">
      <c r="A63" s="33">
        <v>51</v>
      </c>
      <c r="B63" s="64" t="s">
        <v>190</v>
      </c>
      <c r="C63" s="65"/>
      <c r="D63" s="92">
        <v>60</v>
      </c>
      <c r="E63" s="264">
        <v>15</v>
      </c>
      <c r="F63" s="262" t="s">
        <v>101</v>
      </c>
      <c r="G63" s="44">
        <f t="shared" si="0"/>
        <v>900</v>
      </c>
      <c r="H63" s="212">
        <v>15</v>
      </c>
      <c r="I63" s="37">
        <f t="shared" si="1"/>
        <v>225</v>
      </c>
      <c r="J63" s="97">
        <v>15</v>
      </c>
      <c r="K63" s="46">
        <f t="shared" si="2"/>
        <v>225</v>
      </c>
      <c r="L63" s="212">
        <v>15</v>
      </c>
      <c r="M63" s="37">
        <f t="shared" si="3"/>
        <v>225</v>
      </c>
      <c r="N63" s="97">
        <v>15</v>
      </c>
      <c r="O63" s="32">
        <f t="shared" si="4"/>
        <v>225</v>
      </c>
      <c r="P63" s="28">
        <f t="shared" si="9"/>
        <v>60</v>
      </c>
      <c r="Q63" s="28">
        <f t="shared" si="10"/>
        <v>0</v>
      </c>
    </row>
    <row r="64" spans="1:17" x14ac:dyDescent="0.25">
      <c r="A64" s="33">
        <v>52</v>
      </c>
      <c r="B64" s="64" t="s">
        <v>983</v>
      </c>
      <c r="C64" s="65"/>
      <c r="D64" s="92">
        <v>48</v>
      </c>
      <c r="E64" s="264">
        <v>139.88</v>
      </c>
      <c r="F64" s="262" t="s">
        <v>105</v>
      </c>
      <c r="G64" s="44">
        <f t="shared" si="0"/>
        <v>6714.24</v>
      </c>
      <c r="H64" s="212">
        <v>12</v>
      </c>
      <c r="I64" s="37">
        <f t="shared" si="1"/>
        <v>1678.56</v>
      </c>
      <c r="J64" s="97">
        <v>12</v>
      </c>
      <c r="K64" s="46">
        <f t="shared" si="2"/>
        <v>1678.56</v>
      </c>
      <c r="L64" s="212">
        <v>12</v>
      </c>
      <c r="M64" s="37">
        <f t="shared" si="3"/>
        <v>1678.56</v>
      </c>
      <c r="N64" s="97">
        <v>12</v>
      </c>
      <c r="O64" s="32">
        <f t="shared" si="4"/>
        <v>1678.56</v>
      </c>
      <c r="P64" s="28">
        <f t="shared" si="9"/>
        <v>48</v>
      </c>
      <c r="Q64" s="28">
        <f t="shared" si="10"/>
        <v>0</v>
      </c>
    </row>
    <row r="65" spans="1:17" x14ac:dyDescent="0.25">
      <c r="A65" s="33">
        <v>53</v>
      </c>
      <c r="B65" s="64" t="s">
        <v>984</v>
      </c>
      <c r="C65" s="65"/>
      <c r="D65" s="92">
        <v>48</v>
      </c>
      <c r="E65" s="264">
        <v>139.88</v>
      </c>
      <c r="F65" s="262" t="s">
        <v>105</v>
      </c>
      <c r="G65" s="44">
        <f t="shared" si="0"/>
        <v>6714.24</v>
      </c>
      <c r="H65" s="212">
        <v>12</v>
      </c>
      <c r="I65" s="37">
        <f t="shared" si="1"/>
        <v>1678.56</v>
      </c>
      <c r="J65" s="97">
        <v>12</v>
      </c>
      <c r="K65" s="46">
        <f t="shared" si="2"/>
        <v>1678.56</v>
      </c>
      <c r="L65" s="212">
        <v>12</v>
      </c>
      <c r="M65" s="37">
        <f t="shared" si="3"/>
        <v>1678.56</v>
      </c>
      <c r="N65" s="97">
        <v>12</v>
      </c>
      <c r="O65" s="32">
        <f t="shared" si="4"/>
        <v>1678.56</v>
      </c>
      <c r="P65" s="28">
        <f t="shared" si="9"/>
        <v>48</v>
      </c>
      <c r="Q65" s="28">
        <f t="shared" si="10"/>
        <v>0</v>
      </c>
    </row>
    <row r="66" spans="1:17" x14ac:dyDescent="0.25">
      <c r="A66" s="33">
        <v>54</v>
      </c>
      <c r="B66" s="64" t="s">
        <v>985</v>
      </c>
      <c r="C66" s="65"/>
      <c r="D66" s="92">
        <v>8</v>
      </c>
      <c r="E66" s="93"/>
      <c r="F66" s="262" t="s">
        <v>101</v>
      </c>
      <c r="G66" s="44">
        <f t="shared" si="0"/>
        <v>0</v>
      </c>
      <c r="H66" s="212">
        <v>4</v>
      </c>
      <c r="I66" s="37">
        <f t="shared" si="1"/>
        <v>0</v>
      </c>
      <c r="J66" s="97"/>
      <c r="K66" s="46">
        <f t="shared" si="2"/>
        <v>0</v>
      </c>
      <c r="L66" s="212">
        <v>4</v>
      </c>
      <c r="M66" s="37">
        <f t="shared" si="3"/>
        <v>0</v>
      </c>
      <c r="N66" s="97"/>
      <c r="O66" s="32">
        <f t="shared" si="4"/>
        <v>0</v>
      </c>
      <c r="P66" s="28">
        <f t="shared" si="9"/>
        <v>8</v>
      </c>
      <c r="Q66" s="28">
        <f t="shared" si="10"/>
        <v>0</v>
      </c>
    </row>
    <row r="67" spans="1:17" x14ac:dyDescent="0.25">
      <c r="A67" s="33">
        <v>55</v>
      </c>
      <c r="B67" s="64" t="s">
        <v>987</v>
      </c>
      <c r="C67" s="65"/>
      <c r="D67" s="92">
        <v>3</v>
      </c>
      <c r="E67" s="93"/>
      <c r="F67" s="262" t="s">
        <v>101</v>
      </c>
      <c r="G67" s="263">
        <f t="shared" si="0"/>
        <v>0</v>
      </c>
      <c r="H67" s="212">
        <v>3</v>
      </c>
      <c r="I67" s="71">
        <f t="shared" si="1"/>
        <v>0</v>
      </c>
      <c r="J67" s="97"/>
      <c r="K67" s="69"/>
      <c r="L67" s="212"/>
      <c r="M67" s="71">
        <f t="shared" si="3"/>
        <v>0</v>
      </c>
      <c r="N67" s="97"/>
      <c r="O67" s="73"/>
      <c r="P67" s="28">
        <f t="shared" si="9"/>
        <v>3</v>
      </c>
      <c r="Q67" s="28">
        <f t="shared" si="10"/>
        <v>0</v>
      </c>
    </row>
    <row r="68" spans="1:17" x14ac:dyDescent="0.25">
      <c r="A68" s="33">
        <v>56</v>
      </c>
      <c r="B68" s="42" t="s">
        <v>1553</v>
      </c>
      <c r="C68" s="65"/>
      <c r="D68" s="92"/>
      <c r="E68" s="93"/>
      <c r="F68" s="262"/>
      <c r="G68" s="263"/>
      <c r="H68" s="212"/>
      <c r="I68" s="71"/>
      <c r="J68" s="97"/>
      <c r="K68" s="69"/>
      <c r="L68" s="212"/>
      <c r="M68" s="71"/>
      <c r="N68" s="97"/>
      <c r="O68" s="73"/>
      <c r="P68" s="28"/>
      <c r="Q68" s="28"/>
    </row>
    <row r="69" spans="1:17" x14ac:dyDescent="0.25">
      <c r="A69" s="33">
        <v>57</v>
      </c>
      <c r="B69" s="42" t="s">
        <v>1227</v>
      </c>
      <c r="C69" s="65"/>
      <c r="D69" s="92"/>
      <c r="E69" s="93"/>
      <c r="F69" s="262"/>
      <c r="G69" s="263"/>
      <c r="H69" s="212"/>
      <c r="I69" s="71"/>
      <c r="J69" s="97"/>
      <c r="K69" s="69"/>
      <c r="L69" s="212"/>
      <c r="M69" s="71"/>
      <c r="N69" s="97"/>
      <c r="O69" s="73"/>
      <c r="P69" s="28"/>
      <c r="Q69" s="28"/>
    </row>
    <row r="70" spans="1:17" x14ac:dyDescent="0.25">
      <c r="A70" s="33">
        <v>58</v>
      </c>
      <c r="B70" s="64" t="s">
        <v>1554</v>
      </c>
      <c r="C70" s="65"/>
      <c r="D70" s="92"/>
      <c r="E70" s="93"/>
      <c r="F70" s="262"/>
      <c r="G70" s="263"/>
      <c r="H70" s="212"/>
      <c r="I70" s="71"/>
      <c r="J70" s="97"/>
      <c r="K70" s="69"/>
      <c r="L70" s="212"/>
      <c r="M70" s="71"/>
      <c r="N70" s="97"/>
      <c r="O70" s="73"/>
      <c r="P70" s="28"/>
      <c r="Q70" s="28"/>
    </row>
    <row r="71" spans="1:17" x14ac:dyDescent="0.25">
      <c r="A71" s="33">
        <v>59</v>
      </c>
      <c r="B71" s="64" t="s">
        <v>1555</v>
      </c>
      <c r="C71" s="65"/>
      <c r="D71" s="92"/>
      <c r="E71" s="93"/>
      <c r="F71" s="262"/>
      <c r="G71" s="263"/>
      <c r="H71" s="212"/>
      <c r="I71" s="71"/>
      <c r="J71" s="97"/>
      <c r="K71" s="69"/>
      <c r="L71" s="212"/>
      <c r="M71" s="71"/>
      <c r="N71" s="97"/>
      <c r="O71" s="73"/>
      <c r="P71" s="28"/>
      <c r="Q71" s="28"/>
    </row>
    <row r="72" spans="1:17" x14ac:dyDescent="0.25">
      <c r="A72" s="33">
        <v>60</v>
      </c>
      <c r="B72" s="64" t="s">
        <v>1556</v>
      </c>
      <c r="C72" s="65"/>
      <c r="D72" s="92"/>
      <c r="E72" s="93"/>
      <c r="F72" s="262"/>
      <c r="G72" s="263"/>
      <c r="H72" s="212"/>
      <c r="I72" s="71"/>
      <c r="J72" s="97"/>
      <c r="K72" s="69"/>
      <c r="L72" s="212"/>
      <c r="M72" s="71"/>
      <c r="N72" s="97"/>
      <c r="O72" s="73"/>
      <c r="P72" s="28"/>
      <c r="Q72" s="28"/>
    </row>
    <row r="73" spans="1:17" x14ac:dyDescent="0.25">
      <c r="A73" s="33">
        <v>61</v>
      </c>
      <c r="B73" s="338" t="s">
        <v>1557</v>
      </c>
      <c r="C73" s="65"/>
      <c r="D73" s="92"/>
      <c r="E73" s="93"/>
      <c r="F73" s="262"/>
      <c r="G73" s="263"/>
      <c r="H73" s="212"/>
      <c r="I73" s="71"/>
      <c r="J73" s="97"/>
      <c r="K73" s="69"/>
      <c r="L73" s="212"/>
      <c r="M73" s="71"/>
      <c r="N73" s="97"/>
      <c r="O73" s="73"/>
      <c r="P73" s="28"/>
      <c r="Q73" s="28"/>
    </row>
    <row r="74" spans="1:17" x14ac:dyDescent="0.25">
      <c r="A74" s="33">
        <v>62</v>
      </c>
      <c r="B74" s="64" t="s">
        <v>1558</v>
      </c>
      <c r="C74" s="65"/>
      <c r="D74" s="92"/>
      <c r="E74" s="93"/>
      <c r="F74" s="262"/>
      <c r="G74" s="263"/>
      <c r="H74" s="212"/>
      <c r="I74" s="71"/>
      <c r="J74" s="97"/>
      <c r="K74" s="69"/>
      <c r="L74" s="212"/>
      <c r="M74" s="71"/>
      <c r="N74" s="97"/>
      <c r="O74" s="73"/>
      <c r="P74" s="28"/>
      <c r="Q74" s="28"/>
    </row>
    <row r="75" spans="1:17" x14ac:dyDescent="0.25">
      <c r="A75" s="33">
        <v>63</v>
      </c>
      <c r="B75" s="64" t="s">
        <v>1228</v>
      </c>
      <c r="C75" s="65"/>
      <c r="D75" s="92"/>
      <c r="E75" s="93"/>
      <c r="F75" s="262"/>
      <c r="G75" s="263"/>
      <c r="H75" s="212"/>
      <c r="I75" s="71"/>
      <c r="J75" s="97"/>
      <c r="K75" s="69"/>
      <c r="L75" s="212"/>
      <c r="M75" s="71"/>
      <c r="N75" s="97"/>
      <c r="O75" s="73"/>
      <c r="P75" s="28"/>
      <c r="Q75" s="28"/>
    </row>
    <row r="76" spans="1:17" x14ac:dyDescent="0.25">
      <c r="A76" s="33">
        <v>64</v>
      </c>
      <c r="B76" s="64" t="s">
        <v>1559</v>
      </c>
      <c r="C76" s="65"/>
      <c r="D76" s="92"/>
      <c r="E76" s="93"/>
      <c r="F76" s="262"/>
      <c r="G76" s="263"/>
      <c r="H76" s="212"/>
      <c r="I76" s="71"/>
      <c r="J76" s="97"/>
      <c r="K76" s="69"/>
      <c r="L76" s="212"/>
      <c r="M76" s="71"/>
      <c r="N76" s="97"/>
      <c r="O76" s="73"/>
      <c r="P76" s="28"/>
      <c r="Q76" s="28"/>
    </row>
    <row r="77" spans="1:17" x14ac:dyDescent="0.25">
      <c r="A77" s="33">
        <v>65</v>
      </c>
      <c r="B77" s="64" t="s">
        <v>1560</v>
      </c>
      <c r="C77" s="65"/>
      <c r="D77" s="92"/>
      <c r="E77" s="93"/>
      <c r="F77" s="262"/>
      <c r="G77" s="263"/>
      <c r="H77" s="212"/>
      <c r="I77" s="71"/>
      <c r="J77" s="97"/>
      <c r="K77" s="69"/>
      <c r="L77" s="212"/>
      <c r="M77" s="71"/>
      <c r="N77" s="97"/>
      <c r="O77" s="73"/>
      <c r="P77" s="28"/>
      <c r="Q77" s="28"/>
    </row>
    <row r="78" spans="1:17" x14ac:dyDescent="0.25">
      <c r="A78" s="94"/>
      <c r="B78" s="64"/>
      <c r="C78" s="65"/>
      <c r="D78" s="92"/>
      <c r="E78" s="93"/>
      <c r="F78" s="262"/>
      <c r="G78" s="263"/>
      <c r="H78" s="212"/>
      <c r="I78" s="71"/>
      <c r="J78" s="97"/>
      <c r="K78" s="69"/>
      <c r="L78" s="212"/>
      <c r="M78" s="71"/>
      <c r="N78" s="97"/>
      <c r="O78" s="73"/>
      <c r="P78" s="28"/>
      <c r="Q78" s="28"/>
    </row>
    <row r="79" spans="1:17" ht="13.5" thickBot="1" x14ac:dyDescent="0.3">
      <c r="A79" s="63"/>
      <c r="B79" s="64"/>
      <c r="C79" s="65"/>
      <c r="D79" s="66"/>
      <c r="E79" s="67"/>
      <c r="F79" s="68"/>
      <c r="G79" s="69"/>
      <c r="H79" s="70"/>
      <c r="I79" s="71"/>
      <c r="J79" s="72"/>
      <c r="K79" s="69"/>
      <c r="L79" s="70"/>
      <c r="M79" s="71"/>
      <c r="N79" s="97"/>
      <c r="O79" s="73"/>
      <c r="P79" s="28"/>
      <c r="Q79" s="28"/>
    </row>
    <row r="80" spans="1:17" ht="14.25" thickTop="1" thickBot="1" x14ac:dyDescent="0.3">
      <c r="A80" s="74"/>
      <c r="B80" s="75"/>
      <c r="C80" s="76"/>
      <c r="D80" s="77"/>
      <c r="E80" s="78"/>
      <c r="F80" s="79"/>
      <c r="G80" s="80">
        <f>SUM(G13:G79)</f>
        <v>368269.66399999999</v>
      </c>
      <c r="H80" s="76"/>
      <c r="I80" s="80">
        <f>SUM(I13:I79)</f>
        <v>130659.86439999999</v>
      </c>
      <c r="J80" s="78"/>
      <c r="K80" s="80">
        <f>SUM(K13:K79)</f>
        <v>80370.782000000007</v>
      </c>
      <c r="L80" s="76"/>
      <c r="M80" s="80">
        <f>SUM(M13:M79)</f>
        <v>89328.135600000009</v>
      </c>
      <c r="N80" s="98"/>
      <c r="O80" s="80">
        <f>SUM(O13:O79)</f>
        <v>67910.881999999998</v>
      </c>
      <c r="P80" s="28"/>
      <c r="Q80" s="28"/>
    </row>
    <row r="81" spans="1:17" ht="13.5" thickTop="1" x14ac:dyDescent="0.25">
      <c r="A81" s="8" t="s">
        <v>5</v>
      </c>
      <c r="B81" s="9"/>
      <c r="C81" s="251"/>
      <c r="D81" s="9" t="s">
        <v>6</v>
      </c>
      <c r="E81" s="9"/>
      <c r="F81" s="17"/>
      <c r="G81" s="22"/>
      <c r="H81" s="251"/>
      <c r="I81" s="22"/>
      <c r="J81" s="251"/>
      <c r="K81" s="22"/>
      <c r="L81" s="26"/>
      <c r="M81" s="23" t="s">
        <v>7</v>
      </c>
      <c r="N81" s="29"/>
      <c r="P81" s="28"/>
      <c r="Q81" s="28"/>
    </row>
    <row r="82" spans="1:17" x14ac:dyDescent="0.25">
      <c r="D82" s="8" t="s">
        <v>8</v>
      </c>
      <c r="K82" s="23">
        <f>I80+K80+M80+O80</f>
        <v>368269.66399999999</v>
      </c>
      <c r="P82" s="28"/>
      <c r="Q82" s="28"/>
    </row>
    <row r="83" spans="1:17" x14ac:dyDescent="0.25">
      <c r="P83" s="28"/>
      <c r="Q83" s="28"/>
    </row>
    <row r="84" spans="1:17" x14ac:dyDescent="0.25">
      <c r="A84" s="652" t="s">
        <v>986</v>
      </c>
      <c r="B84" s="652"/>
      <c r="C84" s="252"/>
      <c r="D84" s="653" t="s">
        <v>9</v>
      </c>
      <c r="E84" s="653"/>
      <c r="F84" s="653"/>
      <c r="G84" s="20"/>
      <c r="H84" s="653" t="s">
        <v>10</v>
      </c>
      <c r="I84" s="653"/>
      <c r="J84" s="653"/>
      <c r="K84" s="20"/>
      <c r="L84" s="252"/>
      <c r="M84" s="653" t="s">
        <v>25</v>
      </c>
      <c r="N84" s="653"/>
      <c r="O84" s="653"/>
      <c r="P84" s="28"/>
      <c r="Q84" s="28"/>
    </row>
    <row r="85" spans="1:17" x14ac:dyDescent="0.25">
      <c r="A85" s="654" t="s">
        <v>11</v>
      </c>
      <c r="B85" s="654"/>
      <c r="C85" s="253"/>
      <c r="D85" s="655" t="s">
        <v>12</v>
      </c>
      <c r="E85" s="655"/>
      <c r="F85" s="655"/>
      <c r="G85" s="24"/>
      <c r="H85" s="655" t="s">
        <v>13</v>
      </c>
      <c r="I85" s="655"/>
      <c r="J85" s="655"/>
      <c r="K85" s="24"/>
      <c r="L85" s="253"/>
      <c r="M85" s="655" t="s">
        <v>26</v>
      </c>
      <c r="N85" s="655"/>
      <c r="O85" s="655"/>
      <c r="P85" s="28"/>
      <c r="Q85" s="28"/>
    </row>
  </sheetData>
  <mergeCells count="26">
    <mergeCell ref="C6:E6"/>
    <mergeCell ref="A1:O1"/>
    <mergeCell ref="A2:O2"/>
    <mergeCell ref="C4:E4"/>
    <mergeCell ref="F4:I4"/>
    <mergeCell ref="C5:E5"/>
    <mergeCell ref="L10:M11"/>
    <mergeCell ref="N10:O11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A85:B85"/>
    <mergeCell ref="D85:F85"/>
    <mergeCell ref="H85:J85"/>
    <mergeCell ref="M85:O85"/>
    <mergeCell ref="A84:B84"/>
    <mergeCell ref="D84:F84"/>
    <mergeCell ref="H84:J84"/>
    <mergeCell ref="M84:O84"/>
  </mergeCells>
  <pageMargins left="0.25" right="0.25" top="0.18627450980392199" bottom="0.17647058823529399" header="0.3" footer="0.3"/>
  <pageSetup paperSize="5"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119"/>
  <sheetViews>
    <sheetView showWhiteSpace="0" view="pageLayout" topLeftCell="A78" zoomScale="85" zoomScaleNormal="100" zoomScalePageLayoutView="85" workbookViewId="0">
      <selection activeCell="B30" sqref="B30"/>
    </sheetView>
  </sheetViews>
  <sheetFormatPr defaultColWidth="9.140625" defaultRowHeight="12.75" x14ac:dyDescent="0.25"/>
  <cols>
    <col min="1" max="1" width="5.42578125" style="8" customWidth="1"/>
    <col min="2" max="2" width="31.28515625" style="8" customWidth="1"/>
    <col min="3" max="4" width="8.85546875" style="4" customWidth="1"/>
    <col min="5" max="6" width="9" style="8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245"/>
      <c r="D3" s="245"/>
      <c r="G3" s="20"/>
      <c r="H3" s="245"/>
      <c r="I3" s="20"/>
      <c r="J3" s="245"/>
      <c r="K3" s="20"/>
      <c r="L3" s="245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52" t="s">
        <v>1</v>
      </c>
      <c r="D4" s="652"/>
      <c r="E4" s="652"/>
      <c r="F4" s="652"/>
      <c r="G4" s="652"/>
      <c r="H4" s="9"/>
      <c r="I4" s="9"/>
      <c r="J4" s="245"/>
      <c r="K4" s="20"/>
      <c r="L4" s="245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672"/>
      <c r="G5" s="672"/>
      <c r="H5" s="247"/>
      <c r="I5" s="21"/>
      <c r="J5" s="245"/>
      <c r="K5" s="20"/>
      <c r="L5" s="245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72" t="s">
        <v>1579</v>
      </c>
      <c r="D6" s="672"/>
      <c r="E6" s="672"/>
      <c r="F6" s="672"/>
      <c r="G6" s="672"/>
      <c r="H6" s="247"/>
      <c r="I6" s="21"/>
      <c r="J6" s="245"/>
      <c r="K6" s="20"/>
      <c r="L6" s="245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2"/>
      <c r="D7" s="672"/>
      <c r="E7" s="672"/>
      <c r="F7" s="672"/>
      <c r="G7" s="672"/>
      <c r="H7" s="247"/>
      <c r="I7" s="21"/>
      <c r="J7" s="245"/>
      <c r="K7" s="20"/>
      <c r="L7" s="245"/>
      <c r="M7" s="20"/>
      <c r="N7" s="28"/>
      <c r="O7" s="20"/>
      <c r="P7" s="28"/>
      <c r="Q7" s="28"/>
    </row>
    <row r="8" spans="1:17" s="5" customFormat="1" ht="13.5" thickBot="1" x14ac:dyDescent="0.3">
      <c r="C8" s="247"/>
      <c r="D8" s="247"/>
      <c r="E8" s="247"/>
      <c r="F8" s="505"/>
      <c r="G8" s="21"/>
      <c r="H8" s="247"/>
      <c r="I8" s="21"/>
      <c r="J8" s="245"/>
      <c r="K8" s="20"/>
      <c r="L8" s="245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85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249" t="s">
        <v>21</v>
      </c>
      <c r="D11" s="60"/>
      <c r="E11" s="660"/>
      <c r="F11" s="686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87"/>
      <c r="C12" s="517"/>
      <c r="D12" s="51"/>
      <c r="E12" s="52"/>
      <c r="F12" s="539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5" customFormat="1" x14ac:dyDescent="0.2">
      <c r="A13" s="33">
        <v>1</v>
      </c>
      <c r="B13" s="511" t="s">
        <v>222</v>
      </c>
      <c r="C13" s="47"/>
      <c r="D13" s="533">
        <f>H13+J13+L13+N13</f>
        <v>12</v>
      </c>
      <c r="E13" s="547">
        <v>86.06</v>
      </c>
      <c r="F13" s="540" t="s">
        <v>477</v>
      </c>
      <c r="G13" s="44">
        <f>E13*D13</f>
        <v>1032.72</v>
      </c>
      <c r="H13" s="194">
        <v>4</v>
      </c>
      <c r="I13" s="37">
        <f>H13*E13</f>
        <v>344.24</v>
      </c>
      <c r="J13" s="96">
        <v>2</v>
      </c>
      <c r="K13" s="46">
        <f>J13*E13</f>
        <v>172.12</v>
      </c>
      <c r="L13" s="194">
        <v>4</v>
      </c>
      <c r="M13" s="37">
        <f>L13*E13</f>
        <v>344.24</v>
      </c>
      <c r="N13" s="96">
        <v>2</v>
      </c>
      <c r="O13" s="32">
        <f>N13*E13</f>
        <v>172.12</v>
      </c>
      <c r="P13" s="28">
        <f>N13+L13+J13+H13</f>
        <v>12</v>
      </c>
      <c r="Q13" s="28">
        <f>P13-D13</f>
        <v>0</v>
      </c>
    </row>
    <row r="14" spans="1:17" s="7" customFormat="1" x14ac:dyDescent="0.2">
      <c r="A14" s="33">
        <v>2</v>
      </c>
      <c r="B14" s="512" t="s">
        <v>1690</v>
      </c>
      <c r="C14" s="47"/>
      <c r="D14" s="533">
        <f t="shared" ref="D14:D77" si="0">H14+J14+L14+N14</f>
        <v>20</v>
      </c>
      <c r="E14" s="547">
        <v>43.99</v>
      </c>
      <c r="F14" s="540" t="s">
        <v>477</v>
      </c>
      <c r="G14" s="44">
        <f t="shared" ref="G14:G77" si="1">E14*D14</f>
        <v>879.80000000000007</v>
      </c>
      <c r="H14" s="194">
        <v>5</v>
      </c>
      <c r="I14" s="37">
        <f t="shared" ref="I14:I77" si="2">H14*E14</f>
        <v>219.95000000000002</v>
      </c>
      <c r="J14" s="96">
        <v>6</v>
      </c>
      <c r="K14" s="46">
        <f t="shared" ref="K14:K77" si="3">J14*E14</f>
        <v>263.94</v>
      </c>
      <c r="L14" s="194">
        <v>4</v>
      </c>
      <c r="M14" s="37">
        <f t="shared" ref="M14:M77" si="4">L14*E14</f>
        <v>175.96</v>
      </c>
      <c r="N14" s="96">
        <v>5</v>
      </c>
      <c r="O14" s="32">
        <f t="shared" ref="O14:O77" si="5">N14*E14</f>
        <v>219.95000000000002</v>
      </c>
      <c r="P14" s="28">
        <f t="shared" ref="P14:P43" si="6">N14+L14+J14+H14</f>
        <v>20</v>
      </c>
      <c r="Q14" s="28">
        <f>P14-D14</f>
        <v>0</v>
      </c>
    </row>
    <row r="15" spans="1:17" s="7" customFormat="1" x14ac:dyDescent="0.2">
      <c r="A15" s="33">
        <v>3</v>
      </c>
      <c r="B15" s="513" t="s">
        <v>1691</v>
      </c>
      <c r="C15" s="47"/>
      <c r="D15" s="533">
        <f t="shared" si="0"/>
        <v>4</v>
      </c>
      <c r="E15" s="547"/>
      <c r="F15" s="540" t="s">
        <v>142</v>
      </c>
      <c r="G15" s="44">
        <f t="shared" si="1"/>
        <v>0</v>
      </c>
      <c r="H15" s="194">
        <v>1</v>
      </c>
      <c r="I15" s="37">
        <f t="shared" si="2"/>
        <v>0</v>
      </c>
      <c r="J15" s="96">
        <v>1</v>
      </c>
      <c r="K15" s="46">
        <f t="shared" si="3"/>
        <v>0</v>
      </c>
      <c r="L15" s="194">
        <v>1</v>
      </c>
      <c r="M15" s="37">
        <f t="shared" si="4"/>
        <v>0</v>
      </c>
      <c r="N15" s="96">
        <v>1</v>
      </c>
      <c r="O15" s="32">
        <f t="shared" si="5"/>
        <v>0</v>
      </c>
      <c r="P15" s="28"/>
      <c r="Q15" s="28"/>
    </row>
    <row r="16" spans="1:17" s="7" customFormat="1" x14ac:dyDescent="0.2">
      <c r="A16" s="33">
        <v>4</v>
      </c>
      <c r="B16" s="512" t="s">
        <v>1692</v>
      </c>
      <c r="C16" s="47"/>
      <c r="D16" s="533">
        <f t="shared" si="0"/>
        <v>20</v>
      </c>
      <c r="E16" s="547">
        <v>150</v>
      </c>
      <c r="F16" s="540" t="s">
        <v>31</v>
      </c>
      <c r="G16" s="44">
        <f t="shared" si="1"/>
        <v>3000</v>
      </c>
      <c r="H16" s="194">
        <v>5</v>
      </c>
      <c r="I16" s="37">
        <f t="shared" si="2"/>
        <v>750</v>
      </c>
      <c r="J16" s="96">
        <v>5</v>
      </c>
      <c r="K16" s="46">
        <f t="shared" si="3"/>
        <v>750</v>
      </c>
      <c r="L16" s="194">
        <v>5</v>
      </c>
      <c r="M16" s="37">
        <f t="shared" si="4"/>
        <v>750</v>
      </c>
      <c r="N16" s="96">
        <v>5</v>
      </c>
      <c r="O16" s="32">
        <f t="shared" si="5"/>
        <v>750</v>
      </c>
      <c r="P16" s="28">
        <f t="shared" si="6"/>
        <v>20</v>
      </c>
      <c r="Q16" s="28">
        <f t="shared" ref="Q16:Q47" si="7">P16-D16</f>
        <v>0</v>
      </c>
    </row>
    <row r="17" spans="1:17" s="7" customFormat="1" x14ac:dyDescent="0.2">
      <c r="A17" s="33">
        <v>5</v>
      </c>
      <c r="B17" s="512" t="s">
        <v>953</v>
      </c>
      <c r="C17" s="47"/>
      <c r="D17" s="533">
        <f t="shared" si="0"/>
        <v>200</v>
      </c>
      <c r="E17" s="547">
        <v>8</v>
      </c>
      <c r="F17" s="540" t="s">
        <v>31</v>
      </c>
      <c r="G17" s="44">
        <f t="shared" si="1"/>
        <v>1600</v>
      </c>
      <c r="H17" s="194">
        <v>50</v>
      </c>
      <c r="I17" s="37">
        <f t="shared" si="2"/>
        <v>400</v>
      </c>
      <c r="J17" s="96">
        <v>40</v>
      </c>
      <c r="K17" s="46">
        <f t="shared" si="3"/>
        <v>320</v>
      </c>
      <c r="L17" s="194">
        <v>50</v>
      </c>
      <c r="M17" s="37">
        <f t="shared" si="4"/>
        <v>400</v>
      </c>
      <c r="N17" s="96">
        <v>60</v>
      </c>
      <c r="O17" s="32">
        <f t="shared" si="5"/>
        <v>480</v>
      </c>
      <c r="P17" s="28">
        <f t="shared" si="6"/>
        <v>200</v>
      </c>
      <c r="Q17" s="28">
        <f t="shared" si="7"/>
        <v>0</v>
      </c>
    </row>
    <row r="18" spans="1:17" s="7" customFormat="1" x14ac:dyDescent="0.2">
      <c r="A18" s="33">
        <v>6</v>
      </c>
      <c r="B18" s="512" t="s">
        <v>1693</v>
      </c>
      <c r="C18" s="72"/>
      <c r="D18" s="533">
        <f t="shared" si="0"/>
        <v>100</v>
      </c>
      <c r="E18" s="547">
        <v>8</v>
      </c>
      <c r="F18" s="540" t="s">
        <v>31</v>
      </c>
      <c r="G18" s="44">
        <f t="shared" si="1"/>
        <v>800</v>
      </c>
      <c r="H18" s="194">
        <v>50</v>
      </c>
      <c r="I18" s="37">
        <f t="shared" si="2"/>
        <v>400</v>
      </c>
      <c r="J18" s="96">
        <v>25</v>
      </c>
      <c r="K18" s="46">
        <f t="shared" si="3"/>
        <v>200</v>
      </c>
      <c r="L18" s="194"/>
      <c r="M18" s="37">
        <f t="shared" si="4"/>
        <v>0</v>
      </c>
      <c r="N18" s="96">
        <v>25</v>
      </c>
      <c r="O18" s="32">
        <f t="shared" si="5"/>
        <v>200</v>
      </c>
      <c r="P18" s="28">
        <f t="shared" si="6"/>
        <v>100</v>
      </c>
      <c r="Q18" s="28">
        <f t="shared" si="7"/>
        <v>0</v>
      </c>
    </row>
    <row r="19" spans="1:17" s="7" customFormat="1" x14ac:dyDescent="0.2">
      <c r="A19" s="33">
        <v>7</v>
      </c>
      <c r="B19" s="512" t="s">
        <v>1694</v>
      </c>
      <c r="C19" s="47"/>
      <c r="D19" s="533">
        <f t="shared" si="0"/>
        <v>10</v>
      </c>
      <c r="E19" s="547">
        <v>20.55</v>
      </c>
      <c r="F19" s="540" t="s">
        <v>1747</v>
      </c>
      <c r="G19" s="44">
        <f t="shared" si="1"/>
        <v>205.5</v>
      </c>
      <c r="H19" s="194">
        <v>2</v>
      </c>
      <c r="I19" s="37">
        <f t="shared" si="2"/>
        <v>41.1</v>
      </c>
      <c r="J19" s="96">
        <v>3</v>
      </c>
      <c r="K19" s="46">
        <f t="shared" si="3"/>
        <v>61.650000000000006</v>
      </c>
      <c r="L19" s="194">
        <v>3</v>
      </c>
      <c r="M19" s="37">
        <f t="shared" si="4"/>
        <v>61.650000000000006</v>
      </c>
      <c r="N19" s="96">
        <v>2</v>
      </c>
      <c r="O19" s="32">
        <f t="shared" si="5"/>
        <v>41.1</v>
      </c>
      <c r="P19" s="28">
        <f t="shared" si="6"/>
        <v>10</v>
      </c>
      <c r="Q19" s="28">
        <f t="shared" si="7"/>
        <v>0</v>
      </c>
    </row>
    <row r="20" spans="1:17" s="7" customFormat="1" x14ac:dyDescent="0.2">
      <c r="A20" s="33">
        <v>8</v>
      </c>
      <c r="B20" s="512" t="s">
        <v>1695</v>
      </c>
      <c r="C20" s="47"/>
      <c r="D20" s="533">
        <f t="shared" si="0"/>
        <v>10</v>
      </c>
      <c r="E20" s="547">
        <v>39.520000000000003</v>
      </c>
      <c r="F20" s="540" t="s">
        <v>1747</v>
      </c>
      <c r="G20" s="44">
        <f t="shared" si="1"/>
        <v>395.20000000000005</v>
      </c>
      <c r="H20" s="194">
        <v>3</v>
      </c>
      <c r="I20" s="37">
        <f t="shared" si="2"/>
        <v>118.56</v>
      </c>
      <c r="J20" s="96">
        <v>2</v>
      </c>
      <c r="K20" s="46">
        <f t="shared" si="3"/>
        <v>79.040000000000006</v>
      </c>
      <c r="L20" s="194">
        <v>3</v>
      </c>
      <c r="M20" s="37">
        <f t="shared" si="4"/>
        <v>118.56</v>
      </c>
      <c r="N20" s="96">
        <v>2</v>
      </c>
      <c r="O20" s="32">
        <f t="shared" si="5"/>
        <v>79.040000000000006</v>
      </c>
      <c r="P20" s="28">
        <f t="shared" si="6"/>
        <v>10</v>
      </c>
      <c r="Q20" s="28">
        <f t="shared" si="7"/>
        <v>0</v>
      </c>
    </row>
    <row r="21" spans="1:17" s="7" customFormat="1" x14ac:dyDescent="0.2">
      <c r="A21" s="33">
        <v>9</v>
      </c>
      <c r="B21" s="512" t="s">
        <v>1696</v>
      </c>
      <c r="C21" s="47"/>
      <c r="D21" s="533">
        <f t="shared" si="0"/>
        <v>1</v>
      </c>
      <c r="E21" s="547">
        <v>250</v>
      </c>
      <c r="F21" s="540" t="s">
        <v>40</v>
      </c>
      <c r="G21" s="44">
        <f t="shared" si="1"/>
        <v>250</v>
      </c>
      <c r="H21" s="194">
        <v>1</v>
      </c>
      <c r="I21" s="37">
        <f t="shared" si="2"/>
        <v>250</v>
      </c>
      <c r="J21" s="96"/>
      <c r="K21" s="46">
        <f t="shared" si="3"/>
        <v>0</v>
      </c>
      <c r="L21" s="194"/>
      <c r="M21" s="37">
        <f t="shared" si="4"/>
        <v>0</v>
      </c>
      <c r="N21" s="96"/>
      <c r="O21" s="32">
        <f t="shared" si="5"/>
        <v>0</v>
      </c>
      <c r="P21" s="28">
        <f t="shared" si="6"/>
        <v>1</v>
      </c>
      <c r="Q21" s="28">
        <f t="shared" si="7"/>
        <v>0</v>
      </c>
    </row>
    <row r="22" spans="1:17" s="7" customFormat="1" x14ac:dyDescent="0.2">
      <c r="A22" s="33">
        <v>10</v>
      </c>
      <c r="B22" s="512" t="s">
        <v>51</v>
      </c>
      <c r="C22" s="47"/>
      <c r="D22" s="533">
        <f t="shared" si="0"/>
        <v>150</v>
      </c>
      <c r="E22" s="547">
        <v>5.18</v>
      </c>
      <c r="F22" s="540" t="s">
        <v>31</v>
      </c>
      <c r="G22" s="44">
        <f t="shared" si="1"/>
        <v>777</v>
      </c>
      <c r="H22" s="194">
        <v>50</v>
      </c>
      <c r="I22" s="37">
        <f t="shared" si="2"/>
        <v>259</v>
      </c>
      <c r="J22" s="96">
        <v>50</v>
      </c>
      <c r="K22" s="46">
        <f t="shared" si="3"/>
        <v>259</v>
      </c>
      <c r="L22" s="194">
        <v>50</v>
      </c>
      <c r="M22" s="37">
        <f t="shared" si="4"/>
        <v>259</v>
      </c>
      <c r="N22" s="96"/>
      <c r="O22" s="32">
        <f t="shared" si="5"/>
        <v>0</v>
      </c>
      <c r="P22" s="28">
        <f t="shared" si="6"/>
        <v>150</v>
      </c>
      <c r="Q22" s="28">
        <f t="shared" si="7"/>
        <v>0</v>
      </c>
    </row>
    <row r="23" spans="1:17" s="7" customFormat="1" x14ac:dyDescent="0.2">
      <c r="A23" s="33">
        <v>11</v>
      </c>
      <c r="B23" s="512" t="s">
        <v>1697</v>
      </c>
      <c r="C23" s="530"/>
      <c r="D23" s="534">
        <f t="shared" si="0"/>
        <v>25</v>
      </c>
      <c r="E23" s="553">
        <v>4.08</v>
      </c>
      <c r="F23" s="361" t="s">
        <v>31</v>
      </c>
      <c r="G23" s="44">
        <f t="shared" si="1"/>
        <v>102</v>
      </c>
      <c r="H23" s="194"/>
      <c r="I23" s="37">
        <f t="shared" si="2"/>
        <v>0</v>
      </c>
      <c r="J23" s="96">
        <v>25</v>
      </c>
      <c r="K23" s="46">
        <f t="shared" si="3"/>
        <v>102</v>
      </c>
      <c r="L23" s="194"/>
      <c r="M23" s="37">
        <f t="shared" si="4"/>
        <v>0</v>
      </c>
      <c r="N23" s="96"/>
      <c r="O23" s="32">
        <f t="shared" si="5"/>
        <v>0</v>
      </c>
      <c r="P23" s="28">
        <f t="shared" si="6"/>
        <v>25</v>
      </c>
      <c r="Q23" s="28">
        <f t="shared" si="7"/>
        <v>0</v>
      </c>
    </row>
    <row r="24" spans="1:17" s="7" customFormat="1" x14ac:dyDescent="0.2">
      <c r="A24" s="33">
        <v>12</v>
      </c>
      <c r="B24" s="513" t="s">
        <v>1698</v>
      </c>
      <c r="C24" s="294"/>
      <c r="D24" s="533">
        <f t="shared" si="0"/>
        <v>2</v>
      </c>
      <c r="E24" s="547">
        <v>800</v>
      </c>
      <c r="F24" s="540" t="s">
        <v>31</v>
      </c>
      <c r="G24" s="44">
        <f t="shared" si="1"/>
        <v>1600</v>
      </c>
      <c r="H24" s="194">
        <v>1</v>
      </c>
      <c r="I24" s="37">
        <f t="shared" si="2"/>
        <v>800</v>
      </c>
      <c r="J24" s="96"/>
      <c r="K24" s="46">
        <f t="shared" si="3"/>
        <v>0</v>
      </c>
      <c r="L24" s="194">
        <v>1</v>
      </c>
      <c r="M24" s="37">
        <f t="shared" si="4"/>
        <v>800</v>
      </c>
      <c r="N24" s="96"/>
      <c r="O24" s="32">
        <f t="shared" si="5"/>
        <v>0</v>
      </c>
      <c r="P24" s="28">
        <f t="shared" si="6"/>
        <v>2</v>
      </c>
      <c r="Q24" s="28">
        <f t="shared" si="7"/>
        <v>0</v>
      </c>
    </row>
    <row r="25" spans="1:17" s="7" customFormat="1" x14ac:dyDescent="0.2">
      <c r="A25" s="33">
        <v>13</v>
      </c>
      <c r="B25" s="512" t="s">
        <v>1699</v>
      </c>
      <c r="C25" s="294"/>
      <c r="D25" s="533">
        <f t="shared" si="0"/>
        <v>2</v>
      </c>
      <c r="E25" s="547">
        <v>208.52</v>
      </c>
      <c r="F25" s="540" t="s">
        <v>1748</v>
      </c>
      <c r="G25" s="44">
        <f t="shared" si="1"/>
        <v>417.04</v>
      </c>
      <c r="H25" s="194">
        <v>2</v>
      </c>
      <c r="I25" s="37">
        <f t="shared" si="2"/>
        <v>417.04</v>
      </c>
      <c r="J25" s="96"/>
      <c r="K25" s="46">
        <f t="shared" si="3"/>
        <v>0</v>
      </c>
      <c r="L25" s="194"/>
      <c r="M25" s="37">
        <f t="shared" si="4"/>
        <v>0</v>
      </c>
      <c r="N25" s="96"/>
      <c r="O25" s="32">
        <f t="shared" si="5"/>
        <v>0</v>
      </c>
      <c r="P25" s="28">
        <f t="shared" si="6"/>
        <v>2</v>
      </c>
      <c r="Q25" s="28">
        <f t="shared" si="7"/>
        <v>0</v>
      </c>
    </row>
    <row r="26" spans="1:17" s="7" customFormat="1" x14ac:dyDescent="0.2">
      <c r="A26" s="33">
        <v>14</v>
      </c>
      <c r="B26" s="512" t="s">
        <v>1700</v>
      </c>
      <c r="C26" s="294"/>
      <c r="D26" s="533">
        <f t="shared" si="0"/>
        <v>60</v>
      </c>
      <c r="E26" s="547">
        <v>2.14</v>
      </c>
      <c r="F26" s="540" t="s">
        <v>31</v>
      </c>
      <c r="G26" s="44">
        <f t="shared" si="1"/>
        <v>128.4</v>
      </c>
      <c r="H26" s="194">
        <v>30</v>
      </c>
      <c r="I26" s="37">
        <f t="shared" si="2"/>
        <v>64.2</v>
      </c>
      <c r="J26" s="96">
        <v>30</v>
      </c>
      <c r="K26" s="46">
        <f t="shared" si="3"/>
        <v>64.2</v>
      </c>
      <c r="L26" s="194"/>
      <c r="M26" s="37">
        <f t="shared" si="4"/>
        <v>0</v>
      </c>
      <c r="N26" s="96"/>
      <c r="O26" s="32">
        <f t="shared" si="5"/>
        <v>0</v>
      </c>
      <c r="P26" s="28">
        <f t="shared" si="6"/>
        <v>60</v>
      </c>
      <c r="Q26" s="28">
        <f t="shared" si="7"/>
        <v>0</v>
      </c>
    </row>
    <row r="27" spans="1:17" s="7" customFormat="1" x14ac:dyDescent="0.2">
      <c r="A27" s="33">
        <v>15</v>
      </c>
      <c r="B27" s="514" t="s">
        <v>1701</v>
      </c>
      <c r="C27" s="294"/>
      <c r="D27" s="533">
        <f t="shared" si="0"/>
        <v>10</v>
      </c>
      <c r="E27" s="547">
        <v>259.2</v>
      </c>
      <c r="F27" s="540" t="s">
        <v>477</v>
      </c>
      <c r="G27" s="44">
        <f t="shared" si="1"/>
        <v>2592</v>
      </c>
      <c r="H27" s="194">
        <v>3</v>
      </c>
      <c r="I27" s="37">
        <f t="shared" si="2"/>
        <v>777.59999999999991</v>
      </c>
      <c r="J27" s="96">
        <v>2</v>
      </c>
      <c r="K27" s="46">
        <f t="shared" si="3"/>
        <v>518.4</v>
      </c>
      <c r="L27" s="194">
        <v>3</v>
      </c>
      <c r="M27" s="37">
        <f t="shared" si="4"/>
        <v>777.59999999999991</v>
      </c>
      <c r="N27" s="96">
        <v>2</v>
      </c>
      <c r="O27" s="32">
        <f t="shared" si="5"/>
        <v>518.4</v>
      </c>
      <c r="P27" s="28">
        <f t="shared" si="6"/>
        <v>10</v>
      </c>
      <c r="Q27" s="28">
        <f t="shared" si="7"/>
        <v>0</v>
      </c>
    </row>
    <row r="28" spans="1:17" s="7" customFormat="1" x14ac:dyDescent="0.2">
      <c r="A28" s="33">
        <v>16</v>
      </c>
      <c r="B28" s="514" t="s">
        <v>1702</v>
      </c>
      <c r="C28" s="294"/>
      <c r="D28" s="533">
        <f t="shared" si="0"/>
        <v>12</v>
      </c>
      <c r="E28" s="547">
        <v>259.2</v>
      </c>
      <c r="F28" s="540" t="s">
        <v>477</v>
      </c>
      <c r="G28" s="44">
        <f t="shared" si="1"/>
        <v>3110.3999999999996</v>
      </c>
      <c r="H28" s="194">
        <v>4</v>
      </c>
      <c r="I28" s="37">
        <f t="shared" si="2"/>
        <v>1036.8</v>
      </c>
      <c r="J28" s="96">
        <v>2</v>
      </c>
      <c r="K28" s="46">
        <f t="shared" si="3"/>
        <v>518.4</v>
      </c>
      <c r="L28" s="194">
        <v>4</v>
      </c>
      <c r="M28" s="37">
        <f t="shared" si="4"/>
        <v>1036.8</v>
      </c>
      <c r="N28" s="96">
        <v>2</v>
      </c>
      <c r="O28" s="32">
        <f t="shared" si="5"/>
        <v>518.4</v>
      </c>
      <c r="P28" s="28">
        <f t="shared" si="6"/>
        <v>12</v>
      </c>
      <c r="Q28" s="28">
        <f t="shared" si="7"/>
        <v>0</v>
      </c>
    </row>
    <row r="29" spans="1:17" s="7" customFormat="1" x14ac:dyDescent="0.2">
      <c r="A29" s="33">
        <v>17</v>
      </c>
      <c r="B29" s="514" t="s">
        <v>1703</v>
      </c>
      <c r="C29" s="294"/>
      <c r="D29" s="533">
        <f t="shared" si="0"/>
        <v>10</v>
      </c>
      <c r="E29" s="547">
        <v>259.2</v>
      </c>
      <c r="F29" s="540" t="s">
        <v>477</v>
      </c>
      <c r="G29" s="44">
        <f t="shared" si="1"/>
        <v>2592</v>
      </c>
      <c r="H29" s="194">
        <v>3</v>
      </c>
      <c r="I29" s="37">
        <f t="shared" si="2"/>
        <v>777.59999999999991</v>
      </c>
      <c r="J29" s="96">
        <v>2</v>
      </c>
      <c r="K29" s="46">
        <f t="shared" si="3"/>
        <v>518.4</v>
      </c>
      <c r="L29" s="194">
        <v>3</v>
      </c>
      <c r="M29" s="37">
        <f t="shared" si="4"/>
        <v>777.59999999999991</v>
      </c>
      <c r="N29" s="96">
        <v>2</v>
      </c>
      <c r="O29" s="32">
        <f t="shared" si="5"/>
        <v>518.4</v>
      </c>
      <c r="P29" s="28">
        <f t="shared" si="6"/>
        <v>10</v>
      </c>
      <c r="Q29" s="28">
        <f t="shared" si="7"/>
        <v>0</v>
      </c>
    </row>
    <row r="30" spans="1:17" s="7" customFormat="1" x14ac:dyDescent="0.2">
      <c r="A30" s="33">
        <v>18</v>
      </c>
      <c r="B30" s="518" t="s">
        <v>1704</v>
      </c>
      <c r="C30" s="294"/>
      <c r="D30" s="533">
        <f t="shared" si="0"/>
        <v>10</v>
      </c>
      <c r="E30" s="547">
        <v>259.2</v>
      </c>
      <c r="F30" s="540" t="s">
        <v>477</v>
      </c>
      <c r="G30" s="44">
        <f t="shared" si="1"/>
        <v>2592</v>
      </c>
      <c r="H30" s="194">
        <v>3</v>
      </c>
      <c r="I30" s="37">
        <f t="shared" si="2"/>
        <v>777.59999999999991</v>
      </c>
      <c r="J30" s="96">
        <v>2</v>
      </c>
      <c r="K30" s="46">
        <f t="shared" si="3"/>
        <v>518.4</v>
      </c>
      <c r="L30" s="194">
        <v>3</v>
      </c>
      <c r="M30" s="37">
        <f t="shared" si="4"/>
        <v>777.59999999999991</v>
      </c>
      <c r="N30" s="96">
        <v>2</v>
      </c>
      <c r="O30" s="32">
        <f t="shared" si="5"/>
        <v>518.4</v>
      </c>
      <c r="P30" s="28">
        <f t="shared" si="6"/>
        <v>10</v>
      </c>
      <c r="Q30" s="28">
        <f t="shared" si="7"/>
        <v>0</v>
      </c>
    </row>
    <row r="31" spans="1:17" s="7" customFormat="1" x14ac:dyDescent="0.2">
      <c r="A31" s="33">
        <v>19</v>
      </c>
      <c r="B31" s="521" t="s">
        <v>1705</v>
      </c>
      <c r="C31" s="294"/>
      <c r="D31" s="533">
        <f t="shared" si="0"/>
        <v>2</v>
      </c>
      <c r="E31" s="547"/>
      <c r="F31" s="540" t="s">
        <v>31</v>
      </c>
      <c r="G31" s="44">
        <f t="shared" si="1"/>
        <v>0</v>
      </c>
      <c r="H31" s="194">
        <v>1</v>
      </c>
      <c r="I31" s="37">
        <f t="shared" si="2"/>
        <v>0</v>
      </c>
      <c r="J31" s="96"/>
      <c r="K31" s="46">
        <f t="shared" si="3"/>
        <v>0</v>
      </c>
      <c r="L31" s="194">
        <v>1</v>
      </c>
      <c r="M31" s="37">
        <f t="shared" si="4"/>
        <v>0</v>
      </c>
      <c r="N31" s="96"/>
      <c r="O31" s="32">
        <f t="shared" si="5"/>
        <v>0</v>
      </c>
      <c r="P31" s="28">
        <f t="shared" si="6"/>
        <v>2</v>
      </c>
      <c r="Q31" s="28">
        <f t="shared" si="7"/>
        <v>0</v>
      </c>
    </row>
    <row r="32" spans="1:17" s="7" customFormat="1" x14ac:dyDescent="0.2">
      <c r="A32" s="33">
        <v>20</v>
      </c>
      <c r="B32" s="522" t="s">
        <v>1706</v>
      </c>
      <c r="C32" s="294"/>
      <c r="D32" s="533">
        <f t="shared" si="0"/>
        <v>1</v>
      </c>
      <c r="E32" s="547"/>
      <c r="F32" s="540" t="s">
        <v>101</v>
      </c>
      <c r="G32" s="44">
        <f t="shared" si="1"/>
        <v>0</v>
      </c>
      <c r="H32" s="194">
        <v>1</v>
      </c>
      <c r="I32" s="37">
        <f t="shared" si="2"/>
        <v>0</v>
      </c>
      <c r="J32" s="96"/>
      <c r="K32" s="46">
        <f t="shared" si="3"/>
        <v>0</v>
      </c>
      <c r="L32" s="194"/>
      <c r="M32" s="37">
        <f t="shared" si="4"/>
        <v>0</v>
      </c>
      <c r="N32" s="96"/>
      <c r="O32" s="32">
        <f t="shared" si="5"/>
        <v>0</v>
      </c>
      <c r="P32" s="28">
        <f t="shared" si="6"/>
        <v>1</v>
      </c>
      <c r="Q32" s="28">
        <f t="shared" si="7"/>
        <v>0</v>
      </c>
    </row>
    <row r="33" spans="1:17" s="7" customFormat="1" x14ac:dyDescent="0.2">
      <c r="A33" s="33">
        <v>21</v>
      </c>
      <c r="B33" s="512" t="s">
        <v>67</v>
      </c>
      <c r="C33" s="294"/>
      <c r="D33" s="533">
        <f t="shared" si="0"/>
        <v>20</v>
      </c>
      <c r="E33" s="547">
        <v>17.559999999999999</v>
      </c>
      <c r="F33" s="540" t="s">
        <v>31</v>
      </c>
      <c r="G33" s="44">
        <f t="shared" si="1"/>
        <v>351.2</v>
      </c>
      <c r="H33" s="194">
        <v>5</v>
      </c>
      <c r="I33" s="37">
        <f t="shared" si="2"/>
        <v>87.8</v>
      </c>
      <c r="J33" s="96">
        <v>5</v>
      </c>
      <c r="K33" s="46">
        <f t="shared" si="3"/>
        <v>87.8</v>
      </c>
      <c r="L33" s="194">
        <v>5</v>
      </c>
      <c r="M33" s="37">
        <f t="shared" si="4"/>
        <v>87.8</v>
      </c>
      <c r="N33" s="96">
        <v>5</v>
      </c>
      <c r="O33" s="32">
        <f t="shared" si="5"/>
        <v>87.8</v>
      </c>
      <c r="P33" s="28">
        <f t="shared" si="6"/>
        <v>20</v>
      </c>
      <c r="Q33" s="28">
        <f t="shared" si="7"/>
        <v>0</v>
      </c>
    </row>
    <row r="34" spans="1:17" x14ac:dyDescent="0.2">
      <c r="A34" s="33">
        <v>22</v>
      </c>
      <c r="B34" s="512" t="s">
        <v>1707</v>
      </c>
      <c r="C34" s="47"/>
      <c r="D34" s="533">
        <f t="shared" si="0"/>
        <v>4</v>
      </c>
      <c r="E34" s="547">
        <v>27.4</v>
      </c>
      <c r="F34" s="540" t="s">
        <v>31</v>
      </c>
      <c r="G34" s="44">
        <f t="shared" si="1"/>
        <v>109.6</v>
      </c>
      <c r="H34" s="194">
        <v>1</v>
      </c>
      <c r="I34" s="37">
        <f t="shared" si="2"/>
        <v>27.4</v>
      </c>
      <c r="J34" s="96">
        <v>1</v>
      </c>
      <c r="K34" s="46">
        <f t="shared" si="3"/>
        <v>27.4</v>
      </c>
      <c r="L34" s="194">
        <v>1</v>
      </c>
      <c r="M34" s="37">
        <f t="shared" si="4"/>
        <v>27.4</v>
      </c>
      <c r="N34" s="96">
        <v>1</v>
      </c>
      <c r="O34" s="32">
        <f t="shared" si="5"/>
        <v>27.4</v>
      </c>
      <c r="P34" s="28">
        <f t="shared" si="6"/>
        <v>4</v>
      </c>
      <c r="Q34" s="28">
        <f t="shared" si="7"/>
        <v>0</v>
      </c>
    </row>
    <row r="35" spans="1:17" x14ac:dyDescent="0.2">
      <c r="A35" s="33">
        <v>23</v>
      </c>
      <c r="B35" s="512" t="s">
        <v>174</v>
      </c>
      <c r="C35" s="294"/>
      <c r="D35" s="533">
        <f t="shared" si="0"/>
        <v>12</v>
      </c>
      <c r="E35" s="547">
        <v>69.78</v>
      </c>
      <c r="F35" s="540" t="s">
        <v>31</v>
      </c>
      <c r="G35" s="44">
        <f t="shared" si="1"/>
        <v>837.36</v>
      </c>
      <c r="H35" s="194">
        <v>6</v>
      </c>
      <c r="I35" s="37">
        <f t="shared" si="2"/>
        <v>418.68</v>
      </c>
      <c r="J35" s="96">
        <v>6</v>
      </c>
      <c r="K35" s="46">
        <f t="shared" si="3"/>
        <v>418.68</v>
      </c>
      <c r="L35" s="194"/>
      <c r="M35" s="37">
        <f t="shared" si="4"/>
        <v>0</v>
      </c>
      <c r="N35" s="96"/>
      <c r="O35" s="32">
        <f t="shared" si="5"/>
        <v>0</v>
      </c>
      <c r="P35" s="28">
        <f t="shared" si="6"/>
        <v>12</v>
      </c>
      <c r="Q35" s="28">
        <f t="shared" si="7"/>
        <v>0</v>
      </c>
    </row>
    <row r="36" spans="1:17" x14ac:dyDescent="0.2">
      <c r="A36" s="33">
        <v>24</v>
      </c>
      <c r="B36" s="519" t="s">
        <v>1708</v>
      </c>
      <c r="C36" s="294"/>
      <c r="D36" s="533">
        <f t="shared" si="0"/>
        <v>12</v>
      </c>
      <c r="E36" s="547"/>
      <c r="F36" s="540" t="s">
        <v>31</v>
      </c>
      <c r="G36" s="44">
        <f t="shared" si="1"/>
        <v>0</v>
      </c>
      <c r="H36" s="194">
        <v>6</v>
      </c>
      <c r="I36" s="37">
        <f t="shared" si="2"/>
        <v>0</v>
      </c>
      <c r="J36" s="96">
        <v>6</v>
      </c>
      <c r="K36" s="46">
        <f t="shared" si="3"/>
        <v>0</v>
      </c>
      <c r="L36" s="194"/>
      <c r="M36" s="37">
        <f t="shared" si="4"/>
        <v>0</v>
      </c>
      <c r="N36" s="96"/>
      <c r="O36" s="32">
        <f t="shared" si="5"/>
        <v>0</v>
      </c>
      <c r="P36" s="28">
        <f t="shared" si="6"/>
        <v>12</v>
      </c>
      <c r="Q36" s="28">
        <f t="shared" si="7"/>
        <v>0</v>
      </c>
    </row>
    <row r="37" spans="1:17" x14ac:dyDescent="0.2">
      <c r="A37" s="33">
        <v>25</v>
      </c>
      <c r="B37" s="522" t="s">
        <v>1709</v>
      </c>
      <c r="C37" s="294"/>
      <c r="D37" s="533">
        <f t="shared" si="0"/>
        <v>2</v>
      </c>
      <c r="E37" s="547"/>
      <c r="F37" s="540" t="s">
        <v>31</v>
      </c>
      <c r="G37" s="44">
        <f t="shared" si="1"/>
        <v>0</v>
      </c>
      <c r="H37" s="194">
        <v>2</v>
      </c>
      <c r="I37" s="37">
        <f t="shared" si="2"/>
        <v>0</v>
      </c>
      <c r="J37" s="96"/>
      <c r="K37" s="46">
        <f t="shared" si="3"/>
        <v>0</v>
      </c>
      <c r="L37" s="194"/>
      <c r="M37" s="37">
        <f t="shared" si="4"/>
        <v>0</v>
      </c>
      <c r="N37" s="96"/>
      <c r="O37" s="32">
        <f t="shared" si="5"/>
        <v>0</v>
      </c>
      <c r="P37" s="28">
        <f t="shared" si="6"/>
        <v>2</v>
      </c>
      <c r="Q37" s="28">
        <f t="shared" si="7"/>
        <v>0</v>
      </c>
    </row>
    <row r="38" spans="1:17" x14ac:dyDescent="0.2">
      <c r="A38" s="33">
        <v>26</v>
      </c>
      <c r="B38" s="521" t="s">
        <v>1710</v>
      </c>
      <c r="C38" s="294"/>
      <c r="D38" s="533">
        <f t="shared" si="0"/>
        <v>1</v>
      </c>
      <c r="E38" s="547">
        <v>2724.8</v>
      </c>
      <c r="F38" s="540" t="s">
        <v>31</v>
      </c>
      <c r="G38" s="44">
        <f t="shared" si="1"/>
        <v>2724.8</v>
      </c>
      <c r="H38" s="194">
        <v>1</v>
      </c>
      <c r="I38" s="37">
        <f t="shared" si="2"/>
        <v>2724.8</v>
      </c>
      <c r="J38" s="96"/>
      <c r="K38" s="46">
        <f t="shared" si="3"/>
        <v>0</v>
      </c>
      <c r="L38" s="194"/>
      <c r="M38" s="37">
        <f t="shared" si="4"/>
        <v>0</v>
      </c>
      <c r="N38" s="96"/>
      <c r="O38" s="32">
        <f t="shared" si="5"/>
        <v>0</v>
      </c>
      <c r="P38" s="28">
        <f t="shared" si="6"/>
        <v>1</v>
      </c>
      <c r="Q38" s="28">
        <f t="shared" si="7"/>
        <v>0</v>
      </c>
    </row>
    <row r="39" spans="1:17" x14ac:dyDescent="0.2">
      <c r="A39" s="33">
        <v>27</v>
      </c>
      <c r="B39" s="513" t="s">
        <v>1711</v>
      </c>
      <c r="C39" s="47"/>
      <c r="D39" s="533">
        <f t="shared" si="0"/>
        <v>10</v>
      </c>
      <c r="E39" s="547">
        <v>150</v>
      </c>
      <c r="F39" s="540" t="s">
        <v>1747</v>
      </c>
      <c r="G39" s="44">
        <f t="shared" si="1"/>
        <v>1500</v>
      </c>
      <c r="H39" s="194">
        <v>2</v>
      </c>
      <c r="I39" s="37">
        <f t="shared" si="2"/>
        <v>300</v>
      </c>
      <c r="J39" s="96">
        <v>3</v>
      </c>
      <c r="K39" s="46">
        <f t="shared" si="3"/>
        <v>450</v>
      </c>
      <c r="L39" s="194">
        <v>2</v>
      </c>
      <c r="M39" s="37">
        <f t="shared" si="4"/>
        <v>300</v>
      </c>
      <c r="N39" s="96">
        <v>3</v>
      </c>
      <c r="O39" s="32">
        <f t="shared" si="5"/>
        <v>450</v>
      </c>
      <c r="P39" s="28">
        <f t="shared" si="6"/>
        <v>10</v>
      </c>
      <c r="Q39" s="28">
        <f t="shared" si="7"/>
        <v>0</v>
      </c>
    </row>
    <row r="40" spans="1:17" x14ac:dyDescent="0.2">
      <c r="A40" s="33">
        <v>28</v>
      </c>
      <c r="B40" s="513" t="s">
        <v>1712</v>
      </c>
      <c r="C40" s="294"/>
      <c r="D40" s="533">
        <f t="shared" si="0"/>
        <v>4</v>
      </c>
      <c r="E40" s="547">
        <v>350</v>
      </c>
      <c r="F40" s="540" t="s">
        <v>31</v>
      </c>
      <c r="G40" s="44">
        <f t="shared" si="1"/>
        <v>1400</v>
      </c>
      <c r="H40" s="194">
        <v>2</v>
      </c>
      <c r="I40" s="37">
        <f t="shared" si="2"/>
        <v>700</v>
      </c>
      <c r="J40" s="96">
        <v>2</v>
      </c>
      <c r="K40" s="46">
        <f t="shared" si="3"/>
        <v>700</v>
      </c>
      <c r="L40" s="194"/>
      <c r="M40" s="37">
        <f t="shared" si="4"/>
        <v>0</v>
      </c>
      <c r="N40" s="96"/>
      <c r="O40" s="32">
        <f t="shared" si="5"/>
        <v>0</v>
      </c>
      <c r="P40" s="28">
        <f t="shared" si="6"/>
        <v>4</v>
      </c>
      <c r="Q40" s="28">
        <f t="shared" si="7"/>
        <v>0</v>
      </c>
    </row>
    <row r="41" spans="1:17" x14ac:dyDescent="0.2">
      <c r="A41" s="33">
        <v>29</v>
      </c>
      <c r="B41" s="512" t="s">
        <v>1713</v>
      </c>
      <c r="C41" s="294"/>
      <c r="D41" s="533">
        <f t="shared" si="0"/>
        <v>1</v>
      </c>
      <c r="E41" s="547">
        <v>213.72</v>
      </c>
      <c r="F41" s="540" t="s">
        <v>1748</v>
      </c>
      <c r="G41" s="44">
        <f t="shared" si="1"/>
        <v>213.72</v>
      </c>
      <c r="H41" s="194">
        <v>1</v>
      </c>
      <c r="I41" s="37">
        <f t="shared" si="2"/>
        <v>213.72</v>
      </c>
      <c r="J41" s="96"/>
      <c r="K41" s="46">
        <f t="shared" si="3"/>
        <v>0</v>
      </c>
      <c r="L41" s="194"/>
      <c r="M41" s="37">
        <f t="shared" si="4"/>
        <v>0</v>
      </c>
      <c r="N41" s="96"/>
      <c r="O41" s="32">
        <f t="shared" si="5"/>
        <v>0</v>
      </c>
      <c r="P41" s="28">
        <f t="shared" si="6"/>
        <v>1</v>
      </c>
      <c r="Q41" s="28">
        <f t="shared" si="7"/>
        <v>0</v>
      </c>
    </row>
    <row r="42" spans="1:17" x14ac:dyDescent="0.2">
      <c r="A42" s="33">
        <v>30</v>
      </c>
      <c r="B42" s="512" t="s">
        <v>1714</v>
      </c>
      <c r="C42" s="294"/>
      <c r="D42" s="533">
        <f t="shared" si="0"/>
        <v>200</v>
      </c>
      <c r="E42" s="547">
        <v>2.91</v>
      </c>
      <c r="F42" s="540" t="s">
        <v>31</v>
      </c>
      <c r="G42" s="44">
        <f t="shared" si="1"/>
        <v>582</v>
      </c>
      <c r="H42" s="194">
        <v>100</v>
      </c>
      <c r="I42" s="37">
        <f t="shared" si="2"/>
        <v>291</v>
      </c>
      <c r="J42" s="96">
        <v>50</v>
      </c>
      <c r="K42" s="46">
        <f t="shared" si="3"/>
        <v>145.5</v>
      </c>
      <c r="L42" s="194"/>
      <c r="M42" s="37">
        <f t="shared" si="4"/>
        <v>0</v>
      </c>
      <c r="N42" s="96">
        <v>50</v>
      </c>
      <c r="O42" s="32">
        <f t="shared" si="5"/>
        <v>145.5</v>
      </c>
      <c r="P42" s="28">
        <f t="shared" si="6"/>
        <v>200</v>
      </c>
      <c r="Q42" s="28">
        <f t="shared" si="7"/>
        <v>0</v>
      </c>
    </row>
    <row r="43" spans="1:17" x14ac:dyDescent="0.2">
      <c r="A43" s="33">
        <v>31</v>
      </c>
      <c r="B43" s="512" t="s">
        <v>1715</v>
      </c>
      <c r="C43" s="294"/>
      <c r="D43" s="534">
        <f t="shared" si="0"/>
        <v>2</v>
      </c>
      <c r="E43" s="362">
        <v>47.82</v>
      </c>
      <c r="F43" s="531" t="s">
        <v>477</v>
      </c>
      <c r="G43" s="44">
        <f t="shared" si="1"/>
        <v>95.64</v>
      </c>
      <c r="H43" s="194">
        <v>1</v>
      </c>
      <c r="I43" s="37">
        <f t="shared" si="2"/>
        <v>47.82</v>
      </c>
      <c r="J43" s="96"/>
      <c r="K43" s="46">
        <f t="shared" si="3"/>
        <v>0</v>
      </c>
      <c r="L43" s="194"/>
      <c r="M43" s="37">
        <f t="shared" si="4"/>
        <v>0</v>
      </c>
      <c r="N43" s="96">
        <v>1</v>
      </c>
      <c r="O43" s="32">
        <f t="shared" si="5"/>
        <v>47.82</v>
      </c>
      <c r="P43" s="28">
        <f t="shared" si="6"/>
        <v>2</v>
      </c>
      <c r="Q43" s="28">
        <f t="shared" si="7"/>
        <v>0</v>
      </c>
    </row>
    <row r="44" spans="1:17" x14ac:dyDescent="0.2">
      <c r="A44" s="33">
        <v>32</v>
      </c>
      <c r="B44" s="512" t="s">
        <v>956</v>
      </c>
      <c r="C44" s="294"/>
      <c r="D44" s="533">
        <f t="shared" si="0"/>
        <v>2</v>
      </c>
      <c r="E44" s="547">
        <v>37.229999999999997</v>
      </c>
      <c r="F44" s="540" t="s">
        <v>1748</v>
      </c>
      <c r="G44" s="44">
        <f t="shared" si="1"/>
        <v>74.459999999999994</v>
      </c>
      <c r="H44" s="194">
        <v>1</v>
      </c>
      <c r="I44" s="37">
        <f t="shared" si="2"/>
        <v>37.229999999999997</v>
      </c>
      <c r="J44" s="96"/>
      <c r="K44" s="46">
        <f t="shared" si="3"/>
        <v>0</v>
      </c>
      <c r="L44" s="194">
        <v>1</v>
      </c>
      <c r="M44" s="37">
        <f t="shared" si="4"/>
        <v>37.229999999999997</v>
      </c>
      <c r="N44" s="96"/>
      <c r="O44" s="32">
        <f t="shared" si="5"/>
        <v>0</v>
      </c>
      <c r="P44" s="28">
        <f t="shared" ref="P44:P53" si="8">N44+L44+J44+H44</f>
        <v>2</v>
      </c>
      <c r="Q44" s="28">
        <f t="shared" si="7"/>
        <v>0</v>
      </c>
    </row>
    <row r="45" spans="1:17" x14ac:dyDescent="0.2">
      <c r="A45" s="33">
        <v>33</v>
      </c>
      <c r="B45" s="513" t="s">
        <v>1716</v>
      </c>
      <c r="C45" s="294"/>
      <c r="D45" s="533">
        <f t="shared" si="0"/>
        <v>15</v>
      </c>
      <c r="E45" s="548">
        <v>122.98</v>
      </c>
      <c r="F45" s="541" t="s">
        <v>477</v>
      </c>
      <c r="G45" s="44">
        <f t="shared" si="1"/>
        <v>1844.7</v>
      </c>
      <c r="H45" s="194">
        <v>4</v>
      </c>
      <c r="I45" s="37">
        <f t="shared" si="2"/>
        <v>491.92</v>
      </c>
      <c r="J45" s="96">
        <v>4</v>
      </c>
      <c r="K45" s="46">
        <f t="shared" si="3"/>
        <v>491.92</v>
      </c>
      <c r="L45" s="194">
        <v>4</v>
      </c>
      <c r="M45" s="37">
        <f t="shared" si="4"/>
        <v>491.92</v>
      </c>
      <c r="N45" s="96">
        <v>3</v>
      </c>
      <c r="O45" s="32">
        <f t="shared" si="5"/>
        <v>368.94</v>
      </c>
      <c r="P45" s="28">
        <f t="shared" si="8"/>
        <v>15</v>
      </c>
      <c r="Q45" s="28">
        <f t="shared" si="7"/>
        <v>0</v>
      </c>
    </row>
    <row r="46" spans="1:17" x14ac:dyDescent="0.2">
      <c r="A46" s="33">
        <v>34</v>
      </c>
      <c r="B46" s="512" t="s">
        <v>1717</v>
      </c>
      <c r="C46" s="294"/>
      <c r="D46" s="533">
        <f t="shared" si="0"/>
        <v>18</v>
      </c>
      <c r="E46" s="547">
        <v>10.31</v>
      </c>
      <c r="F46" s="540" t="s">
        <v>31</v>
      </c>
      <c r="G46" s="44">
        <f t="shared" si="1"/>
        <v>185.58</v>
      </c>
      <c r="H46" s="194">
        <v>10</v>
      </c>
      <c r="I46" s="37">
        <f t="shared" si="2"/>
        <v>103.10000000000001</v>
      </c>
      <c r="J46" s="96"/>
      <c r="K46" s="46">
        <f t="shared" si="3"/>
        <v>0</v>
      </c>
      <c r="L46" s="194">
        <v>8</v>
      </c>
      <c r="M46" s="37">
        <f t="shared" si="4"/>
        <v>82.48</v>
      </c>
      <c r="N46" s="96"/>
      <c r="O46" s="32">
        <f t="shared" si="5"/>
        <v>0</v>
      </c>
      <c r="P46" s="28">
        <f t="shared" si="8"/>
        <v>18</v>
      </c>
      <c r="Q46" s="28">
        <f t="shared" si="7"/>
        <v>0</v>
      </c>
    </row>
    <row r="47" spans="1:17" x14ac:dyDescent="0.2">
      <c r="A47" s="33">
        <v>35</v>
      </c>
      <c r="B47" s="512" t="s">
        <v>1718</v>
      </c>
      <c r="C47" s="294"/>
      <c r="D47" s="533">
        <f t="shared" si="0"/>
        <v>18</v>
      </c>
      <c r="E47" s="547">
        <v>9.65</v>
      </c>
      <c r="F47" s="540" t="s">
        <v>31</v>
      </c>
      <c r="G47" s="44">
        <f t="shared" si="1"/>
        <v>173.70000000000002</v>
      </c>
      <c r="H47" s="194">
        <v>10</v>
      </c>
      <c r="I47" s="37">
        <f t="shared" si="2"/>
        <v>96.5</v>
      </c>
      <c r="J47" s="96"/>
      <c r="K47" s="46">
        <f t="shared" si="3"/>
        <v>0</v>
      </c>
      <c r="L47" s="194">
        <v>8</v>
      </c>
      <c r="M47" s="37">
        <f t="shared" si="4"/>
        <v>77.2</v>
      </c>
      <c r="N47" s="96"/>
      <c r="O47" s="32">
        <f t="shared" si="5"/>
        <v>0</v>
      </c>
      <c r="P47" s="28">
        <f t="shared" si="8"/>
        <v>18</v>
      </c>
      <c r="Q47" s="28">
        <f t="shared" si="7"/>
        <v>0</v>
      </c>
    </row>
    <row r="48" spans="1:17" x14ac:dyDescent="0.2">
      <c r="A48" s="33">
        <v>36</v>
      </c>
      <c r="B48" s="512" t="s">
        <v>1719</v>
      </c>
      <c r="C48" s="294"/>
      <c r="D48" s="533">
        <f t="shared" si="0"/>
        <v>10</v>
      </c>
      <c r="E48" s="547">
        <v>12.74</v>
      </c>
      <c r="F48" s="540" t="s">
        <v>1747</v>
      </c>
      <c r="G48" s="44">
        <f t="shared" si="1"/>
        <v>127.4</v>
      </c>
      <c r="H48" s="194"/>
      <c r="I48" s="37">
        <f t="shared" si="2"/>
        <v>0</v>
      </c>
      <c r="J48" s="96">
        <v>5</v>
      </c>
      <c r="K48" s="46">
        <f t="shared" si="3"/>
        <v>63.7</v>
      </c>
      <c r="L48" s="194">
        <v>5</v>
      </c>
      <c r="M48" s="37">
        <f t="shared" si="4"/>
        <v>63.7</v>
      </c>
      <c r="N48" s="96"/>
      <c r="O48" s="32">
        <f t="shared" si="5"/>
        <v>0</v>
      </c>
      <c r="P48" s="28">
        <f t="shared" si="8"/>
        <v>10</v>
      </c>
      <c r="Q48" s="28">
        <f t="shared" ref="Q48:Q79" si="9">P48-D48</f>
        <v>0</v>
      </c>
    </row>
    <row r="49" spans="1:17" x14ac:dyDescent="0.2">
      <c r="A49" s="33">
        <v>37</v>
      </c>
      <c r="B49" s="512" t="s">
        <v>1720</v>
      </c>
      <c r="C49" s="294"/>
      <c r="D49" s="533">
        <f t="shared" si="0"/>
        <v>12</v>
      </c>
      <c r="E49" s="547">
        <v>5.98</v>
      </c>
      <c r="F49" s="540" t="s">
        <v>1747</v>
      </c>
      <c r="G49" s="44">
        <f t="shared" si="1"/>
        <v>71.760000000000005</v>
      </c>
      <c r="H49" s="194">
        <v>5</v>
      </c>
      <c r="I49" s="37">
        <f t="shared" si="2"/>
        <v>29.900000000000002</v>
      </c>
      <c r="J49" s="96">
        <v>5</v>
      </c>
      <c r="K49" s="46">
        <f t="shared" si="3"/>
        <v>29.900000000000002</v>
      </c>
      <c r="L49" s="194"/>
      <c r="M49" s="37">
        <f t="shared" si="4"/>
        <v>0</v>
      </c>
      <c r="N49" s="96">
        <v>2</v>
      </c>
      <c r="O49" s="32">
        <f t="shared" si="5"/>
        <v>11.96</v>
      </c>
      <c r="P49" s="28">
        <f t="shared" si="8"/>
        <v>12</v>
      </c>
      <c r="Q49" s="28">
        <f t="shared" si="9"/>
        <v>0</v>
      </c>
    </row>
    <row r="50" spans="1:17" x14ac:dyDescent="0.2">
      <c r="A50" s="33">
        <v>38</v>
      </c>
      <c r="B50" s="512" t="s">
        <v>96</v>
      </c>
      <c r="C50" s="294"/>
      <c r="D50" s="533">
        <f t="shared" si="0"/>
        <v>10</v>
      </c>
      <c r="E50" s="547">
        <v>78.92</v>
      </c>
      <c r="F50" s="540" t="s">
        <v>1747</v>
      </c>
      <c r="G50" s="44">
        <f t="shared" si="1"/>
        <v>789.2</v>
      </c>
      <c r="H50" s="194">
        <v>2</v>
      </c>
      <c r="I50" s="37">
        <f t="shared" si="2"/>
        <v>157.84</v>
      </c>
      <c r="J50" s="96">
        <v>2</v>
      </c>
      <c r="K50" s="46">
        <f t="shared" si="3"/>
        <v>157.84</v>
      </c>
      <c r="L50" s="194">
        <v>2</v>
      </c>
      <c r="M50" s="37">
        <f t="shared" si="4"/>
        <v>157.84</v>
      </c>
      <c r="N50" s="96">
        <v>4</v>
      </c>
      <c r="O50" s="32">
        <f t="shared" si="5"/>
        <v>315.68</v>
      </c>
      <c r="P50" s="28">
        <f t="shared" si="8"/>
        <v>10</v>
      </c>
      <c r="Q50" s="28">
        <f t="shared" si="9"/>
        <v>0</v>
      </c>
    </row>
    <row r="51" spans="1:17" x14ac:dyDescent="0.2">
      <c r="A51" s="33">
        <v>39</v>
      </c>
      <c r="B51" s="512" t="s">
        <v>1721</v>
      </c>
      <c r="C51" s="294"/>
      <c r="D51" s="533">
        <f t="shared" si="0"/>
        <v>35</v>
      </c>
      <c r="E51" s="547">
        <v>129.97999999999999</v>
      </c>
      <c r="F51" s="540" t="s">
        <v>1749</v>
      </c>
      <c r="G51" s="44">
        <f t="shared" si="1"/>
        <v>4549.2999999999993</v>
      </c>
      <c r="H51" s="194">
        <v>10</v>
      </c>
      <c r="I51" s="37">
        <f t="shared" si="2"/>
        <v>1299.8</v>
      </c>
      <c r="J51" s="96">
        <v>10</v>
      </c>
      <c r="K51" s="46">
        <f t="shared" si="3"/>
        <v>1299.8</v>
      </c>
      <c r="L51" s="194">
        <v>10</v>
      </c>
      <c r="M51" s="37">
        <f t="shared" si="4"/>
        <v>1299.8</v>
      </c>
      <c r="N51" s="96">
        <v>5</v>
      </c>
      <c r="O51" s="32">
        <f t="shared" si="5"/>
        <v>649.9</v>
      </c>
      <c r="P51" s="28">
        <f t="shared" si="8"/>
        <v>35</v>
      </c>
      <c r="Q51" s="28">
        <f t="shared" si="9"/>
        <v>0</v>
      </c>
    </row>
    <row r="52" spans="1:17" x14ac:dyDescent="0.2">
      <c r="A52" s="33">
        <v>40</v>
      </c>
      <c r="B52" s="512" t="s">
        <v>1722</v>
      </c>
      <c r="C52" s="294"/>
      <c r="D52" s="533">
        <f t="shared" si="0"/>
        <v>35</v>
      </c>
      <c r="E52" s="547">
        <v>114.51</v>
      </c>
      <c r="F52" s="540" t="s">
        <v>1749</v>
      </c>
      <c r="G52" s="44">
        <f t="shared" si="1"/>
        <v>4007.8500000000004</v>
      </c>
      <c r="H52" s="194">
        <v>10</v>
      </c>
      <c r="I52" s="37">
        <f t="shared" si="2"/>
        <v>1145.1000000000001</v>
      </c>
      <c r="J52" s="96">
        <v>10</v>
      </c>
      <c r="K52" s="46">
        <f t="shared" si="3"/>
        <v>1145.1000000000001</v>
      </c>
      <c r="L52" s="194">
        <v>5</v>
      </c>
      <c r="M52" s="37">
        <f t="shared" si="4"/>
        <v>572.55000000000007</v>
      </c>
      <c r="N52" s="96">
        <v>10</v>
      </c>
      <c r="O52" s="32">
        <f t="shared" si="5"/>
        <v>1145.1000000000001</v>
      </c>
      <c r="P52" s="28">
        <f t="shared" si="8"/>
        <v>35</v>
      </c>
      <c r="Q52" s="28">
        <f t="shared" si="9"/>
        <v>0</v>
      </c>
    </row>
    <row r="53" spans="1:17" x14ac:dyDescent="0.2">
      <c r="A53" s="33">
        <v>41</v>
      </c>
      <c r="B53" s="512" t="s">
        <v>1723</v>
      </c>
      <c r="C53" s="294"/>
      <c r="D53" s="533">
        <f t="shared" si="0"/>
        <v>3</v>
      </c>
      <c r="E53" s="547">
        <v>105</v>
      </c>
      <c r="F53" s="540" t="s">
        <v>1749</v>
      </c>
      <c r="G53" s="44">
        <f t="shared" si="1"/>
        <v>315</v>
      </c>
      <c r="H53" s="194">
        <v>1</v>
      </c>
      <c r="I53" s="37">
        <f t="shared" si="2"/>
        <v>105</v>
      </c>
      <c r="J53" s="96">
        <v>1</v>
      </c>
      <c r="K53" s="46">
        <f t="shared" si="3"/>
        <v>105</v>
      </c>
      <c r="L53" s="194"/>
      <c r="M53" s="37">
        <f t="shared" si="4"/>
        <v>0</v>
      </c>
      <c r="N53" s="96">
        <v>1</v>
      </c>
      <c r="O53" s="32">
        <f t="shared" si="5"/>
        <v>105</v>
      </c>
      <c r="P53" s="28">
        <f t="shared" si="8"/>
        <v>3</v>
      </c>
      <c r="Q53" s="28">
        <f t="shared" si="9"/>
        <v>0</v>
      </c>
    </row>
    <row r="54" spans="1:17" x14ac:dyDescent="0.2">
      <c r="A54" s="33">
        <v>42</v>
      </c>
      <c r="B54" s="512" t="s">
        <v>1724</v>
      </c>
      <c r="C54" s="47"/>
      <c r="D54" s="533">
        <f t="shared" si="0"/>
        <v>10</v>
      </c>
      <c r="E54" s="547">
        <v>114.51</v>
      </c>
      <c r="F54" s="540" t="s">
        <v>40</v>
      </c>
      <c r="G54" s="44">
        <f t="shared" si="1"/>
        <v>1145.1000000000001</v>
      </c>
      <c r="H54" s="194">
        <v>4</v>
      </c>
      <c r="I54" s="37">
        <f t="shared" si="2"/>
        <v>458.04</v>
      </c>
      <c r="J54" s="96">
        <v>3</v>
      </c>
      <c r="K54" s="46">
        <f t="shared" si="3"/>
        <v>343.53000000000003</v>
      </c>
      <c r="L54" s="194">
        <v>2</v>
      </c>
      <c r="M54" s="37">
        <f t="shared" si="4"/>
        <v>229.02</v>
      </c>
      <c r="N54" s="96">
        <v>1</v>
      </c>
      <c r="O54" s="32">
        <f t="shared" si="5"/>
        <v>114.51</v>
      </c>
      <c r="P54" s="28">
        <f t="shared" ref="P54:P73" si="10">N54+L54+J54+H54</f>
        <v>10</v>
      </c>
      <c r="Q54" s="28">
        <f t="shared" si="9"/>
        <v>0</v>
      </c>
    </row>
    <row r="55" spans="1:17" x14ac:dyDescent="0.2">
      <c r="A55" s="33">
        <v>43</v>
      </c>
      <c r="B55" s="512" t="s">
        <v>1725</v>
      </c>
      <c r="C55" s="294"/>
      <c r="D55" s="533">
        <f t="shared" si="0"/>
        <v>10</v>
      </c>
      <c r="E55" s="547">
        <v>20.79</v>
      </c>
      <c r="F55" s="540" t="s">
        <v>1747</v>
      </c>
      <c r="G55" s="44">
        <f t="shared" si="1"/>
        <v>207.89999999999998</v>
      </c>
      <c r="H55" s="194">
        <v>2</v>
      </c>
      <c r="I55" s="37">
        <f t="shared" si="2"/>
        <v>41.58</v>
      </c>
      <c r="J55" s="96">
        <v>3</v>
      </c>
      <c r="K55" s="46">
        <f t="shared" si="3"/>
        <v>62.37</v>
      </c>
      <c r="L55" s="194">
        <v>3</v>
      </c>
      <c r="M55" s="37">
        <f t="shared" si="4"/>
        <v>62.37</v>
      </c>
      <c r="N55" s="96">
        <v>2</v>
      </c>
      <c r="O55" s="32">
        <f t="shared" si="5"/>
        <v>41.58</v>
      </c>
      <c r="P55" s="28">
        <f t="shared" si="10"/>
        <v>10</v>
      </c>
      <c r="Q55" s="28">
        <f t="shared" si="9"/>
        <v>0</v>
      </c>
    </row>
    <row r="56" spans="1:17" x14ac:dyDescent="0.2">
      <c r="A56" s="33">
        <v>44</v>
      </c>
      <c r="B56" s="512" t="s">
        <v>419</v>
      </c>
      <c r="C56" s="294"/>
      <c r="D56" s="533">
        <f t="shared" si="0"/>
        <v>10</v>
      </c>
      <c r="E56" s="547">
        <v>250</v>
      </c>
      <c r="F56" s="540" t="s">
        <v>466</v>
      </c>
      <c r="G56" s="44">
        <f t="shared" si="1"/>
        <v>2500</v>
      </c>
      <c r="H56" s="194">
        <v>3</v>
      </c>
      <c r="I56" s="37">
        <f t="shared" si="2"/>
        <v>750</v>
      </c>
      <c r="J56" s="96">
        <v>3</v>
      </c>
      <c r="K56" s="46">
        <f t="shared" si="3"/>
        <v>750</v>
      </c>
      <c r="L56" s="194">
        <v>2</v>
      </c>
      <c r="M56" s="37">
        <f t="shared" si="4"/>
        <v>500</v>
      </c>
      <c r="N56" s="96">
        <v>2</v>
      </c>
      <c r="O56" s="32">
        <f t="shared" si="5"/>
        <v>500</v>
      </c>
      <c r="P56" s="28">
        <f t="shared" si="10"/>
        <v>10</v>
      </c>
      <c r="Q56" s="28">
        <f t="shared" si="9"/>
        <v>0</v>
      </c>
    </row>
    <row r="57" spans="1:17" x14ac:dyDescent="0.2">
      <c r="A57" s="33">
        <v>45</v>
      </c>
      <c r="B57" s="512" t="s">
        <v>1726</v>
      </c>
      <c r="C57" s="294"/>
      <c r="D57" s="533">
        <f t="shared" si="0"/>
        <v>6</v>
      </c>
      <c r="E57" s="547">
        <v>34.61</v>
      </c>
      <c r="F57" s="540" t="s">
        <v>31</v>
      </c>
      <c r="G57" s="44">
        <f t="shared" si="1"/>
        <v>207.66</v>
      </c>
      <c r="H57" s="194">
        <v>2</v>
      </c>
      <c r="I57" s="37">
        <f t="shared" si="2"/>
        <v>69.22</v>
      </c>
      <c r="J57" s="96">
        <v>2</v>
      </c>
      <c r="K57" s="46">
        <f t="shared" si="3"/>
        <v>69.22</v>
      </c>
      <c r="L57" s="194">
        <v>2</v>
      </c>
      <c r="M57" s="37">
        <f t="shared" si="4"/>
        <v>69.22</v>
      </c>
      <c r="N57" s="96"/>
      <c r="O57" s="32">
        <f t="shared" si="5"/>
        <v>0</v>
      </c>
      <c r="P57" s="28">
        <f t="shared" si="10"/>
        <v>6</v>
      </c>
      <c r="Q57" s="28">
        <f t="shared" si="9"/>
        <v>0</v>
      </c>
    </row>
    <row r="58" spans="1:17" x14ac:dyDescent="0.2">
      <c r="A58" s="33">
        <v>46</v>
      </c>
      <c r="B58" s="512" t="s">
        <v>1727</v>
      </c>
      <c r="C58" s="523"/>
      <c r="D58" s="533">
        <f t="shared" si="0"/>
        <v>30</v>
      </c>
      <c r="E58" s="547"/>
      <c r="F58" s="540" t="s">
        <v>31</v>
      </c>
      <c r="G58" s="44">
        <f t="shared" si="1"/>
        <v>0</v>
      </c>
      <c r="H58" s="194">
        <v>15</v>
      </c>
      <c r="I58" s="37">
        <f t="shared" si="2"/>
        <v>0</v>
      </c>
      <c r="J58" s="96"/>
      <c r="K58" s="46">
        <f t="shared" si="3"/>
        <v>0</v>
      </c>
      <c r="L58" s="194">
        <v>15</v>
      </c>
      <c r="M58" s="37">
        <f t="shared" si="4"/>
        <v>0</v>
      </c>
      <c r="N58" s="96"/>
      <c r="O58" s="32">
        <f t="shared" si="5"/>
        <v>0</v>
      </c>
      <c r="P58" s="28">
        <f t="shared" si="10"/>
        <v>30</v>
      </c>
      <c r="Q58" s="28">
        <f t="shared" si="9"/>
        <v>0</v>
      </c>
    </row>
    <row r="59" spans="1:17" x14ac:dyDescent="0.2">
      <c r="A59" s="33">
        <v>47</v>
      </c>
      <c r="B59" s="512" t="s">
        <v>36</v>
      </c>
      <c r="C59" s="47"/>
      <c r="D59" s="533">
        <f t="shared" si="0"/>
        <v>1</v>
      </c>
      <c r="E59" s="547">
        <v>131.96</v>
      </c>
      <c r="F59" s="540" t="s">
        <v>101</v>
      </c>
      <c r="G59" s="44">
        <f t="shared" si="1"/>
        <v>131.96</v>
      </c>
      <c r="H59" s="194"/>
      <c r="I59" s="37">
        <f t="shared" si="2"/>
        <v>0</v>
      </c>
      <c r="J59" s="96">
        <v>1</v>
      </c>
      <c r="K59" s="46">
        <f t="shared" si="3"/>
        <v>131.96</v>
      </c>
      <c r="L59" s="194"/>
      <c r="M59" s="37">
        <f t="shared" si="4"/>
        <v>0</v>
      </c>
      <c r="N59" s="96"/>
      <c r="O59" s="32">
        <f t="shared" si="5"/>
        <v>0</v>
      </c>
      <c r="P59" s="28">
        <f t="shared" si="10"/>
        <v>1</v>
      </c>
      <c r="Q59" s="28">
        <f t="shared" si="9"/>
        <v>0</v>
      </c>
    </row>
    <row r="60" spans="1:17" x14ac:dyDescent="0.2">
      <c r="A60" s="33">
        <v>48</v>
      </c>
      <c r="B60" s="512" t="s">
        <v>955</v>
      </c>
      <c r="C60" s="294"/>
      <c r="D60" s="533">
        <f t="shared" si="0"/>
        <v>5</v>
      </c>
      <c r="E60" s="547">
        <v>30</v>
      </c>
      <c r="F60" s="540" t="s">
        <v>1747</v>
      </c>
      <c r="G60" s="44">
        <f t="shared" si="1"/>
        <v>150</v>
      </c>
      <c r="H60" s="194"/>
      <c r="I60" s="37">
        <f t="shared" si="2"/>
        <v>0</v>
      </c>
      <c r="J60" s="96">
        <v>2</v>
      </c>
      <c r="K60" s="46">
        <f t="shared" si="3"/>
        <v>60</v>
      </c>
      <c r="L60" s="194">
        <v>2</v>
      </c>
      <c r="M60" s="37">
        <f t="shared" si="4"/>
        <v>60</v>
      </c>
      <c r="N60" s="96">
        <v>1</v>
      </c>
      <c r="O60" s="32">
        <f t="shared" si="5"/>
        <v>30</v>
      </c>
      <c r="P60" s="28">
        <f t="shared" si="10"/>
        <v>5</v>
      </c>
      <c r="Q60" s="28">
        <f t="shared" si="9"/>
        <v>0</v>
      </c>
    </row>
    <row r="61" spans="1:17" x14ac:dyDescent="0.2">
      <c r="A61" s="33">
        <v>49</v>
      </c>
      <c r="B61" s="512" t="s">
        <v>1728</v>
      </c>
      <c r="C61" s="294"/>
      <c r="D61" s="533">
        <f t="shared" si="0"/>
        <v>10</v>
      </c>
      <c r="E61" s="547">
        <v>65</v>
      </c>
      <c r="F61" s="540" t="s">
        <v>31</v>
      </c>
      <c r="G61" s="44">
        <f t="shared" si="1"/>
        <v>650</v>
      </c>
      <c r="H61" s="194">
        <v>4</v>
      </c>
      <c r="I61" s="37">
        <f t="shared" si="2"/>
        <v>260</v>
      </c>
      <c r="J61" s="96">
        <v>2</v>
      </c>
      <c r="K61" s="46">
        <f t="shared" si="3"/>
        <v>130</v>
      </c>
      <c r="L61" s="194">
        <v>4</v>
      </c>
      <c r="M61" s="37">
        <f t="shared" si="4"/>
        <v>260</v>
      </c>
      <c r="N61" s="96"/>
      <c r="O61" s="32">
        <f t="shared" si="5"/>
        <v>0</v>
      </c>
      <c r="P61" s="28">
        <f t="shared" si="10"/>
        <v>10</v>
      </c>
      <c r="Q61" s="28">
        <f t="shared" si="9"/>
        <v>0</v>
      </c>
    </row>
    <row r="62" spans="1:17" x14ac:dyDescent="0.2">
      <c r="A62" s="33">
        <v>50</v>
      </c>
      <c r="B62" s="512" t="s">
        <v>1729</v>
      </c>
      <c r="C62" s="294"/>
      <c r="D62" s="533">
        <f t="shared" si="0"/>
        <v>10</v>
      </c>
      <c r="E62" s="547">
        <v>70.72</v>
      </c>
      <c r="F62" s="540" t="s">
        <v>31</v>
      </c>
      <c r="G62" s="44">
        <f t="shared" si="1"/>
        <v>707.2</v>
      </c>
      <c r="H62" s="194">
        <v>5</v>
      </c>
      <c r="I62" s="37">
        <f t="shared" si="2"/>
        <v>353.6</v>
      </c>
      <c r="J62" s="96"/>
      <c r="K62" s="46">
        <f t="shared" si="3"/>
        <v>0</v>
      </c>
      <c r="L62" s="194">
        <v>5</v>
      </c>
      <c r="M62" s="37">
        <f t="shared" si="4"/>
        <v>353.6</v>
      </c>
      <c r="N62" s="96"/>
      <c r="O62" s="32">
        <f t="shared" si="5"/>
        <v>0</v>
      </c>
      <c r="P62" s="28">
        <f t="shared" si="10"/>
        <v>10</v>
      </c>
      <c r="Q62" s="28">
        <f t="shared" si="9"/>
        <v>0</v>
      </c>
    </row>
    <row r="63" spans="1:17" x14ac:dyDescent="0.2">
      <c r="A63" s="33">
        <v>51</v>
      </c>
      <c r="B63" s="512" t="s">
        <v>1730</v>
      </c>
      <c r="C63" s="294"/>
      <c r="D63" s="533">
        <f t="shared" si="0"/>
        <v>10</v>
      </c>
      <c r="E63" s="547">
        <v>101.92</v>
      </c>
      <c r="F63" s="540" t="s">
        <v>31</v>
      </c>
      <c r="G63" s="44">
        <f t="shared" si="1"/>
        <v>1019.2</v>
      </c>
      <c r="H63" s="194">
        <v>2</v>
      </c>
      <c r="I63" s="37">
        <f t="shared" si="2"/>
        <v>203.84</v>
      </c>
      <c r="J63" s="96">
        <v>2</v>
      </c>
      <c r="K63" s="46">
        <f t="shared" si="3"/>
        <v>203.84</v>
      </c>
      <c r="L63" s="194">
        <v>4</v>
      </c>
      <c r="M63" s="37">
        <f t="shared" si="4"/>
        <v>407.68</v>
      </c>
      <c r="N63" s="96">
        <v>2</v>
      </c>
      <c r="O63" s="32">
        <f t="shared" si="5"/>
        <v>203.84</v>
      </c>
      <c r="P63" s="28">
        <f t="shared" si="10"/>
        <v>10</v>
      </c>
      <c r="Q63" s="28">
        <f t="shared" si="9"/>
        <v>0</v>
      </c>
    </row>
    <row r="64" spans="1:17" x14ac:dyDescent="0.2">
      <c r="A64" s="33">
        <v>52</v>
      </c>
      <c r="B64" s="512" t="s">
        <v>1179</v>
      </c>
      <c r="C64" s="294"/>
      <c r="D64" s="533">
        <f t="shared" si="0"/>
        <v>3</v>
      </c>
      <c r="E64" s="547">
        <v>96.72</v>
      </c>
      <c r="F64" s="540" t="s">
        <v>1747</v>
      </c>
      <c r="G64" s="44">
        <f t="shared" si="1"/>
        <v>290.15999999999997</v>
      </c>
      <c r="H64" s="194">
        <v>1</v>
      </c>
      <c r="I64" s="37">
        <f t="shared" si="2"/>
        <v>96.72</v>
      </c>
      <c r="J64" s="96">
        <v>1</v>
      </c>
      <c r="K64" s="46">
        <f t="shared" si="3"/>
        <v>96.72</v>
      </c>
      <c r="L64" s="194">
        <v>1</v>
      </c>
      <c r="M64" s="37">
        <f t="shared" si="4"/>
        <v>96.72</v>
      </c>
      <c r="N64" s="96"/>
      <c r="O64" s="32">
        <f t="shared" si="5"/>
        <v>0</v>
      </c>
      <c r="P64" s="28">
        <f t="shared" si="10"/>
        <v>3</v>
      </c>
      <c r="Q64" s="28">
        <f t="shared" si="9"/>
        <v>0</v>
      </c>
    </row>
    <row r="65" spans="1:17" x14ac:dyDescent="0.2">
      <c r="A65" s="33">
        <v>53</v>
      </c>
      <c r="B65" s="512" t="s">
        <v>1731</v>
      </c>
      <c r="C65" s="294"/>
      <c r="D65" s="533">
        <f t="shared" si="0"/>
        <v>20</v>
      </c>
      <c r="E65" s="547">
        <v>30</v>
      </c>
      <c r="F65" s="540" t="s">
        <v>31</v>
      </c>
      <c r="G65" s="44">
        <f t="shared" si="1"/>
        <v>600</v>
      </c>
      <c r="H65" s="194">
        <v>10</v>
      </c>
      <c r="I65" s="37">
        <f t="shared" si="2"/>
        <v>300</v>
      </c>
      <c r="J65" s="96"/>
      <c r="K65" s="46">
        <f t="shared" si="3"/>
        <v>0</v>
      </c>
      <c r="L65" s="194">
        <v>10</v>
      </c>
      <c r="M65" s="37">
        <f t="shared" si="4"/>
        <v>300</v>
      </c>
      <c r="N65" s="96"/>
      <c r="O65" s="32">
        <f t="shared" si="5"/>
        <v>0</v>
      </c>
      <c r="P65" s="28">
        <f t="shared" si="10"/>
        <v>20</v>
      </c>
      <c r="Q65" s="28">
        <f t="shared" si="9"/>
        <v>0</v>
      </c>
    </row>
    <row r="66" spans="1:17" x14ac:dyDescent="0.2">
      <c r="A66" s="33">
        <v>54</v>
      </c>
      <c r="B66" s="512" t="s">
        <v>1732</v>
      </c>
      <c r="C66" s="294"/>
      <c r="D66" s="533">
        <f t="shared" si="0"/>
        <v>10</v>
      </c>
      <c r="E66" s="547">
        <v>12</v>
      </c>
      <c r="F66" s="540" t="s">
        <v>31</v>
      </c>
      <c r="G66" s="44">
        <f t="shared" si="1"/>
        <v>120</v>
      </c>
      <c r="H66" s="194">
        <v>10</v>
      </c>
      <c r="I66" s="37">
        <f t="shared" si="2"/>
        <v>120</v>
      </c>
      <c r="J66" s="96"/>
      <c r="K66" s="46">
        <f t="shared" si="3"/>
        <v>0</v>
      </c>
      <c r="L66" s="194"/>
      <c r="M66" s="37">
        <f t="shared" si="4"/>
        <v>0</v>
      </c>
      <c r="N66" s="96"/>
      <c r="O66" s="32">
        <f t="shared" si="5"/>
        <v>0</v>
      </c>
      <c r="P66" s="28">
        <f t="shared" si="10"/>
        <v>10</v>
      </c>
      <c r="Q66" s="28">
        <f t="shared" si="9"/>
        <v>0</v>
      </c>
    </row>
    <row r="67" spans="1:17" x14ac:dyDescent="0.2">
      <c r="A67" s="33">
        <v>55</v>
      </c>
      <c r="B67" s="512" t="s">
        <v>1733</v>
      </c>
      <c r="C67" s="294"/>
      <c r="D67" s="533">
        <f t="shared" si="0"/>
        <v>10</v>
      </c>
      <c r="E67" s="547">
        <v>60</v>
      </c>
      <c r="F67" s="540" t="s">
        <v>31</v>
      </c>
      <c r="G67" s="44">
        <f t="shared" si="1"/>
        <v>600</v>
      </c>
      <c r="H67" s="194">
        <v>10</v>
      </c>
      <c r="I67" s="37">
        <f t="shared" si="2"/>
        <v>600</v>
      </c>
      <c r="J67" s="96"/>
      <c r="K67" s="46">
        <f t="shared" si="3"/>
        <v>0</v>
      </c>
      <c r="L67" s="194"/>
      <c r="M67" s="37">
        <f t="shared" si="4"/>
        <v>0</v>
      </c>
      <c r="N67" s="96"/>
      <c r="O67" s="32">
        <f t="shared" si="5"/>
        <v>0</v>
      </c>
      <c r="P67" s="28">
        <f t="shared" si="10"/>
        <v>10</v>
      </c>
      <c r="Q67" s="28">
        <f t="shared" si="9"/>
        <v>0</v>
      </c>
    </row>
    <row r="68" spans="1:17" x14ac:dyDescent="0.2">
      <c r="A68" s="33">
        <v>56</v>
      </c>
      <c r="B68" s="512" t="s">
        <v>1734</v>
      </c>
      <c r="C68" s="294"/>
      <c r="D68" s="533">
        <f t="shared" si="0"/>
        <v>10</v>
      </c>
      <c r="E68" s="547">
        <v>32</v>
      </c>
      <c r="F68" s="540" t="s">
        <v>31</v>
      </c>
      <c r="G68" s="44">
        <f t="shared" si="1"/>
        <v>320</v>
      </c>
      <c r="H68" s="194">
        <v>10</v>
      </c>
      <c r="I68" s="37">
        <f t="shared" si="2"/>
        <v>320</v>
      </c>
      <c r="J68" s="96"/>
      <c r="K68" s="46">
        <f t="shared" si="3"/>
        <v>0</v>
      </c>
      <c r="L68" s="194"/>
      <c r="M68" s="37">
        <f t="shared" si="4"/>
        <v>0</v>
      </c>
      <c r="N68" s="96"/>
      <c r="O68" s="32">
        <f t="shared" si="5"/>
        <v>0</v>
      </c>
      <c r="P68" s="28">
        <f t="shared" si="10"/>
        <v>10</v>
      </c>
      <c r="Q68" s="28">
        <f t="shared" si="9"/>
        <v>0</v>
      </c>
    </row>
    <row r="69" spans="1:17" x14ac:dyDescent="0.2">
      <c r="A69" s="33">
        <v>57</v>
      </c>
      <c r="B69" s="512" t="s">
        <v>1735</v>
      </c>
      <c r="C69" s="294"/>
      <c r="D69" s="533">
        <f t="shared" si="0"/>
        <v>2</v>
      </c>
      <c r="E69" s="547">
        <v>300</v>
      </c>
      <c r="F69" s="540" t="s">
        <v>31</v>
      </c>
      <c r="G69" s="44">
        <f t="shared" si="1"/>
        <v>600</v>
      </c>
      <c r="H69" s="194">
        <v>2</v>
      </c>
      <c r="I69" s="37">
        <f t="shared" si="2"/>
        <v>600</v>
      </c>
      <c r="J69" s="96"/>
      <c r="K69" s="46">
        <f t="shared" si="3"/>
        <v>0</v>
      </c>
      <c r="L69" s="194"/>
      <c r="M69" s="37">
        <f t="shared" si="4"/>
        <v>0</v>
      </c>
      <c r="N69" s="96"/>
      <c r="O69" s="32">
        <f t="shared" si="5"/>
        <v>0</v>
      </c>
      <c r="P69" s="28">
        <f t="shared" si="10"/>
        <v>2</v>
      </c>
      <c r="Q69" s="28">
        <f t="shared" si="9"/>
        <v>0</v>
      </c>
    </row>
    <row r="70" spans="1:17" x14ac:dyDescent="0.2">
      <c r="A70" s="33">
        <v>58</v>
      </c>
      <c r="B70" s="512" t="s">
        <v>1736</v>
      </c>
      <c r="C70" s="294"/>
      <c r="D70" s="533">
        <f t="shared" si="0"/>
        <v>1</v>
      </c>
      <c r="E70" s="547">
        <v>300</v>
      </c>
      <c r="F70" s="540" t="s">
        <v>101</v>
      </c>
      <c r="G70" s="44">
        <f t="shared" si="1"/>
        <v>300</v>
      </c>
      <c r="H70" s="194">
        <v>1</v>
      </c>
      <c r="I70" s="37">
        <f t="shared" si="2"/>
        <v>300</v>
      </c>
      <c r="J70" s="96"/>
      <c r="K70" s="46">
        <f t="shared" si="3"/>
        <v>0</v>
      </c>
      <c r="L70" s="194"/>
      <c r="M70" s="37">
        <f t="shared" si="4"/>
        <v>0</v>
      </c>
      <c r="N70" s="96"/>
      <c r="O70" s="32">
        <f t="shared" si="5"/>
        <v>0</v>
      </c>
      <c r="P70" s="28">
        <f t="shared" si="10"/>
        <v>1</v>
      </c>
      <c r="Q70" s="28">
        <f t="shared" si="9"/>
        <v>0</v>
      </c>
    </row>
    <row r="71" spans="1:17" x14ac:dyDescent="0.2">
      <c r="A71" s="33">
        <v>59</v>
      </c>
      <c r="B71" s="512" t="s">
        <v>1737</v>
      </c>
      <c r="C71" s="294"/>
      <c r="D71" s="533">
        <f t="shared" si="0"/>
        <v>2</v>
      </c>
      <c r="E71" s="547">
        <v>300</v>
      </c>
      <c r="F71" s="540" t="s">
        <v>31</v>
      </c>
      <c r="G71" s="44">
        <f t="shared" si="1"/>
        <v>600</v>
      </c>
      <c r="H71" s="194">
        <v>2</v>
      </c>
      <c r="I71" s="37">
        <f t="shared" si="2"/>
        <v>600</v>
      </c>
      <c r="J71" s="96"/>
      <c r="K71" s="46">
        <f t="shared" si="3"/>
        <v>0</v>
      </c>
      <c r="L71" s="194"/>
      <c r="M71" s="37">
        <f t="shared" si="4"/>
        <v>0</v>
      </c>
      <c r="N71" s="96"/>
      <c r="O71" s="32">
        <f t="shared" si="5"/>
        <v>0</v>
      </c>
      <c r="P71" s="28">
        <f t="shared" si="10"/>
        <v>2</v>
      </c>
      <c r="Q71" s="28">
        <f t="shared" si="9"/>
        <v>0</v>
      </c>
    </row>
    <row r="72" spans="1:17" x14ac:dyDescent="0.2">
      <c r="A72" s="33">
        <v>60</v>
      </c>
      <c r="B72" s="512" t="s">
        <v>180</v>
      </c>
      <c r="C72" s="294"/>
      <c r="D72" s="533">
        <f t="shared" si="0"/>
        <v>2</v>
      </c>
      <c r="E72" s="547">
        <v>24.63</v>
      </c>
      <c r="F72" s="540" t="s">
        <v>477</v>
      </c>
      <c r="G72" s="44">
        <f t="shared" si="1"/>
        <v>49.26</v>
      </c>
      <c r="H72" s="194">
        <v>1</v>
      </c>
      <c r="I72" s="37">
        <f t="shared" si="2"/>
        <v>24.63</v>
      </c>
      <c r="J72" s="96"/>
      <c r="K72" s="46">
        <f t="shared" si="3"/>
        <v>0</v>
      </c>
      <c r="L72" s="194">
        <v>1</v>
      </c>
      <c r="M72" s="37">
        <f t="shared" si="4"/>
        <v>24.63</v>
      </c>
      <c r="N72" s="96"/>
      <c r="O72" s="32">
        <f t="shared" si="5"/>
        <v>0</v>
      </c>
      <c r="P72" s="28">
        <f t="shared" si="10"/>
        <v>2</v>
      </c>
      <c r="Q72" s="28">
        <f t="shared" si="9"/>
        <v>0</v>
      </c>
    </row>
    <row r="73" spans="1:17" x14ac:dyDescent="0.2">
      <c r="A73" s="33">
        <v>61</v>
      </c>
      <c r="B73" s="512" t="s">
        <v>69</v>
      </c>
      <c r="C73" s="294"/>
      <c r="D73" s="533">
        <f t="shared" si="0"/>
        <v>15</v>
      </c>
      <c r="E73" s="547">
        <v>20.68</v>
      </c>
      <c r="F73" s="540" t="s">
        <v>1747</v>
      </c>
      <c r="G73" s="44">
        <f t="shared" si="1"/>
        <v>310.2</v>
      </c>
      <c r="H73" s="194">
        <v>4</v>
      </c>
      <c r="I73" s="37">
        <f t="shared" si="2"/>
        <v>82.72</v>
      </c>
      <c r="J73" s="96">
        <v>4</v>
      </c>
      <c r="K73" s="46">
        <f t="shared" si="3"/>
        <v>82.72</v>
      </c>
      <c r="L73" s="194">
        <v>4</v>
      </c>
      <c r="M73" s="37">
        <f t="shared" si="4"/>
        <v>82.72</v>
      </c>
      <c r="N73" s="96">
        <v>3</v>
      </c>
      <c r="O73" s="32">
        <f t="shared" si="5"/>
        <v>62.04</v>
      </c>
      <c r="P73" s="28">
        <f t="shared" si="10"/>
        <v>15</v>
      </c>
      <c r="Q73" s="28">
        <f t="shared" si="9"/>
        <v>0</v>
      </c>
    </row>
    <row r="74" spans="1:17" x14ac:dyDescent="0.2">
      <c r="A74" s="33">
        <v>63</v>
      </c>
      <c r="B74" s="512" t="s">
        <v>1738</v>
      </c>
      <c r="C74" s="294"/>
      <c r="D74" s="533">
        <f t="shared" si="0"/>
        <v>3</v>
      </c>
      <c r="E74" s="547">
        <v>82.16</v>
      </c>
      <c r="F74" s="540" t="s">
        <v>31</v>
      </c>
      <c r="G74" s="44">
        <f t="shared" si="1"/>
        <v>246.48</v>
      </c>
      <c r="H74" s="194">
        <v>1</v>
      </c>
      <c r="I74" s="37">
        <f t="shared" si="2"/>
        <v>82.16</v>
      </c>
      <c r="J74" s="96">
        <v>1</v>
      </c>
      <c r="K74" s="46">
        <f t="shared" si="3"/>
        <v>82.16</v>
      </c>
      <c r="L74" s="194"/>
      <c r="M74" s="37">
        <f t="shared" si="4"/>
        <v>0</v>
      </c>
      <c r="N74" s="96">
        <v>1</v>
      </c>
      <c r="O74" s="32">
        <f t="shared" si="5"/>
        <v>82.16</v>
      </c>
      <c r="P74" s="28">
        <f t="shared" ref="P74:P99" si="11">N74+L74+J74+H74</f>
        <v>3</v>
      </c>
      <c r="Q74" s="28">
        <f t="shared" si="9"/>
        <v>0</v>
      </c>
    </row>
    <row r="75" spans="1:17" x14ac:dyDescent="0.2">
      <c r="A75" s="33">
        <v>64</v>
      </c>
      <c r="B75" s="519" t="s">
        <v>458</v>
      </c>
      <c r="C75" s="294"/>
      <c r="D75" s="533">
        <f t="shared" si="0"/>
        <v>5</v>
      </c>
      <c r="E75" s="547">
        <v>250</v>
      </c>
      <c r="F75" s="540" t="s">
        <v>466</v>
      </c>
      <c r="G75" s="44">
        <f t="shared" si="1"/>
        <v>1250</v>
      </c>
      <c r="H75" s="194">
        <v>2</v>
      </c>
      <c r="I75" s="37">
        <f t="shared" si="2"/>
        <v>500</v>
      </c>
      <c r="J75" s="96"/>
      <c r="K75" s="46">
        <f t="shared" si="3"/>
        <v>0</v>
      </c>
      <c r="L75" s="194">
        <v>3</v>
      </c>
      <c r="M75" s="37">
        <f t="shared" si="4"/>
        <v>750</v>
      </c>
      <c r="N75" s="96"/>
      <c r="O75" s="32">
        <f t="shared" si="5"/>
        <v>0</v>
      </c>
      <c r="P75" s="28">
        <f t="shared" si="11"/>
        <v>5</v>
      </c>
      <c r="Q75" s="28">
        <f t="shared" si="9"/>
        <v>0</v>
      </c>
    </row>
    <row r="76" spans="1:17" x14ac:dyDescent="0.2">
      <c r="A76" s="33">
        <v>65</v>
      </c>
      <c r="B76" s="522" t="s">
        <v>957</v>
      </c>
      <c r="C76" s="294"/>
      <c r="D76" s="533">
        <f t="shared" si="0"/>
        <v>6</v>
      </c>
      <c r="E76" s="547">
        <v>32.22</v>
      </c>
      <c r="F76" s="540" t="s">
        <v>87</v>
      </c>
      <c r="G76" s="44">
        <f t="shared" si="1"/>
        <v>193.32</v>
      </c>
      <c r="H76" s="194">
        <v>2</v>
      </c>
      <c r="I76" s="37">
        <f t="shared" si="2"/>
        <v>64.44</v>
      </c>
      <c r="J76" s="96">
        <v>2</v>
      </c>
      <c r="K76" s="46">
        <f t="shared" si="3"/>
        <v>64.44</v>
      </c>
      <c r="L76" s="194">
        <v>2</v>
      </c>
      <c r="M76" s="37">
        <f t="shared" si="4"/>
        <v>64.44</v>
      </c>
      <c r="N76" s="96"/>
      <c r="O76" s="32">
        <f t="shared" si="5"/>
        <v>0</v>
      </c>
      <c r="P76" s="28">
        <f t="shared" si="11"/>
        <v>6</v>
      </c>
      <c r="Q76" s="28">
        <f t="shared" si="9"/>
        <v>0</v>
      </c>
    </row>
    <row r="77" spans="1:17" x14ac:dyDescent="0.2">
      <c r="A77" s="33">
        <v>66</v>
      </c>
      <c r="B77" s="522" t="s">
        <v>1739</v>
      </c>
      <c r="C77" s="294"/>
      <c r="D77" s="533">
        <f t="shared" si="0"/>
        <v>10</v>
      </c>
      <c r="E77" s="547">
        <v>41.5</v>
      </c>
      <c r="F77" s="540" t="s">
        <v>87</v>
      </c>
      <c r="G77" s="44">
        <f t="shared" si="1"/>
        <v>415</v>
      </c>
      <c r="H77" s="194">
        <v>4</v>
      </c>
      <c r="I77" s="37">
        <f t="shared" si="2"/>
        <v>166</v>
      </c>
      <c r="J77" s="96">
        <v>2</v>
      </c>
      <c r="K77" s="46">
        <f t="shared" si="3"/>
        <v>83</v>
      </c>
      <c r="L77" s="194">
        <v>2</v>
      </c>
      <c r="M77" s="37">
        <f t="shared" si="4"/>
        <v>83</v>
      </c>
      <c r="N77" s="96">
        <v>2</v>
      </c>
      <c r="O77" s="32">
        <f t="shared" si="5"/>
        <v>83</v>
      </c>
      <c r="P77" s="28">
        <f t="shared" si="11"/>
        <v>10</v>
      </c>
      <c r="Q77" s="28">
        <f t="shared" si="9"/>
        <v>0</v>
      </c>
    </row>
    <row r="78" spans="1:17" x14ac:dyDescent="0.2">
      <c r="A78" s="33">
        <v>67</v>
      </c>
      <c r="B78" s="522" t="s">
        <v>1740</v>
      </c>
      <c r="C78" s="47"/>
      <c r="D78" s="533">
        <f t="shared" ref="D78:D86" si="12">H78+J78+L78+N78</f>
        <v>10</v>
      </c>
      <c r="E78" s="547">
        <v>56.06</v>
      </c>
      <c r="F78" s="540" t="s">
        <v>87</v>
      </c>
      <c r="G78" s="44">
        <f t="shared" ref="G78:G110" si="13">E78*D78</f>
        <v>560.6</v>
      </c>
      <c r="H78" s="194">
        <v>4</v>
      </c>
      <c r="I78" s="37">
        <f t="shared" ref="I78:I110" si="14">H78*E78</f>
        <v>224.24</v>
      </c>
      <c r="J78" s="96">
        <v>2</v>
      </c>
      <c r="K78" s="46">
        <f t="shared" ref="K78:K110" si="15">J78*E78</f>
        <v>112.12</v>
      </c>
      <c r="L78" s="194">
        <v>2</v>
      </c>
      <c r="M78" s="37">
        <f t="shared" ref="M78:M110" si="16">L78*E78</f>
        <v>112.12</v>
      </c>
      <c r="N78" s="96">
        <v>2</v>
      </c>
      <c r="O78" s="32">
        <f t="shared" ref="O78:O110" si="17">N78*E78</f>
        <v>112.12</v>
      </c>
      <c r="P78" s="28">
        <f t="shared" si="11"/>
        <v>10</v>
      </c>
      <c r="Q78" s="28">
        <f t="shared" si="9"/>
        <v>0</v>
      </c>
    </row>
    <row r="79" spans="1:17" x14ac:dyDescent="0.2">
      <c r="A79" s="33">
        <v>68</v>
      </c>
      <c r="B79" s="522" t="s">
        <v>1741</v>
      </c>
      <c r="C79" s="294"/>
      <c r="D79" s="533">
        <f t="shared" si="12"/>
        <v>5</v>
      </c>
      <c r="E79" s="547">
        <v>106.6</v>
      </c>
      <c r="F79" s="540" t="s">
        <v>463</v>
      </c>
      <c r="G79" s="44">
        <f t="shared" si="13"/>
        <v>533</v>
      </c>
      <c r="H79" s="194">
        <v>2</v>
      </c>
      <c r="I79" s="37">
        <f t="shared" si="14"/>
        <v>213.2</v>
      </c>
      <c r="J79" s="96"/>
      <c r="K79" s="46">
        <f t="shared" si="15"/>
        <v>0</v>
      </c>
      <c r="L79" s="194">
        <v>3</v>
      </c>
      <c r="M79" s="37">
        <f t="shared" si="16"/>
        <v>319.79999999999995</v>
      </c>
      <c r="N79" s="96"/>
      <c r="O79" s="32">
        <f t="shared" si="17"/>
        <v>0</v>
      </c>
      <c r="P79" s="28">
        <f t="shared" si="11"/>
        <v>5</v>
      </c>
      <c r="Q79" s="28">
        <f t="shared" si="9"/>
        <v>0</v>
      </c>
    </row>
    <row r="80" spans="1:17" x14ac:dyDescent="0.2">
      <c r="A80" s="33">
        <v>69</v>
      </c>
      <c r="B80" s="522" t="s">
        <v>1742</v>
      </c>
      <c r="C80" s="294"/>
      <c r="D80" s="533">
        <f t="shared" si="12"/>
        <v>5</v>
      </c>
      <c r="E80" s="547">
        <v>106.6</v>
      </c>
      <c r="F80" s="540" t="s">
        <v>463</v>
      </c>
      <c r="G80" s="44">
        <f t="shared" si="13"/>
        <v>533</v>
      </c>
      <c r="H80" s="194">
        <v>2</v>
      </c>
      <c r="I80" s="37">
        <f t="shared" si="14"/>
        <v>213.2</v>
      </c>
      <c r="J80" s="96">
        <v>2</v>
      </c>
      <c r="K80" s="46">
        <f t="shared" si="15"/>
        <v>213.2</v>
      </c>
      <c r="L80" s="194">
        <v>1</v>
      </c>
      <c r="M80" s="37">
        <f t="shared" si="16"/>
        <v>106.6</v>
      </c>
      <c r="N80" s="96"/>
      <c r="O80" s="32">
        <f t="shared" si="17"/>
        <v>0</v>
      </c>
      <c r="P80" s="28">
        <f t="shared" si="11"/>
        <v>5</v>
      </c>
      <c r="Q80" s="28">
        <f t="shared" ref="Q80:Q92" si="18">P80-D80</f>
        <v>0</v>
      </c>
    </row>
    <row r="81" spans="1:17" x14ac:dyDescent="0.2">
      <c r="A81" s="33">
        <v>70</v>
      </c>
      <c r="B81" s="519" t="s">
        <v>1743</v>
      </c>
      <c r="C81" s="294"/>
      <c r="D81" s="533">
        <f t="shared" si="12"/>
        <v>5</v>
      </c>
      <c r="E81" s="547">
        <v>18.2</v>
      </c>
      <c r="F81" s="540" t="s">
        <v>463</v>
      </c>
      <c r="G81" s="44">
        <f t="shared" si="13"/>
        <v>91</v>
      </c>
      <c r="H81" s="194">
        <v>2</v>
      </c>
      <c r="I81" s="37">
        <f t="shared" si="14"/>
        <v>36.4</v>
      </c>
      <c r="J81" s="96"/>
      <c r="K81" s="46">
        <f t="shared" si="15"/>
        <v>0</v>
      </c>
      <c r="L81" s="194">
        <v>2</v>
      </c>
      <c r="M81" s="37">
        <f t="shared" si="16"/>
        <v>36.4</v>
      </c>
      <c r="N81" s="96">
        <v>1</v>
      </c>
      <c r="O81" s="32">
        <f t="shared" si="17"/>
        <v>18.2</v>
      </c>
      <c r="P81" s="28">
        <f t="shared" si="11"/>
        <v>5</v>
      </c>
      <c r="Q81" s="28">
        <f t="shared" si="18"/>
        <v>0</v>
      </c>
    </row>
    <row r="82" spans="1:17" x14ac:dyDescent="0.2">
      <c r="A82" s="33">
        <v>71</v>
      </c>
      <c r="B82" s="522" t="s">
        <v>62</v>
      </c>
      <c r="C82" s="294"/>
      <c r="D82" s="533">
        <f t="shared" si="12"/>
        <v>40</v>
      </c>
      <c r="E82" s="547">
        <v>10.9</v>
      </c>
      <c r="F82" s="540" t="s">
        <v>463</v>
      </c>
      <c r="G82" s="44">
        <f t="shared" si="13"/>
        <v>436</v>
      </c>
      <c r="H82" s="194">
        <v>8</v>
      </c>
      <c r="I82" s="37">
        <f t="shared" si="14"/>
        <v>87.2</v>
      </c>
      <c r="J82" s="96">
        <v>8</v>
      </c>
      <c r="K82" s="46">
        <f t="shared" si="15"/>
        <v>87.2</v>
      </c>
      <c r="L82" s="194">
        <v>9</v>
      </c>
      <c r="M82" s="37">
        <f t="shared" si="16"/>
        <v>98.100000000000009</v>
      </c>
      <c r="N82" s="96">
        <v>15</v>
      </c>
      <c r="O82" s="32">
        <f t="shared" si="17"/>
        <v>163.5</v>
      </c>
      <c r="P82" s="28">
        <f t="shared" si="11"/>
        <v>40</v>
      </c>
      <c r="Q82" s="28">
        <f t="shared" si="18"/>
        <v>0</v>
      </c>
    </row>
    <row r="83" spans="1:17" x14ac:dyDescent="0.2">
      <c r="A83" s="33">
        <v>72</v>
      </c>
      <c r="B83" s="522" t="s">
        <v>1744</v>
      </c>
      <c r="C83" s="294"/>
      <c r="D83" s="533">
        <f t="shared" si="12"/>
        <v>6</v>
      </c>
      <c r="E83" s="547"/>
      <c r="F83" s="540" t="s">
        <v>477</v>
      </c>
      <c r="G83" s="44">
        <f t="shared" si="13"/>
        <v>0</v>
      </c>
      <c r="H83" s="194">
        <v>1</v>
      </c>
      <c r="I83" s="37">
        <f t="shared" si="14"/>
        <v>0</v>
      </c>
      <c r="J83" s="96">
        <v>2</v>
      </c>
      <c r="K83" s="46">
        <f t="shared" si="15"/>
        <v>0</v>
      </c>
      <c r="L83" s="194">
        <v>1</v>
      </c>
      <c r="M83" s="37">
        <f t="shared" si="16"/>
        <v>0</v>
      </c>
      <c r="N83" s="96">
        <v>2</v>
      </c>
      <c r="O83" s="32">
        <f t="shared" si="17"/>
        <v>0</v>
      </c>
      <c r="P83" s="28">
        <f t="shared" si="11"/>
        <v>6</v>
      </c>
      <c r="Q83" s="28">
        <f t="shared" si="18"/>
        <v>0</v>
      </c>
    </row>
    <row r="84" spans="1:17" x14ac:dyDescent="0.2">
      <c r="A84" s="33">
        <v>73</v>
      </c>
      <c r="B84" s="522" t="s">
        <v>195</v>
      </c>
      <c r="C84" s="294"/>
      <c r="D84" s="533">
        <f t="shared" si="12"/>
        <v>6</v>
      </c>
      <c r="E84" s="547">
        <v>30</v>
      </c>
      <c r="F84" s="540" t="s">
        <v>1750</v>
      </c>
      <c r="G84" s="44">
        <f t="shared" si="13"/>
        <v>180</v>
      </c>
      <c r="H84" s="194">
        <v>2</v>
      </c>
      <c r="I84" s="37">
        <f t="shared" si="14"/>
        <v>60</v>
      </c>
      <c r="J84" s="96">
        <v>2</v>
      </c>
      <c r="K84" s="46">
        <f t="shared" si="15"/>
        <v>60</v>
      </c>
      <c r="L84" s="194"/>
      <c r="M84" s="37">
        <f t="shared" si="16"/>
        <v>0</v>
      </c>
      <c r="N84" s="96">
        <v>2</v>
      </c>
      <c r="O84" s="32">
        <f t="shared" si="17"/>
        <v>60</v>
      </c>
      <c r="P84" s="28">
        <f t="shared" si="11"/>
        <v>6</v>
      </c>
      <c r="Q84" s="28">
        <f t="shared" si="18"/>
        <v>0</v>
      </c>
    </row>
    <row r="85" spans="1:17" x14ac:dyDescent="0.2">
      <c r="A85" s="33">
        <v>74</v>
      </c>
      <c r="B85" s="522" t="s">
        <v>1745</v>
      </c>
      <c r="C85" s="294"/>
      <c r="D85" s="533">
        <f t="shared" si="12"/>
        <v>1</v>
      </c>
      <c r="E85" s="547"/>
      <c r="F85" s="540" t="s">
        <v>101</v>
      </c>
      <c r="G85" s="44">
        <f t="shared" si="13"/>
        <v>0</v>
      </c>
      <c r="H85" s="194">
        <v>1</v>
      </c>
      <c r="I85" s="37">
        <f t="shared" si="14"/>
        <v>0</v>
      </c>
      <c r="J85" s="96"/>
      <c r="K85" s="46">
        <f t="shared" si="15"/>
        <v>0</v>
      </c>
      <c r="L85" s="194"/>
      <c r="M85" s="37">
        <f t="shared" si="16"/>
        <v>0</v>
      </c>
      <c r="N85" s="96"/>
      <c r="O85" s="32">
        <f t="shared" si="17"/>
        <v>0</v>
      </c>
      <c r="P85" s="28">
        <f t="shared" si="11"/>
        <v>1</v>
      </c>
      <c r="Q85" s="28">
        <f t="shared" si="18"/>
        <v>0</v>
      </c>
    </row>
    <row r="86" spans="1:17" x14ac:dyDescent="0.2">
      <c r="A86" s="33">
        <v>75</v>
      </c>
      <c r="B86" s="522" t="s">
        <v>1746</v>
      </c>
      <c r="C86" s="294"/>
      <c r="D86" s="533">
        <f t="shared" si="12"/>
        <v>1</v>
      </c>
      <c r="E86" s="547"/>
      <c r="F86" s="540" t="s">
        <v>414</v>
      </c>
      <c r="G86" s="44">
        <f t="shared" si="13"/>
        <v>0</v>
      </c>
      <c r="H86" s="194">
        <v>1</v>
      </c>
      <c r="I86" s="37">
        <f t="shared" si="14"/>
        <v>0</v>
      </c>
      <c r="J86" s="96"/>
      <c r="K86" s="46">
        <f t="shared" si="15"/>
        <v>0</v>
      </c>
      <c r="L86" s="194"/>
      <c r="M86" s="37">
        <f t="shared" si="16"/>
        <v>0</v>
      </c>
      <c r="N86" s="96"/>
      <c r="O86" s="32">
        <f t="shared" si="17"/>
        <v>0</v>
      </c>
      <c r="P86" s="28">
        <f t="shared" si="11"/>
        <v>1</v>
      </c>
      <c r="Q86" s="28">
        <f t="shared" si="18"/>
        <v>0</v>
      </c>
    </row>
    <row r="87" spans="1:17" ht="12" customHeight="1" x14ac:dyDescent="0.25">
      <c r="A87" s="33"/>
      <c r="B87" s="520"/>
      <c r="C87" s="294"/>
      <c r="D87" s="515"/>
      <c r="E87" s="549"/>
      <c r="F87" s="542"/>
      <c r="G87" s="44">
        <f t="shared" si="13"/>
        <v>0</v>
      </c>
      <c r="H87" s="194"/>
      <c r="I87" s="37">
        <f t="shared" si="14"/>
        <v>0</v>
      </c>
      <c r="J87" s="96"/>
      <c r="K87" s="46">
        <f t="shared" si="15"/>
        <v>0</v>
      </c>
      <c r="L87" s="194"/>
      <c r="M87" s="37">
        <f t="shared" si="16"/>
        <v>0</v>
      </c>
      <c r="N87" s="96"/>
      <c r="O87" s="32">
        <f t="shared" si="17"/>
        <v>0</v>
      </c>
      <c r="P87" s="28">
        <f t="shared" si="11"/>
        <v>0</v>
      </c>
      <c r="Q87" s="28">
        <f t="shared" si="18"/>
        <v>0</v>
      </c>
    </row>
    <row r="88" spans="1:17" ht="12.75" customHeight="1" x14ac:dyDescent="0.25">
      <c r="A88" s="33"/>
      <c r="B88" s="524" t="s">
        <v>1751</v>
      </c>
      <c r="C88" s="294"/>
      <c r="D88" s="515"/>
      <c r="E88" s="549"/>
      <c r="F88" s="542"/>
      <c r="G88" s="44">
        <f t="shared" si="13"/>
        <v>0</v>
      </c>
      <c r="H88" s="96"/>
      <c r="I88" s="37">
        <f t="shared" si="14"/>
        <v>0</v>
      </c>
      <c r="J88" s="96"/>
      <c r="K88" s="46">
        <f t="shared" si="15"/>
        <v>0</v>
      </c>
      <c r="L88" s="194"/>
      <c r="M88" s="37">
        <f t="shared" si="16"/>
        <v>0</v>
      </c>
      <c r="N88" s="96"/>
      <c r="O88" s="32">
        <f t="shared" si="17"/>
        <v>0</v>
      </c>
      <c r="P88" s="28">
        <f t="shared" si="11"/>
        <v>0</v>
      </c>
      <c r="Q88" s="28">
        <f t="shared" si="18"/>
        <v>0</v>
      </c>
    </row>
    <row r="89" spans="1:17" ht="12" customHeight="1" x14ac:dyDescent="0.25">
      <c r="A89" s="33"/>
      <c r="B89" s="524" t="s">
        <v>1752</v>
      </c>
      <c r="C89" s="294"/>
      <c r="D89" s="515"/>
      <c r="E89" s="549"/>
      <c r="F89" s="542"/>
      <c r="G89" s="44">
        <f t="shared" si="13"/>
        <v>0</v>
      </c>
      <c r="H89" s="96"/>
      <c r="I89" s="37">
        <f t="shared" si="14"/>
        <v>0</v>
      </c>
      <c r="J89" s="96"/>
      <c r="K89" s="46">
        <f t="shared" si="15"/>
        <v>0</v>
      </c>
      <c r="L89" s="194"/>
      <c r="M89" s="37">
        <f t="shared" si="16"/>
        <v>0</v>
      </c>
      <c r="N89" s="96"/>
      <c r="O89" s="32">
        <f t="shared" si="17"/>
        <v>0</v>
      </c>
      <c r="P89" s="28">
        <f t="shared" si="11"/>
        <v>0</v>
      </c>
      <c r="Q89" s="28">
        <f t="shared" si="18"/>
        <v>0</v>
      </c>
    </row>
    <row r="90" spans="1:17" ht="12" customHeight="1" x14ac:dyDescent="0.25">
      <c r="A90" s="33">
        <v>76</v>
      </c>
      <c r="B90" s="525" t="s">
        <v>1753</v>
      </c>
      <c r="C90" s="294"/>
      <c r="D90" s="535">
        <v>1</v>
      </c>
      <c r="E90" s="549"/>
      <c r="F90" s="543"/>
      <c r="G90" s="44">
        <f t="shared" si="13"/>
        <v>0</v>
      </c>
      <c r="H90" s="96"/>
      <c r="I90" s="37">
        <f t="shared" si="14"/>
        <v>0</v>
      </c>
      <c r="J90" s="96"/>
      <c r="K90" s="46">
        <f t="shared" si="15"/>
        <v>0</v>
      </c>
      <c r="L90" s="194"/>
      <c r="M90" s="37">
        <f t="shared" si="16"/>
        <v>0</v>
      </c>
      <c r="N90" s="96"/>
      <c r="O90" s="32">
        <f t="shared" si="17"/>
        <v>0</v>
      </c>
      <c r="P90" s="28">
        <f t="shared" si="11"/>
        <v>0</v>
      </c>
      <c r="Q90" s="28">
        <f t="shared" si="18"/>
        <v>-1</v>
      </c>
    </row>
    <row r="91" spans="1:17" x14ac:dyDescent="0.25">
      <c r="A91" s="33">
        <v>77</v>
      </c>
      <c r="B91" s="525" t="s">
        <v>1754</v>
      </c>
      <c r="C91" s="294"/>
      <c r="D91" s="535">
        <v>1</v>
      </c>
      <c r="E91" s="549"/>
      <c r="F91" s="543"/>
      <c r="G91" s="44">
        <f t="shared" si="13"/>
        <v>0</v>
      </c>
      <c r="H91" s="96"/>
      <c r="I91" s="37">
        <f t="shared" si="14"/>
        <v>0</v>
      </c>
      <c r="J91" s="96"/>
      <c r="K91" s="46">
        <f t="shared" si="15"/>
        <v>0</v>
      </c>
      <c r="L91" s="194"/>
      <c r="M91" s="37">
        <f t="shared" si="16"/>
        <v>0</v>
      </c>
      <c r="N91" s="96"/>
      <c r="O91" s="32">
        <f t="shared" si="17"/>
        <v>0</v>
      </c>
      <c r="P91" s="28">
        <f t="shared" si="11"/>
        <v>0</v>
      </c>
      <c r="Q91" s="28">
        <f t="shared" si="18"/>
        <v>-1</v>
      </c>
    </row>
    <row r="92" spans="1:17" x14ac:dyDescent="0.25">
      <c r="A92" s="33">
        <v>78</v>
      </c>
      <c r="B92" s="525" t="s">
        <v>1755</v>
      </c>
      <c r="C92" s="294"/>
      <c r="D92" s="535">
        <v>5</v>
      </c>
      <c r="E92" s="549"/>
      <c r="F92" s="543"/>
      <c r="G92" s="44">
        <f t="shared" si="13"/>
        <v>0</v>
      </c>
      <c r="H92" s="96"/>
      <c r="I92" s="37">
        <f t="shared" si="14"/>
        <v>0</v>
      </c>
      <c r="J92" s="96"/>
      <c r="K92" s="46">
        <f t="shared" si="15"/>
        <v>0</v>
      </c>
      <c r="L92" s="194"/>
      <c r="M92" s="37">
        <f t="shared" si="16"/>
        <v>0</v>
      </c>
      <c r="N92" s="96"/>
      <c r="O92" s="32">
        <f t="shared" si="17"/>
        <v>0</v>
      </c>
      <c r="P92" s="28">
        <f t="shared" si="11"/>
        <v>0</v>
      </c>
      <c r="Q92" s="28">
        <f t="shared" si="18"/>
        <v>-5</v>
      </c>
    </row>
    <row r="93" spans="1:17" ht="38.25" x14ac:dyDescent="0.25">
      <c r="A93" s="33">
        <v>79</v>
      </c>
      <c r="B93" s="526" t="s">
        <v>1756</v>
      </c>
      <c r="C93" s="294"/>
      <c r="D93" s="535">
        <v>1</v>
      </c>
      <c r="E93" s="549"/>
      <c r="F93" s="543"/>
      <c r="G93" s="44">
        <f t="shared" si="13"/>
        <v>0</v>
      </c>
      <c r="H93" s="96"/>
      <c r="I93" s="37">
        <f t="shared" si="14"/>
        <v>0</v>
      </c>
      <c r="J93" s="96"/>
      <c r="K93" s="46">
        <f t="shared" si="15"/>
        <v>0</v>
      </c>
      <c r="L93" s="194"/>
      <c r="M93" s="37">
        <f t="shared" si="16"/>
        <v>0</v>
      </c>
      <c r="N93" s="96"/>
      <c r="O93" s="32">
        <f t="shared" si="17"/>
        <v>0</v>
      </c>
      <c r="P93" s="28"/>
      <c r="Q93" s="28"/>
    </row>
    <row r="94" spans="1:17" x14ac:dyDescent="0.25">
      <c r="A94" s="33">
        <v>80</v>
      </c>
      <c r="B94" s="525" t="s">
        <v>1757</v>
      </c>
      <c r="C94" s="294"/>
      <c r="D94" s="535">
        <v>1</v>
      </c>
      <c r="E94" s="549"/>
      <c r="F94" s="543"/>
      <c r="G94" s="44">
        <f t="shared" si="13"/>
        <v>0</v>
      </c>
      <c r="H94" s="96"/>
      <c r="I94" s="37">
        <f t="shared" si="14"/>
        <v>0</v>
      </c>
      <c r="J94" s="96"/>
      <c r="K94" s="46">
        <f t="shared" si="15"/>
        <v>0</v>
      </c>
      <c r="L94" s="194"/>
      <c r="M94" s="37">
        <f t="shared" si="16"/>
        <v>0</v>
      </c>
      <c r="N94" s="96"/>
      <c r="O94" s="32">
        <f t="shared" si="17"/>
        <v>0</v>
      </c>
      <c r="P94" s="28"/>
      <c r="Q94" s="28"/>
    </row>
    <row r="95" spans="1:17" ht="25.5" x14ac:dyDescent="0.25">
      <c r="A95" s="33">
        <v>81</v>
      </c>
      <c r="B95" s="526" t="s">
        <v>1758</v>
      </c>
      <c r="C95" s="294"/>
      <c r="D95" s="535">
        <v>2</v>
      </c>
      <c r="E95" s="549"/>
      <c r="F95" s="543"/>
      <c r="G95" s="44">
        <f t="shared" si="13"/>
        <v>0</v>
      </c>
      <c r="H95" s="96"/>
      <c r="I95" s="37">
        <f t="shared" si="14"/>
        <v>0</v>
      </c>
      <c r="J95" s="96"/>
      <c r="K95" s="46">
        <f t="shared" si="15"/>
        <v>0</v>
      </c>
      <c r="L95" s="194"/>
      <c r="M95" s="37">
        <f t="shared" si="16"/>
        <v>0</v>
      </c>
      <c r="N95" s="96"/>
      <c r="O95" s="32">
        <f t="shared" si="17"/>
        <v>0</v>
      </c>
      <c r="P95" s="28"/>
      <c r="Q95" s="28"/>
    </row>
    <row r="96" spans="1:17" ht="12" customHeight="1" x14ac:dyDescent="0.2">
      <c r="A96" s="33"/>
      <c r="B96" s="527"/>
      <c r="C96" s="294"/>
      <c r="D96" s="536"/>
      <c r="E96" s="549"/>
      <c r="F96" s="542"/>
      <c r="G96" s="44">
        <f t="shared" si="13"/>
        <v>0</v>
      </c>
      <c r="H96" s="194"/>
      <c r="I96" s="37">
        <f t="shared" si="14"/>
        <v>0</v>
      </c>
      <c r="J96" s="96"/>
      <c r="K96" s="46">
        <f t="shared" si="15"/>
        <v>0</v>
      </c>
      <c r="L96" s="194"/>
      <c r="M96" s="37">
        <f t="shared" si="16"/>
        <v>0</v>
      </c>
      <c r="N96" s="96"/>
      <c r="O96" s="32">
        <f t="shared" si="17"/>
        <v>0</v>
      </c>
      <c r="P96" s="28">
        <f t="shared" si="11"/>
        <v>0</v>
      </c>
      <c r="Q96" s="28">
        <f>P96-D96</f>
        <v>0</v>
      </c>
    </row>
    <row r="97" spans="1:17" ht="12" customHeight="1" x14ac:dyDescent="0.2">
      <c r="A97" s="33"/>
      <c r="B97" s="524" t="s">
        <v>1759</v>
      </c>
      <c r="C97" s="294"/>
      <c r="D97" s="536"/>
      <c r="E97" s="550"/>
      <c r="F97" s="542"/>
      <c r="G97" s="44">
        <f t="shared" si="13"/>
        <v>0</v>
      </c>
      <c r="H97" s="96"/>
      <c r="I97" s="37">
        <f t="shared" si="14"/>
        <v>0</v>
      </c>
      <c r="J97" s="96"/>
      <c r="K97" s="46">
        <f t="shared" si="15"/>
        <v>0</v>
      </c>
      <c r="L97" s="194"/>
      <c r="M97" s="37">
        <f t="shared" si="16"/>
        <v>0</v>
      </c>
      <c r="N97" s="96"/>
      <c r="O97" s="32">
        <f t="shared" si="17"/>
        <v>0</v>
      </c>
      <c r="P97" s="28">
        <f t="shared" si="11"/>
        <v>0</v>
      </c>
      <c r="Q97" s="28">
        <f>P97-D97</f>
        <v>0</v>
      </c>
    </row>
    <row r="98" spans="1:17" ht="12" customHeight="1" x14ac:dyDescent="0.2">
      <c r="A98" s="33"/>
      <c r="B98" s="528" t="s">
        <v>1760</v>
      </c>
      <c r="C98" s="294"/>
      <c r="D98" s="536"/>
      <c r="E98" s="549"/>
      <c r="F98" s="542"/>
      <c r="G98" s="44">
        <f t="shared" si="13"/>
        <v>0</v>
      </c>
      <c r="H98" s="194"/>
      <c r="I98" s="37">
        <f t="shared" si="14"/>
        <v>0</v>
      </c>
      <c r="J98" s="96"/>
      <c r="K98" s="46">
        <f t="shared" si="15"/>
        <v>0</v>
      </c>
      <c r="L98" s="194"/>
      <c r="M98" s="37">
        <f t="shared" si="16"/>
        <v>0</v>
      </c>
      <c r="N98" s="96"/>
      <c r="O98" s="32">
        <f t="shared" si="17"/>
        <v>0</v>
      </c>
      <c r="P98" s="28">
        <f t="shared" si="11"/>
        <v>0</v>
      </c>
      <c r="Q98" s="28">
        <f>P98-D98</f>
        <v>0</v>
      </c>
    </row>
    <row r="99" spans="1:17" ht="25.5" x14ac:dyDescent="0.2">
      <c r="A99" s="33">
        <v>82</v>
      </c>
      <c r="B99" s="532" t="s">
        <v>1761</v>
      </c>
      <c r="C99" s="294"/>
      <c r="D99" s="537">
        <f>H99+J99+L99+N99</f>
        <v>5</v>
      </c>
      <c r="E99" s="547">
        <v>150</v>
      </c>
      <c r="F99" s="540" t="s">
        <v>1764</v>
      </c>
      <c r="G99" s="44">
        <f t="shared" si="13"/>
        <v>750</v>
      </c>
      <c r="H99" s="96">
        <v>2</v>
      </c>
      <c r="I99" s="37">
        <f t="shared" si="14"/>
        <v>300</v>
      </c>
      <c r="J99" s="96">
        <v>2</v>
      </c>
      <c r="K99" s="46">
        <f t="shared" si="15"/>
        <v>300</v>
      </c>
      <c r="L99" s="194">
        <v>1</v>
      </c>
      <c r="M99" s="37">
        <f t="shared" si="16"/>
        <v>150</v>
      </c>
      <c r="N99" s="96"/>
      <c r="O99" s="32">
        <f t="shared" si="17"/>
        <v>0</v>
      </c>
      <c r="P99" s="28">
        <f t="shared" si="11"/>
        <v>5</v>
      </c>
      <c r="Q99" s="28">
        <f>P99-D99</f>
        <v>0</v>
      </c>
    </row>
    <row r="100" spans="1:17" ht="25.5" x14ac:dyDescent="0.2">
      <c r="A100" s="33">
        <v>83</v>
      </c>
      <c r="B100" s="532" t="s">
        <v>1762</v>
      </c>
      <c r="C100" s="294"/>
      <c r="D100" s="537">
        <f t="shared" ref="D100:D104" si="19">H100+J100+L100+N100</f>
        <v>10</v>
      </c>
      <c r="E100" s="547"/>
      <c r="F100" s="540" t="s">
        <v>1764</v>
      </c>
      <c r="G100" s="44">
        <f t="shared" si="13"/>
        <v>0</v>
      </c>
      <c r="H100" s="96">
        <v>6</v>
      </c>
      <c r="I100" s="37">
        <f t="shared" si="14"/>
        <v>0</v>
      </c>
      <c r="J100" s="97">
        <v>4</v>
      </c>
      <c r="K100" s="46">
        <f t="shared" si="15"/>
        <v>0</v>
      </c>
      <c r="L100" s="212"/>
      <c r="M100" s="37">
        <f t="shared" si="16"/>
        <v>0</v>
      </c>
      <c r="N100" s="97"/>
      <c r="O100" s="32">
        <f t="shared" si="17"/>
        <v>0</v>
      </c>
      <c r="P100" s="28"/>
      <c r="Q100" s="28"/>
    </row>
    <row r="101" spans="1:17" x14ac:dyDescent="0.2">
      <c r="A101" s="33">
        <v>84</v>
      </c>
      <c r="B101" s="532" t="s">
        <v>1763</v>
      </c>
      <c r="C101" s="294"/>
      <c r="D101" s="537">
        <f t="shared" si="19"/>
        <v>50</v>
      </c>
      <c r="E101" s="547"/>
      <c r="F101" s="540" t="s">
        <v>31</v>
      </c>
      <c r="G101" s="44">
        <f t="shared" si="13"/>
        <v>0</v>
      </c>
      <c r="H101" s="96">
        <v>25</v>
      </c>
      <c r="I101" s="37">
        <f t="shared" si="14"/>
        <v>0</v>
      </c>
      <c r="J101" s="97"/>
      <c r="K101" s="46">
        <f t="shared" si="15"/>
        <v>0</v>
      </c>
      <c r="L101" s="212">
        <v>20</v>
      </c>
      <c r="M101" s="37">
        <f t="shared" si="16"/>
        <v>0</v>
      </c>
      <c r="N101" s="97">
        <v>5</v>
      </c>
      <c r="O101" s="32">
        <f t="shared" si="17"/>
        <v>0</v>
      </c>
      <c r="P101" s="28"/>
      <c r="Q101" s="28"/>
    </row>
    <row r="102" spans="1:17" x14ac:dyDescent="0.2">
      <c r="A102" s="33"/>
      <c r="B102" s="532"/>
      <c r="C102" s="294"/>
      <c r="D102" s="537"/>
      <c r="E102" s="547"/>
      <c r="F102" s="540"/>
      <c r="G102" s="44">
        <f t="shared" si="13"/>
        <v>0</v>
      </c>
      <c r="H102" s="96"/>
      <c r="I102" s="37">
        <f t="shared" si="14"/>
        <v>0</v>
      </c>
      <c r="J102" s="97"/>
      <c r="K102" s="46">
        <f t="shared" si="15"/>
        <v>0</v>
      </c>
      <c r="L102" s="212"/>
      <c r="M102" s="37">
        <f t="shared" si="16"/>
        <v>0</v>
      </c>
      <c r="N102" s="97"/>
      <c r="O102" s="32">
        <f t="shared" si="17"/>
        <v>0</v>
      </c>
      <c r="P102" s="28"/>
      <c r="Q102" s="28"/>
    </row>
    <row r="103" spans="1:17" x14ac:dyDescent="0.2">
      <c r="A103" s="94">
        <v>85</v>
      </c>
      <c r="B103" s="524" t="s">
        <v>1765</v>
      </c>
      <c r="C103" s="294"/>
      <c r="D103" s="537">
        <f t="shared" si="19"/>
        <v>12</v>
      </c>
      <c r="E103" s="551"/>
      <c r="F103" s="544" t="s">
        <v>1772</v>
      </c>
      <c r="G103" s="44">
        <f t="shared" si="13"/>
        <v>0</v>
      </c>
      <c r="H103" s="96">
        <v>3</v>
      </c>
      <c r="I103" s="37">
        <f t="shared" si="14"/>
        <v>0</v>
      </c>
      <c r="J103" s="97">
        <v>3</v>
      </c>
      <c r="K103" s="46">
        <f t="shared" si="15"/>
        <v>0</v>
      </c>
      <c r="L103" s="212">
        <v>3</v>
      </c>
      <c r="M103" s="37">
        <f t="shared" si="16"/>
        <v>0</v>
      </c>
      <c r="N103" s="97">
        <v>3</v>
      </c>
      <c r="O103" s="32">
        <f t="shared" si="17"/>
        <v>0</v>
      </c>
      <c r="P103" s="28"/>
      <c r="Q103" s="28"/>
    </row>
    <row r="104" spans="1:17" x14ac:dyDescent="0.2">
      <c r="A104" s="94">
        <v>86</v>
      </c>
      <c r="B104" s="524" t="s">
        <v>1766</v>
      </c>
      <c r="C104" s="294"/>
      <c r="D104" s="537">
        <f t="shared" si="19"/>
        <v>12</v>
      </c>
      <c r="E104" s="551"/>
      <c r="F104" s="544" t="s">
        <v>1772</v>
      </c>
      <c r="G104" s="44">
        <f t="shared" si="13"/>
        <v>0</v>
      </c>
      <c r="H104" s="96">
        <v>3</v>
      </c>
      <c r="I104" s="37">
        <f t="shared" si="14"/>
        <v>0</v>
      </c>
      <c r="J104" s="97">
        <v>3</v>
      </c>
      <c r="K104" s="46">
        <f t="shared" si="15"/>
        <v>0</v>
      </c>
      <c r="L104" s="212">
        <v>3</v>
      </c>
      <c r="M104" s="37">
        <f t="shared" si="16"/>
        <v>0</v>
      </c>
      <c r="N104" s="97">
        <v>3</v>
      </c>
      <c r="O104" s="32">
        <f t="shared" si="17"/>
        <v>0</v>
      </c>
      <c r="P104" s="28"/>
      <c r="Q104" s="28"/>
    </row>
    <row r="105" spans="1:17" ht="25.5" x14ac:dyDescent="0.2">
      <c r="A105" s="94">
        <v>87</v>
      </c>
      <c r="B105" s="529" t="s">
        <v>1767</v>
      </c>
      <c r="C105" s="294"/>
      <c r="D105" s="537">
        <v>12</v>
      </c>
      <c r="E105" s="551"/>
      <c r="F105" s="544" t="s">
        <v>1772</v>
      </c>
      <c r="G105" s="44">
        <f t="shared" si="13"/>
        <v>0</v>
      </c>
      <c r="H105" s="96"/>
      <c r="I105" s="37">
        <f t="shared" si="14"/>
        <v>0</v>
      </c>
      <c r="J105" s="97"/>
      <c r="K105" s="46">
        <f t="shared" si="15"/>
        <v>0</v>
      </c>
      <c r="L105" s="212"/>
      <c r="M105" s="37">
        <f t="shared" si="16"/>
        <v>0</v>
      </c>
      <c r="N105" s="97"/>
      <c r="O105" s="32">
        <f t="shared" si="17"/>
        <v>0</v>
      </c>
      <c r="P105" s="28"/>
      <c r="Q105" s="28"/>
    </row>
    <row r="106" spans="1:17" x14ac:dyDescent="0.2">
      <c r="A106" s="94">
        <v>88</v>
      </c>
      <c r="B106" s="529" t="s">
        <v>1768</v>
      </c>
      <c r="C106" s="294"/>
      <c r="D106" s="537">
        <v>12</v>
      </c>
      <c r="E106" s="551"/>
      <c r="F106" s="544" t="s">
        <v>1772</v>
      </c>
      <c r="G106" s="44">
        <f t="shared" si="13"/>
        <v>0</v>
      </c>
      <c r="H106" s="96"/>
      <c r="I106" s="37">
        <f t="shared" si="14"/>
        <v>0</v>
      </c>
      <c r="J106" s="97"/>
      <c r="K106" s="46">
        <f t="shared" si="15"/>
        <v>0</v>
      </c>
      <c r="L106" s="212"/>
      <c r="M106" s="37">
        <f t="shared" si="16"/>
        <v>0</v>
      </c>
      <c r="N106" s="97"/>
      <c r="O106" s="32">
        <f t="shared" si="17"/>
        <v>0</v>
      </c>
      <c r="P106" s="28"/>
      <c r="Q106" s="28"/>
    </row>
    <row r="107" spans="1:17" x14ac:dyDescent="0.2">
      <c r="A107" s="94">
        <v>89</v>
      </c>
      <c r="B107" s="524" t="s">
        <v>1769</v>
      </c>
      <c r="C107" s="294"/>
      <c r="D107" s="537">
        <v>12</v>
      </c>
      <c r="E107" s="551"/>
      <c r="F107" s="544" t="s">
        <v>1772</v>
      </c>
      <c r="G107" s="44">
        <f t="shared" si="13"/>
        <v>0</v>
      </c>
      <c r="H107" s="96"/>
      <c r="I107" s="37">
        <f t="shared" si="14"/>
        <v>0</v>
      </c>
      <c r="J107" s="97"/>
      <c r="K107" s="46">
        <f t="shared" si="15"/>
        <v>0</v>
      </c>
      <c r="L107" s="212"/>
      <c r="M107" s="37">
        <f t="shared" si="16"/>
        <v>0</v>
      </c>
      <c r="N107" s="97"/>
      <c r="O107" s="32">
        <f t="shared" si="17"/>
        <v>0</v>
      </c>
      <c r="P107" s="28"/>
      <c r="Q107" s="28"/>
    </row>
    <row r="108" spans="1:17" x14ac:dyDescent="0.2">
      <c r="A108" s="94"/>
      <c r="B108" s="524"/>
      <c r="C108" s="294"/>
      <c r="D108" s="538"/>
      <c r="E108" s="551"/>
      <c r="F108" s="544"/>
      <c r="G108" s="44">
        <f t="shared" si="13"/>
        <v>0</v>
      </c>
      <c r="H108" s="96"/>
      <c r="I108" s="37">
        <f t="shared" si="14"/>
        <v>0</v>
      </c>
      <c r="J108" s="97"/>
      <c r="K108" s="46">
        <f t="shared" si="15"/>
        <v>0</v>
      </c>
      <c r="L108" s="212"/>
      <c r="M108" s="37">
        <f t="shared" si="16"/>
        <v>0</v>
      </c>
      <c r="N108" s="97"/>
      <c r="O108" s="32">
        <f t="shared" si="17"/>
        <v>0</v>
      </c>
      <c r="P108" s="28"/>
      <c r="Q108" s="28"/>
    </row>
    <row r="109" spans="1:17" x14ac:dyDescent="0.2">
      <c r="A109" s="94">
        <v>90</v>
      </c>
      <c r="B109" s="524" t="s">
        <v>1770</v>
      </c>
      <c r="C109" s="294"/>
      <c r="D109" s="538">
        <v>7</v>
      </c>
      <c r="E109" s="547"/>
      <c r="F109" s="544" t="s">
        <v>1773</v>
      </c>
      <c r="G109" s="44">
        <f t="shared" si="13"/>
        <v>0</v>
      </c>
      <c r="H109" s="96">
        <v>19</v>
      </c>
      <c r="I109" s="37">
        <f t="shared" si="14"/>
        <v>0</v>
      </c>
      <c r="J109" s="97">
        <v>21</v>
      </c>
      <c r="K109" s="46">
        <f t="shared" si="15"/>
        <v>0</v>
      </c>
      <c r="L109" s="212">
        <v>21</v>
      </c>
      <c r="M109" s="37">
        <f t="shared" si="16"/>
        <v>0</v>
      </c>
      <c r="N109" s="97">
        <v>21</v>
      </c>
      <c r="O109" s="32">
        <f t="shared" si="17"/>
        <v>0</v>
      </c>
      <c r="P109" s="28"/>
      <c r="Q109" s="28"/>
    </row>
    <row r="110" spans="1:17" x14ac:dyDescent="0.2">
      <c r="A110" s="94">
        <v>91</v>
      </c>
      <c r="B110" s="524" t="s">
        <v>1771</v>
      </c>
      <c r="C110" s="294"/>
      <c r="D110" s="538"/>
      <c r="E110" s="551"/>
      <c r="F110" s="544"/>
      <c r="G110" s="44">
        <f t="shared" si="13"/>
        <v>0</v>
      </c>
      <c r="H110" s="96"/>
      <c r="I110" s="37">
        <f t="shared" si="14"/>
        <v>0</v>
      </c>
      <c r="J110" s="97"/>
      <c r="K110" s="46">
        <f t="shared" si="15"/>
        <v>0</v>
      </c>
      <c r="L110" s="212"/>
      <c r="M110" s="37">
        <f t="shared" si="16"/>
        <v>0</v>
      </c>
      <c r="N110" s="97"/>
      <c r="O110" s="32">
        <f t="shared" si="17"/>
        <v>0</v>
      </c>
      <c r="P110" s="28"/>
      <c r="Q110" s="28"/>
    </row>
    <row r="111" spans="1:17" x14ac:dyDescent="0.2">
      <c r="A111" s="94"/>
      <c r="B111" s="522"/>
      <c r="C111" s="294"/>
      <c r="D111" s="516"/>
      <c r="E111" s="547"/>
      <c r="F111" s="544"/>
      <c r="G111" s="363"/>
      <c r="H111" s="96"/>
      <c r="I111" s="37"/>
      <c r="J111" s="97"/>
      <c r="K111" s="46"/>
      <c r="L111" s="212"/>
      <c r="M111" s="37"/>
      <c r="N111" s="97"/>
      <c r="O111" s="32"/>
      <c r="P111" s="28"/>
      <c r="Q111" s="28"/>
    </row>
    <row r="112" spans="1:17" ht="13.5" thickBot="1" x14ac:dyDescent="0.3">
      <c r="A112" s="63"/>
      <c r="B112" s="64"/>
      <c r="C112" s="65"/>
      <c r="D112" s="66"/>
      <c r="E112" s="552"/>
      <c r="F112" s="545"/>
      <c r="G112" s="69"/>
      <c r="H112" s="70"/>
      <c r="I112" s="71"/>
      <c r="J112" s="72"/>
      <c r="K112" s="69"/>
      <c r="L112" s="70"/>
      <c r="M112" s="71"/>
      <c r="N112" s="97"/>
      <c r="O112" s="73"/>
      <c r="P112" s="28"/>
      <c r="Q112" s="28"/>
    </row>
    <row r="113" spans="1:17" ht="14.25" thickTop="1" thickBot="1" x14ac:dyDescent="0.3">
      <c r="A113" s="74"/>
      <c r="B113" s="81" t="s">
        <v>77</v>
      </c>
      <c r="C113" s="76"/>
      <c r="D113" s="77"/>
      <c r="E113" s="546"/>
      <c r="F113" s="76"/>
      <c r="G113" s="364">
        <f>SUM(G13:G112)</f>
        <v>57724.369999999995</v>
      </c>
      <c r="H113" s="76"/>
      <c r="I113" s="80">
        <f>SUM(I13:I112)</f>
        <v>22838.490000000005</v>
      </c>
      <c r="J113" s="78"/>
      <c r="K113" s="80">
        <f>SUM(K13:K112)</f>
        <v>12400.670000000002</v>
      </c>
      <c r="L113" s="76"/>
      <c r="M113" s="80">
        <f>SUM(M13:M112)</f>
        <v>13643.349999999999</v>
      </c>
      <c r="N113" s="98"/>
      <c r="O113" s="80">
        <f>SUM(O13:O112)</f>
        <v>8841.8600000000024</v>
      </c>
      <c r="P113" s="28"/>
      <c r="Q113" s="28"/>
    </row>
    <row r="114" spans="1:17" ht="13.5" thickTop="1" x14ac:dyDescent="0.25">
      <c r="A114" s="8" t="s">
        <v>5</v>
      </c>
      <c r="B114" s="9"/>
      <c r="C114" s="357"/>
      <c r="D114" s="9" t="s">
        <v>6</v>
      </c>
      <c r="E114" s="9"/>
      <c r="F114" s="9"/>
      <c r="G114" s="22"/>
      <c r="H114" s="357"/>
      <c r="I114" s="22"/>
      <c r="J114" s="357"/>
      <c r="K114" s="22"/>
      <c r="L114" s="26"/>
      <c r="M114" s="23" t="s">
        <v>7</v>
      </c>
      <c r="N114" s="29"/>
      <c r="P114" s="28"/>
      <c r="Q114" s="28"/>
    </row>
    <row r="115" spans="1:17" x14ac:dyDescent="0.25">
      <c r="D115" s="8" t="s">
        <v>8</v>
      </c>
      <c r="I115" s="23">
        <f>I113+K113+M113+O113</f>
        <v>57724.37</v>
      </c>
      <c r="P115" s="28"/>
      <c r="Q115" s="28"/>
    </row>
    <row r="116" spans="1:17" x14ac:dyDescent="0.25">
      <c r="P116" s="28"/>
      <c r="Q116" s="28"/>
    </row>
    <row r="117" spans="1:17" x14ac:dyDescent="0.25">
      <c r="P117" s="28"/>
      <c r="Q117" s="28"/>
    </row>
    <row r="118" spans="1:17" x14ac:dyDescent="0.25">
      <c r="A118" s="652" t="s">
        <v>510</v>
      </c>
      <c r="B118" s="652"/>
      <c r="C118" s="358"/>
      <c r="D118" s="653" t="s">
        <v>9</v>
      </c>
      <c r="E118" s="653"/>
      <c r="F118" s="653"/>
      <c r="G118" s="20"/>
      <c r="H118" s="653" t="s">
        <v>10</v>
      </c>
      <c r="I118" s="653"/>
      <c r="J118" s="653"/>
      <c r="K118" s="20"/>
      <c r="L118" s="358"/>
      <c r="M118" s="653" t="s">
        <v>25</v>
      </c>
      <c r="N118" s="653"/>
      <c r="O118" s="653"/>
      <c r="P118" s="28"/>
      <c r="Q118" s="28"/>
    </row>
    <row r="119" spans="1:17" x14ac:dyDescent="0.25">
      <c r="A119" s="654" t="s">
        <v>11</v>
      </c>
      <c r="B119" s="654"/>
      <c r="C119" s="359"/>
      <c r="D119" s="655" t="s">
        <v>12</v>
      </c>
      <c r="E119" s="655"/>
      <c r="F119" s="655"/>
      <c r="G119" s="24"/>
      <c r="H119" s="655" t="s">
        <v>13</v>
      </c>
      <c r="I119" s="655"/>
      <c r="J119" s="655"/>
      <c r="K119" s="24"/>
      <c r="L119" s="359"/>
      <c r="M119" s="655" t="s">
        <v>26</v>
      </c>
      <c r="N119" s="655"/>
      <c r="O119" s="655"/>
      <c r="P119" s="28"/>
      <c r="Q119" s="28"/>
    </row>
  </sheetData>
  <mergeCells count="25">
    <mergeCell ref="A119:B119"/>
    <mergeCell ref="D119:F119"/>
    <mergeCell ref="H119:J119"/>
    <mergeCell ref="M119:O119"/>
    <mergeCell ref="A118:B118"/>
    <mergeCell ref="D118:F118"/>
    <mergeCell ref="H118:J118"/>
    <mergeCell ref="M118:O118"/>
    <mergeCell ref="A9:A11"/>
    <mergeCell ref="B9:B11"/>
    <mergeCell ref="C9:D9"/>
    <mergeCell ref="E9:G9"/>
    <mergeCell ref="C7:G7"/>
    <mergeCell ref="H9:O9"/>
    <mergeCell ref="E10:F11"/>
    <mergeCell ref="G10:G11"/>
    <mergeCell ref="H10:I11"/>
    <mergeCell ref="J10:K11"/>
    <mergeCell ref="L10:M11"/>
    <mergeCell ref="N10:O11"/>
    <mergeCell ref="A1:O1"/>
    <mergeCell ref="A2:O2"/>
    <mergeCell ref="C4:G4"/>
    <mergeCell ref="C5:G5"/>
    <mergeCell ref="C6:G6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81"/>
  <sheetViews>
    <sheetView view="pageLayout" topLeftCell="A10" zoomScale="85" zoomScaleNormal="100" zoomScalePageLayoutView="85" workbookViewId="0">
      <selection activeCell="F15" sqref="F15"/>
    </sheetView>
  </sheetViews>
  <sheetFormatPr defaultColWidth="9.140625" defaultRowHeight="12.75" x14ac:dyDescent="0.25"/>
  <cols>
    <col min="1" max="1" width="5.42578125" style="8" customWidth="1"/>
    <col min="2" max="2" width="31.28515625" style="8" customWidth="1"/>
    <col min="3" max="4" width="8.85546875" style="4" customWidth="1"/>
    <col min="5" max="5" width="9.7109375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229"/>
      <c r="D3" s="229"/>
      <c r="F3" s="16"/>
      <c r="G3" s="20"/>
      <c r="H3" s="229"/>
      <c r="I3" s="20"/>
      <c r="J3" s="229"/>
      <c r="K3" s="20"/>
      <c r="L3" s="229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73" t="s">
        <v>1</v>
      </c>
      <c r="D4" s="673"/>
      <c r="E4" s="673"/>
      <c r="F4" s="652"/>
      <c r="G4" s="652"/>
      <c r="H4" s="652"/>
      <c r="I4" s="652"/>
      <c r="J4" s="229"/>
      <c r="K4" s="20"/>
      <c r="L4" s="229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17"/>
      <c r="G5" s="21"/>
      <c r="H5" s="230"/>
      <c r="I5" s="21"/>
      <c r="J5" s="229"/>
      <c r="K5" s="20"/>
      <c r="L5" s="229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72" t="s">
        <v>562</v>
      </c>
      <c r="D6" s="672"/>
      <c r="E6" s="672"/>
      <c r="F6" s="17"/>
      <c r="G6" s="21"/>
      <c r="H6" s="230"/>
      <c r="I6" s="21"/>
      <c r="J6" s="229"/>
      <c r="K6" s="20"/>
      <c r="L6" s="229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3"/>
      <c r="D7" s="673"/>
      <c r="E7" s="673"/>
      <c r="F7" s="17"/>
      <c r="G7" s="21"/>
      <c r="H7" s="230"/>
      <c r="I7" s="21"/>
      <c r="J7" s="229"/>
      <c r="K7" s="20"/>
      <c r="L7" s="229"/>
      <c r="M7" s="20"/>
      <c r="N7" s="28"/>
      <c r="O7" s="20"/>
      <c r="P7" s="28"/>
      <c r="Q7" s="28"/>
    </row>
    <row r="8" spans="1:17" s="5" customFormat="1" ht="13.5" thickBot="1" x14ac:dyDescent="0.3">
      <c r="C8" s="230"/>
      <c r="D8" s="230"/>
      <c r="E8" s="230"/>
      <c r="F8" s="17"/>
      <c r="G8" s="21"/>
      <c r="H8" s="230"/>
      <c r="I8" s="21"/>
      <c r="J8" s="229"/>
      <c r="K8" s="20"/>
      <c r="L8" s="229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231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87"/>
      <c r="C12" s="50"/>
      <c r="D12" s="51"/>
      <c r="E12" s="52"/>
      <c r="F12" s="53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5" customFormat="1" x14ac:dyDescent="0.25">
      <c r="A13" s="33">
        <v>1</v>
      </c>
      <c r="B13" s="42" t="s">
        <v>563</v>
      </c>
      <c r="C13" s="39"/>
      <c r="D13" s="35">
        <f>H13+J13+L13+N13</f>
        <v>6</v>
      </c>
      <c r="E13" s="108">
        <v>86.06</v>
      </c>
      <c r="F13" s="200" t="s">
        <v>57</v>
      </c>
      <c r="G13" s="44">
        <f>E13*D13</f>
        <v>516.36</v>
      </c>
      <c r="H13" s="194">
        <v>3</v>
      </c>
      <c r="I13" s="37">
        <f>H13*E13</f>
        <v>258.18</v>
      </c>
      <c r="J13" s="96">
        <v>2</v>
      </c>
      <c r="K13" s="46">
        <f>J13*E13</f>
        <v>172.12</v>
      </c>
      <c r="L13" s="194">
        <v>1</v>
      </c>
      <c r="M13" s="37">
        <f>L13*E13</f>
        <v>86.06</v>
      </c>
      <c r="N13" s="96"/>
      <c r="O13" s="32">
        <f>N13*E13</f>
        <v>0</v>
      </c>
      <c r="P13" s="28">
        <f>N13+L13+J13+H13</f>
        <v>6</v>
      </c>
      <c r="Q13" s="28">
        <f>P13-D13</f>
        <v>0</v>
      </c>
    </row>
    <row r="14" spans="1:17" s="7" customFormat="1" x14ac:dyDescent="0.25">
      <c r="A14" s="33">
        <v>2</v>
      </c>
      <c r="B14" s="42" t="s">
        <v>451</v>
      </c>
      <c r="C14" s="40"/>
      <c r="D14" s="35">
        <f t="shared" ref="D14:D69" si="0">H14+J14+L14+N14</f>
        <v>20</v>
      </c>
      <c r="E14" s="86">
        <v>43.99</v>
      </c>
      <c r="F14" s="200" t="s">
        <v>57</v>
      </c>
      <c r="G14" s="44">
        <f t="shared" ref="G14:G69" si="1">E14*D14</f>
        <v>879.80000000000007</v>
      </c>
      <c r="H14" s="194">
        <v>10</v>
      </c>
      <c r="I14" s="37">
        <f t="shared" ref="I14:I69" si="2">H14*E14</f>
        <v>439.90000000000003</v>
      </c>
      <c r="J14" s="96">
        <v>5</v>
      </c>
      <c r="K14" s="46">
        <f t="shared" ref="K14:K69" si="3">J14*E14</f>
        <v>219.95000000000002</v>
      </c>
      <c r="L14" s="194">
        <v>5</v>
      </c>
      <c r="M14" s="37">
        <f t="shared" ref="M14:M69" si="4">L14*E14</f>
        <v>219.95000000000002</v>
      </c>
      <c r="N14" s="96"/>
      <c r="O14" s="32">
        <f t="shared" ref="O14:O69" si="5">N14*E14</f>
        <v>0</v>
      </c>
      <c r="P14" s="28">
        <f t="shared" ref="P14:P55" si="6">N14+L14+J14+H14</f>
        <v>20</v>
      </c>
      <c r="Q14" s="28">
        <f t="shared" ref="Q14:Q55" si="7">P14-D14</f>
        <v>0</v>
      </c>
    </row>
    <row r="15" spans="1:17" s="7" customFormat="1" x14ac:dyDescent="0.25">
      <c r="A15" s="33">
        <v>3</v>
      </c>
      <c r="B15" s="42" t="s">
        <v>564</v>
      </c>
      <c r="C15" s="40"/>
      <c r="D15" s="35">
        <f t="shared" si="0"/>
        <v>20</v>
      </c>
      <c r="E15" s="86">
        <v>100</v>
      </c>
      <c r="F15" s="200" t="s">
        <v>45</v>
      </c>
      <c r="G15" s="44">
        <f t="shared" si="1"/>
        <v>2000</v>
      </c>
      <c r="H15" s="194">
        <v>10</v>
      </c>
      <c r="I15" s="37">
        <f t="shared" si="2"/>
        <v>1000</v>
      </c>
      <c r="J15" s="96">
        <v>5</v>
      </c>
      <c r="K15" s="46">
        <f t="shared" si="3"/>
        <v>500</v>
      </c>
      <c r="L15" s="194">
        <v>5</v>
      </c>
      <c r="M15" s="37">
        <f t="shared" si="4"/>
        <v>500</v>
      </c>
      <c r="N15" s="96"/>
      <c r="O15" s="32">
        <f t="shared" si="5"/>
        <v>0</v>
      </c>
      <c r="P15" s="28">
        <f t="shared" si="6"/>
        <v>20</v>
      </c>
      <c r="Q15" s="28">
        <f t="shared" si="7"/>
        <v>0</v>
      </c>
    </row>
    <row r="16" spans="1:17" s="7" customFormat="1" x14ac:dyDescent="0.25">
      <c r="A16" s="33">
        <v>4</v>
      </c>
      <c r="B16" s="42" t="s">
        <v>565</v>
      </c>
      <c r="C16" s="40"/>
      <c r="D16" s="35">
        <f t="shared" si="0"/>
        <v>3</v>
      </c>
      <c r="E16" s="86">
        <v>139.36000000000001</v>
      </c>
      <c r="F16" s="200" t="s">
        <v>57</v>
      </c>
      <c r="G16" s="44">
        <f t="shared" si="1"/>
        <v>418.08000000000004</v>
      </c>
      <c r="H16" s="194">
        <v>2</v>
      </c>
      <c r="I16" s="37">
        <f t="shared" si="2"/>
        <v>278.72000000000003</v>
      </c>
      <c r="J16" s="96"/>
      <c r="K16" s="46">
        <f t="shared" si="3"/>
        <v>0</v>
      </c>
      <c r="L16" s="194">
        <v>1</v>
      </c>
      <c r="M16" s="37">
        <f t="shared" si="4"/>
        <v>139.36000000000001</v>
      </c>
      <c r="N16" s="96"/>
      <c r="O16" s="32">
        <f t="shared" si="5"/>
        <v>0</v>
      </c>
      <c r="P16" s="28">
        <f t="shared" si="6"/>
        <v>3</v>
      </c>
      <c r="Q16" s="28">
        <f t="shared" si="7"/>
        <v>0</v>
      </c>
    </row>
    <row r="17" spans="1:17" s="7" customFormat="1" x14ac:dyDescent="0.25">
      <c r="A17" s="33">
        <v>5</v>
      </c>
      <c r="B17" s="42" t="s">
        <v>63</v>
      </c>
      <c r="C17" s="40"/>
      <c r="D17" s="35">
        <f t="shared" si="0"/>
        <v>6</v>
      </c>
      <c r="E17" s="86">
        <v>19.73</v>
      </c>
      <c r="F17" s="200" t="s">
        <v>101</v>
      </c>
      <c r="G17" s="44">
        <f t="shared" si="1"/>
        <v>118.38</v>
      </c>
      <c r="H17" s="194">
        <v>3</v>
      </c>
      <c r="I17" s="37">
        <f t="shared" si="2"/>
        <v>59.19</v>
      </c>
      <c r="J17" s="96">
        <v>3</v>
      </c>
      <c r="K17" s="46">
        <f t="shared" si="3"/>
        <v>59.19</v>
      </c>
      <c r="L17" s="194"/>
      <c r="M17" s="37">
        <f t="shared" si="4"/>
        <v>0</v>
      </c>
      <c r="N17" s="96"/>
      <c r="O17" s="32">
        <f t="shared" si="5"/>
        <v>0</v>
      </c>
      <c r="P17" s="28">
        <f t="shared" si="6"/>
        <v>6</v>
      </c>
      <c r="Q17" s="28">
        <f t="shared" si="7"/>
        <v>0</v>
      </c>
    </row>
    <row r="18" spans="1:17" s="7" customFormat="1" x14ac:dyDescent="0.25">
      <c r="A18" s="33">
        <v>6</v>
      </c>
      <c r="B18" s="41" t="s">
        <v>566</v>
      </c>
      <c r="C18" s="39"/>
      <c r="D18" s="35">
        <f t="shared" si="0"/>
        <v>50</v>
      </c>
      <c r="E18" s="108">
        <v>7</v>
      </c>
      <c r="F18" s="200" t="s">
        <v>101</v>
      </c>
      <c r="G18" s="44">
        <f t="shared" si="1"/>
        <v>350</v>
      </c>
      <c r="H18" s="194">
        <v>50</v>
      </c>
      <c r="I18" s="37">
        <f t="shared" si="2"/>
        <v>350</v>
      </c>
      <c r="J18" s="96"/>
      <c r="K18" s="46">
        <f t="shared" si="3"/>
        <v>0</v>
      </c>
      <c r="L18" s="194"/>
      <c r="M18" s="37">
        <f t="shared" si="4"/>
        <v>0</v>
      </c>
      <c r="N18" s="96"/>
      <c r="O18" s="32">
        <f t="shared" si="5"/>
        <v>0</v>
      </c>
      <c r="P18" s="28">
        <f t="shared" si="6"/>
        <v>50</v>
      </c>
      <c r="Q18" s="28">
        <f t="shared" si="7"/>
        <v>0</v>
      </c>
    </row>
    <row r="19" spans="1:17" s="7" customFormat="1" x14ac:dyDescent="0.25">
      <c r="A19" s="33">
        <v>7</v>
      </c>
      <c r="B19" s="41" t="s">
        <v>1774</v>
      </c>
      <c r="C19" s="39"/>
      <c r="D19" s="35">
        <f t="shared" si="0"/>
        <v>50</v>
      </c>
      <c r="E19" s="108"/>
      <c r="F19" s="200" t="s">
        <v>101</v>
      </c>
      <c r="G19" s="44">
        <f t="shared" si="1"/>
        <v>0</v>
      </c>
      <c r="H19" s="194">
        <v>50</v>
      </c>
      <c r="I19" s="37">
        <f t="shared" si="2"/>
        <v>0</v>
      </c>
      <c r="J19" s="96"/>
      <c r="K19" s="46">
        <f t="shared" si="3"/>
        <v>0</v>
      </c>
      <c r="L19" s="194"/>
      <c r="M19" s="37">
        <f t="shared" si="4"/>
        <v>0</v>
      </c>
      <c r="N19" s="96"/>
      <c r="O19" s="32">
        <f t="shared" si="5"/>
        <v>0</v>
      </c>
      <c r="P19" s="28">
        <f t="shared" si="6"/>
        <v>50</v>
      </c>
      <c r="Q19" s="28">
        <f t="shared" si="7"/>
        <v>0</v>
      </c>
    </row>
    <row r="20" spans="1:17" s="7" customFormat="1" x14ac:dyDescent="0.25">
      <c r="A20" s="33">
        <v>8</v>
      </c>
      <c r="B20" s="42" t="s">
        <v>567</v>
      </c>
      <c r="C20" s="40"/>
      <c r="D20" s="35">
        <f t="shared" si="0"/>
        <v>50</v>
      </c>
      <c r="E20" s="86">
        <v>5.18</v>
      </c>
      <c r="F20" s="200" t="s">
        <v>101</v>
      </c>
      <c r="G20" s="44">
        <f t="shared" si="1"/>
        <v>259</v>
      </c>
      <c r="H20" s="194">
        <v>25</v>
      </c>
      <c r="I20" s="37">
        <f t="shared" si="2"/>
        <v>129.5</v>
      </c>
      <c r="J20" s="96">
        <v>25</v>
      </c>
      <c r="K20" s="46">
        <f t="shared" si="3"/>
        <v>129.5</v>
      </c>
      <c r="L20" s="194"/>
      <c r="M20" s="37">
        <f t="shared" si="4"/>
        <v>0</v>
      </c>
      <c r="N20" s="96"/>
      <c r="O20" s="32">
        <f t="shared" si="5"/>
        <v>0</v>
      </c>
      <c r="P20" s="28">
        <f t="shared" si="6"/>
        <v>50</v>
      </c>
      <c r="Q20" s="28">
        <f t="shared" si="7"/>
        <v>0</v>
      </c>
    </row>
    <row r="21" spans="1:17" s="7" customFormat="1" x14ac:dyDescent="0.25">
      <c r="A21" s="33">
        <v>9</v>
      </c>
      <c r="B21" s="42" t="s">
        <v>568</v>
      </c>
      <c r="C21" s="40"/>
      <c r="D21" s="35">
        <f t="shared" si="0"/>
        <v>25</v>
      </c>
      <c r="E21" s="86">
        <v>15</v>
      </c>
      <c r="F21" s="200" t="s">
        <v>101</v>
      </c>
      <c r="G21" s="44">
        <f t="shared" si="1"/>
        <v>375</v>
      </c>
      <c r="H21" s="194">
        <v>15</v>
      </c>
      <c r="I21" s="37">
        <f t="shared" si="2"/>
        <v>225</v>
      </c>
      <c r="J21" s="96">
        <v>10</v>
      </c>
      <c r="K21" s="46">
        <f t="shared" si="3"/>
        <v>150</v>
      </c>
      <c r="L21" s="194"/>
      <c r="M21" s="37">
        <f t="shared" si="4"/>
        <v>0</v>
      </c>
      <c r="N21" s="96"/>
      <c r="O21" s="32">
        <f t="shared" si="5"/>
        <v>0</v>
      </c>
      <c r="P21" s="28">
        <f t="shared" si="6"/>
        <v>25</v>
      </c>
      <c r="Q21" s="28">
        <f t="shared" si="7"/>
        <v>0</v>
      </c>
    </row>
    <row r="22" spans="1:17" s="7" customFormat="1" x14ac:dyDescent="0.25">
      <c r="A22" s="33">
        <v>10</v>
      </c>
      <c r="B22" s="42" t="s">
        <v>102</v>
      </c>
      <c r="C22" s="40"/>
      <c r="D22" s="35">
        <f t="shared" si="0"/>
        <v>3</v>
      </c>
      <c r="E22" s="86">
        <v>135.19999999999999</v>
      </c>
      <c r="F22" s="200" t="s">
        <v>101</v>
      </c>
      <c r="G22" s="44">
        <f t="shared" si="1"/>
        <v>405.59999999999997</v>
      </c>
      <c r="H22" s="194">
        <v>3</v>
      </c>
      <c r="I22" s="37">
        <f t="shared" si="2"/>
        <v>405.59999999999997</v>
      </c>
      <c r="J22" s="96"/>
      <c r="K22" s="46">
        <f t="shared" si="3"/>
        <v>0</v>
      </c>
      <c r="L22" s="194"/>
      <c r="M22" s="37">
        <f t="shared" si="4"/>
        <v>0</v>
      </c>
      <c r="N22" s="96"/>
      <c r="O22" s="32">
        <f t="shared" si="5"/>
        <v>0</v>
      </c>
      <c r="P22" s="28">
        <f t="shared" si="6"/>
        <v>3</v>
      </c>
      <c r="Q22" s="28">
        <f t="shared" si="7"/>
        <v>0</v>
      </c>
    </row>
    <row r="23" spans="1:17" s="7" customFormat="1" x14ac:dyDescent="0.25">
      <c r="A23" s="33">
        <v>11</v>
      </c>
      <c r="B23" s="42" t="s">
        <v>569</v>
      </c>
      <c r="C23" s="40"/>
      <c r="D23" s="35">
        <f t="shared" si="0"/>
        <v>4</v>
      </c>
      <c r="E23" s="86">
        <v>208.52</v>
      </c>
      <c r="F23" s="200" t="s">
        <v>45</v>
      </c>
      <c r="G23" s="44">
        <f t="shared" si="1"/>
        <v>834.08</v>
      </c>
      <c r="H23" s="194">
        <v>2</v>
      </c>
      <c r="I23" s="37">
        <f t="shared" si="2"/>
        <v>417.04</v>
      </c>
      <c r="J23" s="96">
        <v>1</v>
      </c>
      <c r="K23" s="46">
        <f t="shared" si="3"/>
        <v>208.52</v>
      </c>
      <c r="L23" s="194">
        <v>1</v>
      </c>
      <c r="M23" s="37">
        <f t="shared" si="4"/>
        <v>208.52</v>
      </c>
      <c r="N23" s="96"/>
      <c r="O23" s="32">
        <f t="shared" si="5"/>
        <v>0</v>
      </c>
      <c r="P23" s="28">
        <f t="shared" si="6"/>
        <v>4</v>
      </c>
      <c r="Q23" s="28">
        <f t="shared" si="7"/>
        <v>0</v>
      </c>
    </row>
    <row r="24" spans="1:17" s="7" customFormat="1" x14ac:dyDescent="0.25">
      <c r="A24" s="33">
        <v>12</v>
      </c>
      <c r="B24" s="42" t="s">
        <v>570</v>
      </c>
      <c r="C24" s="40"/>
      <c r="D24" s="35">
        <f t="shared" si="0"/>
        <v>4</v>
      </c>
      <c r="E24" s="86">
        <v>250</v>
      </c>
      <c r="F24" s="200" t="s">
        <v>40</v>
      </c>
      <c r="G24" s="44">
        <f t="shared" si="1"/>
        <v>1000</v>
      </c>
      <c r="H24" s="194">
        <v>1</v>
      </c>
      <c r="I24" s="37">
        <f t="shared" si="2"/>
        <v>250</v>
      </c>
      <c r="J24" s="96">
        <v>1</v>
      </c>
      <c r="K24" s="46">
        <f t="shared" si="3"/>
        <v>250</v>
      </c>
      <c r="L24" s="194">
        <v>1</v>
      </c>
      <c r="M24" s="37">
        <f t="shared" si="4"/>
        <v>250</v>
      </c>
      <c r="N24" s="96">
        <v>1</v>
      </c>
      <c r="O24" s="32">
        <f t="shared" si="5"/>
        <v>250</v>
      </c>
      <c r="P24" s="28">
        <f t="shared" si="6"/>
        <v>4</v>
      </c>
      <c r="Q24" s="28">
        <f t="shared" si="7"/>
        <v>0</v>
      </c>
    </row>
    <row r="25" spans="1:17" s="7" customFormat="1" x14ac:dyDescent="0.25">
      <c r="A25" s="33">
        <v>13</v>
      </c>
      <c r="B25" s="42" t="s">
        <v>1775</v>
      </c>
      <c r="C25" s="40"/>
      <c r="D25" s="35">
        <f t="shared" si="0"/>
        <v>90</v>
      </c>
      <c r="E25" s="86">
        <v>259.2</v>
      </c>
      <c r="F25" s="200" t="s">
        <v>57</v>
      </c>
      <c r="G25" s="44">
        <f t="shared" si="1"/>
        <v>23328</v>
      </c>
      <c r="H25" s="194">
        <v>30</v>
      </c>
      <c r="I25" s="37">
        <f t="shared" si="2"/>
        <v>7776</v>
      </c>
      <c r="J25" s="96">
        <v>30</v>
      </c>
      <c r="K25" s="46">
        <f t="shared" si="3"/>
        <v>7776</v>
      </c>
      <c r="L25" s="194">
        <v>30</v>
      </c>
      <c r="M25" s="37">
        <f t="shared" si="4"/>
        <v>7776</v>
      </c>
      <c r="N25" s="96"/>
      <c r="O25" s="32">
        <f t="shared" si="5"/>
        <v>0</v>
      </c>
      <c r="P25" s="28">
        <f t="shared" si="6"/>
        <v>90</v>
      </c>
      <c r="Q25" s="28">
        <f t="shared" si="7"/>
        <v>0</v>
      </c>
    </row>
    <row r="26" spans="1:17" s="7" customFormat="1" x14ac:dyDescent="0.25">
      <c r="A26" s="33">
        <v>14</v>
      </c>
      <c r="B26" s="42" t="s">
        <v>571</v>
      </c>
      <c r="C26" s="40"/>
      <c r="D26" s="35">
        <f t="shared" si="0"/>
        <v>1</v>
      </c>
      <c r="E26" s="86"/>
      <c r="F26" s="200" t="s">
        <v>101</v>
      </c>
      <c r="G26" s="44">
        <f t="shared" si="1"/>
        <v>0</v>
      </c>
      <c r="H26" s="194">
        <v>1</v>
      </c>
      <c r="I26" s="37">
        <f t="shared" si="2"/>
        <v>0</v>
      </c>
      <c r="J26" s="96"/>
      <c r="K26" s="46">
        <f t="shared" si="3"/>
        <v>0</v>
      </c>
      <c r="L26" s="194"/>
      <c r="M26" s="37">
        <f t="shared" si="4"/>
        <v>0</v>
      </c>
      <c r="N26" s="96"/>
      <c r="O26" s="32">
        <f t="shared" si="5"/>
        <v>0</v>
      </c>
      <c r="P26" s="28"/>
      <c r="Q26" s="28"/>
    </row>
    <row r="27" spans="1:17" s="7" customFormat="1" x14ac:dyDescent="0.25">
      <c r="A27" s="33">
        <v>15</v>
      </c>
      <c r="B27" s="42" t="s">
        <v>67</v>
      </c>
      <c r="C27" s="40"/>
      <c r="D27" s="35">
        <f t="shared" si="0"/>
        <v>100</v>
      </c>
      <c r="E27" s="86">
        <v>17.559999999999999</v>
      </c>
      <c r="F27" s="200" t="s">
        <v>101</v>
      </c>
      <c r="G27" s="44">
        <f t="shared" si="1"/>
        <v>1755.9999999999998</v>
      </c>
      <c r="H27" s="194">
        <v>50</v>
      </c>
      <c r="I27" s="37">
        <f t="shared" si="2"/>
        <v>877.99999999999989</v>
      </c>
      <c r="J27" s="96">
        <v>30</v>
      </c>
      <c r="K27" s="46">
        <f t="shared" si="3"/>
        <v>526.79999999999995</v>
      </c>
      <c r="L27" s="194">
        <v>10</v>
      </c>
      <c r="M27" s="37">
        <f t="shared" si="4"/>
        <v>175.6</v>
      </c>
      <c r="N27" s="96">
        <v>10</v>
      </c>
      <c r="O27" s="32">
        <f t="shared" si="5"/>
        <v>175.6</v>
      </c>
      <c r="P27" s="28">
        <f t="shared" si="6"/>
        <v>100</v>
      </c>
      <c r="Q27" s="28">
        <f t="shared" si="7"/>
        <v>0</v>
      </c>
    </row>
    <row r="28" spans="1:17" s="7" customFormat="1" x14ac:dyDescent="0.25">
      <c r="A28" s="33">
        <v>16</v>
      </c>
      <c r="B28" s="42" t="s">
        <v>527</v>
      </c>
      <c r="C28" s="40"/>
      <c r="D28" s="35">
        <f t="shared" si="0"/>
        <v>2</v>
      </c>
      <c r="E28" s="86">
        <v>27.4</v>
      </c>
      <c r="F28" s="200" t="s">
        <v>101</v>
      </c>
      <c r="G28" s="44">
        <f t="shared" si="1"/>
        <v>54.8</v>
      </c>
      <c r="H28" s="194">
        <v>2</v>
      </c>
      <c r="I28" s="37">
        <f t="shared" si="2"/>
        <v>54.8</v>
      </c>
      <c r="J28" s="96"/>
      <c r="K28" s="46">
        <f t="shared" si="3"/>
        <v>0</v>
      </c>
      <c r="L28" s="194"/>
      <c r="M28" s="37">
        <f t="shared" si="4"/>
        <v>0</v>
      </c>
      <c r="N28" s="96"/>
      <c r="O28" s="32">
        <f t="shared" si="5"/>
        <v>0</v>
      </c>
      <c r="P28" s="28">
        <f t="shared" si="6"/>
        <v>2</v>
      </c>
      <c r="Q28" s="28">
        <f t="shared" si="7"/>
        <v>0</v>
      </c>
    </row>
    <row r="29" spans="1:17" s="7" customFormat="1" x14ac:dyDescent="0.25">
      <c r="A29" s="33">
        <v>17</v>
      </c>
      <c r="B29" s="42" t="s">
        <v>572</v>
      </c>
      <c r="C29" s="40"/>
      <c r="D29" s="35">
        <f t="shared" si="0"/>
        <v>30</v>
      </c>
      <c r="E29" s="86">
        <v>69.78</v>
      </c>
      <c r="F29" s="200" t="s">
        <v>101</v>
      </c>
      <c r="G29" s="44">
        <f t="shared" si="1"/>
        <v>2093.4</v>
      </c>
      <c r="H29" s="194">
        <v>30</v>
      </c>
      <c r="I29" s="37">
        <f t="shared" si="2"/>
        <v>2093.4</v>
      </c>
      <c r="J29" s="96"/>
      <c r="K29" s="46">
        <f t="shared" si="3"/>
        <v>0</v>
      </c>
      <c r="L29" s="194"/>
      <c r="M29" s="37">
        <f t="shared" si="4"/>
        <v>0</v>
      </c>
      <c r="N29" s="96"/>
      <c r="O29" s="32">
        <f t="shared" si="5"/>
        <v>0</v>
      </c>
      <c r="P29" s="28">
        <f t="shared" si="6"/>
        <v>30</v>
      </c>
      <c r="Q29" s="28">
        <f t="shared" si="7"/>
        <v>0</v>
      </c>
    </row>
    <row r="30" spans="1:17" s="7" customFormat="1" x14ac:dyDescent="0.25">
      <c r="A30" s="33">
        <v>18</v>
      </c>
      <c r="B30" s="42" t="s">
        <v>132</v>
      </c>
      <c r="C30" s="40"/>
      <c r="D30" s="35">
        <f t="shared" si="0"/>
        <v>8</v>
      </c>
      <c r="E30" s="86">
        <v>35</v>
      </c>
      <c r="F30" s="200" t="s">
        <v>57</v>
      </c>
      <c r="G30" s="44">
        <f t="shared" si="1"/>
        <v>280</v>
      </c>
      <c r="H30" s="194">
        <v>3</v>
      </c>
      <c r="I30" s="37">
        <f t="shared" si="2"/>
        <v>105</v>
      </c>
      <c r="J30" s="96">
        <v>3</v>
      </c>
      <c r="K30" s="46">
        <f t="shared" si="3"/>
        <v>105</v>
      </c>
      <c r="L30" s="194">
        <v>2</v>
      </c>
      <c r="M30" s="37">
        <f t="shared" si="4"/>
        <v>70</v>
      </c>
      <c r="N30" s="96"/>
      <c r="O30" s="32">
        <f t="shared" si="5"/>
        <v>0</v>
      </c>
      <c r="P30" s="28">
        <f t="shared" si="6"/>
        <v>8</v>
      </c>
      <c r="Q30" s="28">
        <f t="shared" si="7"/>
        <v>0</v>
      </c>
    </row>
    <row r="31" spans="1:17" s="7" customFormat="1" x14ac:dyDescent="0.25">
      <c r="A31" s="33">
        <v>19</v>
      </c>
      <c r="B31" s="42" t="s">
        <v>573</v>
      </c>
      <c r="C31" s="40"/>
      <c r="D31" s="35">
        <f t="shared" si="0"/>
        <v>1</v>
      </c>
      <c r="E31" s="86">
        <v>328.64</v>
      </c>
      <c r="F31" s="200" t="s">
        <v>45</v>
      </c>
      <c r="G31" s="44">
        <f t="shared" si="1"/>
        <v>328.64</v>
      </c>
      <c r="H31" s="194">
        <v>1</v>
      </c>
      <c r="I31" s="37">
        <f t="shared" si="2"/>
        <v>328.64</v>
      </c>
      <c r="J31" s="96"/>
      <c r="K31" s="46">
        <f t="shared" si="3"/>
        <v>0</v>
      </c>
      <c r="L31" s="194"/>
      <c r="M31" s="37">
        <f t="shared" si="4"/>
        <v>0</v>
      </c>
      <c r="N31" s="96"/>
      <c r="O31" s="32">
        <f t="shared" si="5"/>
        <v>0</v>
      </c>
      <c r="P31" s="28">
        <f t="shared" si="6"/>
        <v>1</v>
      </c>
      <c r="Q31" s="28">
        <f t="shared" si="7"/>
        <v>0</v>
      </c>
    </row>
    <row r="32" spans="1:17" s="7" customFormat="1" x14ac:dyDescent="0.25">
      <c r="A32" s="33">
        <v>20</v>
      </c>
      <c r="B32" s="42" t="s">
        <v>47</v>
      </c>
      <c r="C32" s="40"/>
      <c r="D32" s="35">
        <f t="shared" si="0"/>
        <v>4</v>
      </c>
      <c r="E32" s="86">
        <v>4.42</v>
      </c>
      <c r="F32" s="200" t="s">
        <v>101</v>
      </c>
      <c r="G32" s="44">
        <f t="shared" si="1"/>
        <v>17.68</v>
      </c>
      <c r="H32" s="194">
        <v>2</v>
      </c>
      <c r="I32" s="37">
        <f t="shared" si="2"/>
        <v>8.84</v>
      </c>
      <c r="J32" s="96">
        <v>2</v>
      </c>
      <c r="K32" s="46">
        <f t="shared" si="3"/>
        <v>8.84</v>
      </c>
      <c r="L32" s="194"/>
      <c r="M32" s="37">
        <f t="shared" si="4"/>
        <v>0</v>
      </c>
      <c r="N32" s="96"/>
      <c r="O32" s="32">
        <f t="shared" si="5"/>
        <v>0</v>
      </c>
      <c r="P32" s="28">
        <f t="shared" si="6"/>
        <v>4</v>
      </c>
      <c r="Q32" s="28">
        <f t="shared" si="7"/>
        <v>0</v>
      </c>
    </row>
    <row r="33" spans="1:17" s="7" customFormat="1" x14ac:dyDescent="0.25">
      <c r="A33" s="33">
        <v>21</v>
      </c>
      <c r="B33" s="82" t="s">
        <v>574</v>
      </c>
      <c r="C33" s="40"/>
      <c r="D33" s="35">
        <f t="shared" si="0"/>
        <v>7</v>
      </c>
      <c r="E33" s="86">
        <v>70.61</v>
      </c>
      <c r="F33" s="201" t="s">
        <v>101</v>
      </c>
      <c r="G33" s="44">
        <f t="shared" si="1"/>
        <v>494.27</v>
      </c>
      <c r="H33" s="194">
        <v>7</v>
      </c>
      <c r="I33" s="37">
        <f t="shared" si="2"/>
        <v>494.27</v>
      </c>
      <c r="J33" s="96"/>
      <c r="K33" s="46">
        <f t="shared" si="3"/>
        <v>0</v>
      </c>
      <c r="L33" s="194"/>
      <c r="M33" s="37">
        <f t="shared" si="4"/>
        <v>0</v>
      </c>
      <c r="N33" s="96"/>
      <c r="O33" s="32">
        <f t="shared" si="5"/>
        <v>0</v>
      </c>
      <c r="P33" s="28">
        <f t="shared" si="6"/>
        <v>7</v>
      </c>
      <c r="Q33" s="28">
        <f t="shared" si="7"/>
        <v>0</v>
      </c>
    </row>
    <row r="34" spans="1:17" x14ac:dyDescent="0.25">
      <c r="A34" s="33">
        <v>22</v>
      </c>
      <c r="B34" s="42" t="s">
        <v>575</v>
      </c>
      <c r="C34" s="39"/>
      <c r="D34" s="35">
        <f t="shared" si="0"/>
        <v>5</v>
      </c>
      <c r="E34" s="108">
        <v>276.64</v>
      </c>
      <c r="F34" s="200" t="s">
        <v>101</v>
      </c>
      <c r="G34" s="44">
        <f t="shared" si="1"/>
        <v>1383.1999999999998</v>
      </c>
      <c r="H34" s="194">
        <v>5</v>
      </c>
      <c r="I34" s="37">
        <f t="shared" si="2"/>
        <v>1383.1999999999998</v>
      </c>
      <c r="J34" s="96"/>
      <c r="K34" s="46">
        <f t="shared" si="3"/>
        <v>0</v>
      </c>
      <c r="L34" s="194"/>
      <c r="M34" s="37">
        <f t="shared" si="4"/>
        <v>0</v>
      </c>
      <c r="N34" s="96"/>
      <c r="O34" s="32">
        <f t="shared" si="5"/>
        <v>0</v>
      </c>
      <c r="P34" s="28">
        <f t="shared" si="6"/>
        <v>5</v>
      </c>
      <c r="Q34" s="28">
        <f t="shared" si="7"/>
        <v>0</v>
      </c>
    </row>
    <row r="35" spans="1:17" x14ac:dyDescent="0.25">
      <c r="A35" s="33">
        <v>23</v>
      </c>
      <c r="B35" s="42" t="s">
        <v>576</v>
      </c>
      <c r="C35" s="40"/>
      <c r="D35" s="35">
        <f t="shared" si="0"/>
        <v>300</v>
      </c>
      <c r="E35" s="86">
        <v>2.91</v>
      </c>
      <c r="F35" s="200" t="s">
        <v>101</v>
      </c>
      <c r="G35" s="44">
        <f t="shared" si="1"/>
        <v>873</v>
      </c>
      <c r="H35" s="194">
        <v>300</v>
      </c>
      <c r="I35" s="37">
        <f t="shared" si="2"/>
        <v>873</v>
      </c>
      <c r="J35" s="96"/>
      <c r="K35" s="46">
        <f t="shared" si="3"/>
        <v>0</v>
      </c>
      <c r="L35" s="194"/>
      <c r="M35" s="37">
        <f t="shared" si="4"/>
        <v>0</v>
      </c>
      <c r="N35" s="96"/>
      <c r="O35" s="32">
        <f t="shared" si="5"/>
        <v>0</v>
      </c>
      <c r="P35" s="28">
        <f t="shared" si="6"/>
        <v>300</v>
      </c>
      <c r="Q35" s="28">
        <f t="shared" si="7"/>
        <v>0</v>
      </c>
    </row>
    <row r="36" spans="1:17" x14ac:dyDescent="0.25">
      <c r="A36" s="33">
        <v>24</v>
      </c>
      <c r="B36" s="42" t="s">
        <v>577</v>
      </c>
      <c r="C36" s="40"/>
      <c r="D36" s="35">
        <f t="shared" si="0"/>
        <v>50</v>
      </c>
      <c r="E36" s="86">
        <v>15</v>
      </c>
      <c r="F36" s="200" t="s">
        <v>101</v>
      </c>
      <c r="G36" s="44">
        <f t="shared" si="1"/>
        <v>750</v>
      </c>
      <c r="H36" s="194">
        <v>50</v>
      </c>
      <c r="I36" s="37">
        <f t="shared" si="2"/>
        <v>750</v>
      </c>
      <c r="J36" s="96"/>
      <c r="K36" s="46">
        <f t="shared" si="3"/>
        <v>0</v>
      </c>
      <c r="L36" s="194"/>
      <c r="M36" s="37">
        <f t="shared" si="4"/>
        <v>0</v>
      </c>
      <c r="N36" s="96"/>
      <c r="O36" s="32">
        <f t="shared" si="5"/>
        <v>0</v>
      </c>
      <c r="P36" s="28">
        <f t="shared" si="6"/>
        <v>50</v>
      </c>
      <c r="Q36" s="28">
        <f t="shared" si="7"/>
        <v>0</v>
      </c>
    </row>
    <row r="37" spans="1:17" x14ac:dyDescent="0.25">
      <c r="A37" s="33">
        <v>25</v>
      </c>
      <c r="B37" s="42" t="s">
        <v>578</v>
      </c>
      <c r="C37" s="40"/>
      <c r="D37" s="35">
        <f t="shared" si="0"/>
        <v>8</v>
      </c>
      <c r="E37" s="86">
        <v>47.82</v>
      </c>
      <c r="F37" s="200" t="s">
        <v>101</v>
      </c>
      <c r="G37" s="44">
        <f t="shared" si="1"/>
        <v>382.56</v>
      </c>
      <c r="H37" s="194">
        <v>4</v>
      </c>
      <c r="I37" s="37">
        <f t="shared" si="2"/>
        <v>191.28</v>
      </c>
      <c r="J37" s="96">
        <v>4</v>
      </c>
      <c r="K37" s="46">
        <f t="shared" si="3"/>
        <v>191.28</v>
      </c>
      <c r="L37" s="194"/>
      <c r="M37" s="37">
        <f t="shared" si="4"/>
        <v>0</v>
      </c>
      <c r="N37" s="96"/>
      <c r="O37" s="32">
        <f t="shared" si="5"/>
        <v>0</v>
      </c>
      <c r="P37" s="28">
        <f t="shared" si="6"/>
        <v>8</v>
      </c>
      <c r="Q37" s="28">
        <f t="shared" si="7"/>
        <v>0</v>
      </c>
    </row>
    <row r="38" spans="1:17" x14ac:dyDescent="0.25">
      <c r="A38" s="33">
        <v>26</v>
      </c>
      <c r="B38" s="42" t="s">
        <v>597</v>
      </c>
      <c r="C38" s="40"/>
      <c r="D38" s="35">
        <f t="shared" si="0"/>
        <v>3</v>
      </c>
      <c r="E38" s="86">
        <v>1000</v>
      </c>
      <c r="F38" s="200" t="s">
        <v>105</v>
      </c>
      <c r="G38" s="44">
        <f t="shared" si="1"/>
        <v>3000</v>
      </c>
      <c r="H38" s="194">
        <v>3</v>
      </c>
      <c r="I38" s="37">
        <f t="shared" si="2"/>
        <v>3000</v>
      </c>
      <c r="J38" s="96"/>
      <c r="K38" s="46">
        <f t="shared" si="3"/>
        <v>0</v>
      </c>
      <c r="L38" s="194"/>
      <c r="M38" s="37">
        <f t="shared" si="4"/>
        <v>0</v>
      </c>
      <c r="N38" s="96"/>
      <c r="O38" s="32">
        <f t="shared" si="5"/>
        <v>0</v>
      </c>
      <c r="P38" s="28"/>
      <c r="Q38" s="28"/>
    </row>
    <row r="39" spans="1:17" x14ac:dyDescent="0.25">
      <c r="A39" s="33">
        <v>27</v>
      </c>
      <c r="B39" s="42" t="s">
        <v>579</v>
      </c>
      <c r="C39" s="40"/>
      <c r="D39" s="35">
        <f t="shared" si="0"/>
        <v>1</v>
      </c>
      <c r="E39" s="86"/>
      <c r="F39" s="200" t="s">
        <v>101</v>
      </c>
      <c r="G39" s="44">
        <f t="shared" si="1"/>
        <v>0</v>
      </c>
      <c r="H39" s="194">
        <v>1</v>
      </c>
      <c r="I39" s="37">
        <f t="shared" si="2"/>
        <v>0</v>
      </c>
      <c r="J39" s="96"/>
      <c r="K39" s="46">
        <f t="shared" si="3"/>
        <v>0</v>
      </c>
      <c r="L39" s="194"/>
      <c r="M39" s="37">
        <f t="shared" si="4"/>
        <v>0</v>
      </c>
      <c r="N39" s="96"/>
      <c r="O39" s="32">
        <f t="shared" si="5"/>
        <v>0</v>
      </c>
      <c r="P39" s="28">
        <f t="shared" si="6"/>
        <v>1</v>
      </c>
      <c r="Q39" s="28">
        <f t="shared" si="7"/>
        <v>0</v>
      </c>
    </row>
    <row r="40" spans="1:17" x14ac:dyDescent="0.25">
      <c r="A40" s="33">
        <v>28</v>
      </c>
      <c r="B40" s="42" t="s">
        <v>580</v>
      </c>
      <c r="C40" s="39"/>
      <c r="D40" s="35">
        <f t="shared" si="0"/>
        <v>50</v>
      </c>
      <c r="E40" s="108">
        <v>3</v>
      </c>
      <c r="F40" s="200" t="s">
        <v>101</v>
      </c>
      <c r="G40" s="44">
        <f t="shared" si="1"/>
        <v>150</v>
      </c>
      <c r="H40" s="194">
        <v>25</v>
      </c>
      <c r="I40" s="37">
        <f t="shared" si="2"/>
        <v>75</v>
      </c>
      <c r="J40" s="96">
        <v>10</v>
      </c>
      <c r="K40" s="46">
        <f t="shared" si="3"/>
        <v>30</v>
      </c>
      <c r="L40" s="194">
        <v>10</v>
      </c>
      <c r="M40" s="37">
        <f t="shared" si="4"/>
        <v>30</v>
      </c>
      <c r="N40" s="96">
        <v>5</v>
      </c>
      <c r="O40" s="32">
        <f t="shared" si="5"/>
        <v>15</v>
      </c>
      <c r="P40" s="28">
        <f t="shared" si="6"/>
        <v>50</v>
      </c>
      <c r="Q40" s="28">
        <f t="shared" si="7"/>
        <v>0</v>
      </c>
    </row>
    <row r="41" spans="1:17" x14ac:dyDescent="0.25">
      <c r="A41" s="33">
        <v>29</v>
      </c>
      <c r="B41" s="82" t="s">
        <v>581</v>
      </c>
      <c r="C41" s="40"/>
      <c r="D41" s="35">
        <f t="shared" si="0"/>
        <v>30</v>
      </c>
      <c r="E41" s="86">
        <v>9.65</v>
      </c>
      <c r="F41" s="200" t="s">
        <v>101</v>
      </c>
      <c r="G41" s="44">
        <f t="shared" si="1"/>
        <v>289.5</v>
      </c>
      <c r="H41" s="194">
        <v>15</v>
      </c>
      <c r="I41" s="37">
        <f t="shared" si="2"/>
        <v>144.75</v>
      </c>
      <c r="J41" s="96">
        <v>10</v>
      </c>
      <c r="K41" s="46">
        <f t="shared" si="3"/>
        <v>96.5</v>
      </c>
      <c r="L41" s="194">
        <v>5</v>
      </c>
      <c r="M41" s="37">
        <f t="shared" si="4"/>
        <v>48.25</v>
      </c>
      <c r="N41" s="96"/>
      <c r="O41" s="32">
        <f t="shared" si="5"/>
        <v>0</v>
      </c>
      <c r="P41" s="28">
        <f t="shared" si="6"/>
        <v>30</v>
      </c>
      <c r="Q41" s="28">
        <f t="shared" si="7"/>
        <v>0</v>
      </c>
    </row>
    <row r="42" spans="1:17" x14ac:dyDescent="0.25">
      <c r="A42" s="33">
        <v>30</v>
      </c>
      <c r="B42" s="42" t="s">
        <v>582</v>
      </c>
      <c r="C42" s="40"/>
      <c r="D42" s="35">
        <f t="shared" si="0"/>
        <v>10</v>
      </c>
      <c r="E42" s="86">
        <v>10.31</v>
      </c>
      <c r="F42" s="200" t="s">
        <v>101</v>
      </c>
      <c r="G42" s="44">
        <f t="shared" si="1"/>
        <v>103.10000000000001</v>
      </c>
      <c r="H42" s="194">
        <v>4</v>
      </c>
      <c r="I42" s="37">
        <f t="shared" si="2"/>
        <v>41.24</v>
      </c>
      <c r="J42" s="96">
        <v>2</v>
      </c>
      <c r="K42" s="46">
        <f t="shared" si="3"/>
        <v>20.62</v>
      </c>
      <c r="L42" s="194">
        <v>2</v>
      </c>
      <c r="M42" s="37">
        <f t="shared" si="4"/>
        <v>20.62</v>
      </c>
      <c r="N42" s="96">
        <v>2</v>
      </c>
      <c r="O42" s="32">
        <f t="shared" si="5"/>
        <v>20.62</v>
      </c>
      <c r="P42" s="28">
        <f t="shared" si="6"/>
        <v>10</v>
      </c>
      <c r="Q42" s="28">
        <f t="shared" si="7"/>
        <v>0</v>
      </c>
    </row>
    <row r="43" spans="1:17" x14ac:dyDescent="0.25">
      <c r="A43" s="33">
        <v>31</v>
      </c>
      <c r="B43" s="42" t="s">
        <v>250</v>
      </c>
      <c r="C43" s="40"/>
      <c r="D43" s="35">
        <f t="shared" si="0"/>
        <v>6</v>
      </c>
      <c r="E43" s="86">
        <v>18.2</v>
      </c>
      <c r="F43" s="200" t="s">
        <v>101</v>
      </c>
      <c r="G43" s="44">
        <f t="shared" si="1"/>
        <v>109.19999999999999</v>
      </c>
      <c r="H43" s="194">
        <v>3</v>
      </c>
      <c r="I43" s="37">
        <f t="shared" si="2"/>
        <v>54.599999999999994</v>
      </c>
      <c r="J43" s="96">
        <v>3</v>
      </c>
      <c r="K43" s="46">
        <f t="shared" si="3"/>
        <v>54.599999999999994</v>
      </c>
      <c r="L43" s="194"/>
      <c r="M43" s="37">
        <f t="shared" si="4"/>
        <v>0</v>
      </c>
      <c r="N43" s="96"/>
      <c r="O43" s="32">
        <f t="shared" si="5"/>
        <v>0</v>
      </c>
      <c r="P43" s="28">
        <f t="shared" si="6"/>
        <v>6</v>
      </c>
      <c r="Q43" s="28">
        <f t="shared" si="7"/>
        <v>0</v>
      </c>
    </row>
    <row r="44" spans="1:17" x14ac:dyDescent="0.25">
      <c r="A44" s="33">
        <v>32</v>
      </c>
      <c r="B44" s="42" t="s">
        <v>583</v>
      </c>
      <c r="C44" s="40"/>
      <c r="D44" s="35">
        <f t="shared" si="0"/>
        <v>12</v>
      </c>
      <c r="E44" s="86">
        <v>12.74</v>
      </c>
      <c r="F44" s="200" t="s">
        <v>45</v>
      </c>
      <c r="G44" s="44">
        <f t="shared" si="1"/>
        <v>152.88</v>
      </c>
      <c r="H44" s="194">
        <v>6</v>
      </c>
      <c r="I44" s="37">
        <f t="shared" si="2"/>
        <v>76.44</v>
      </c>
      <c r="J44" s="96">
        <v>6</v>
      </c>
      <c r="K44" s="46">
        <f t="shared" si="3"/>
        <v>76.44</v>
      </c>
      <c r="L44" s="194"/>
      <c r="M44" s="37">
        <f t="shared" si="4"/>
        <v>0</v>
      </c>
      <c r="N44" s="96"/>
      <c r="O44" s="32">
        <f t="shared" si="5"/>
        <v>0</v>
      </c>
      <c r="P44" s="28">
        <f t="shared" si="6"/>
        <v>12</v>
      </c>
      <c r="Q44" s="28">
        <f t="shared" si="7"/>
        <v>0</v>
      </c>
    </row>
    <row r="45" spans="1:17" x14ac:dyDescent="0.25">
      <c r="A45" s="33">
        <v>33</v>
      </c>
      <c r="B45" s="42" t="s">
        <v>584</v>
      </c>
      <c r="C45" s="40"/>
      <c r="D45" s="35">
        <f t="shared" si="0"/>
        <v>10</v>
      </c>
      <c r="E45" s="86">
        <v>78.92</v>
      </c>
      <c r="F45" s="200" t="s">
        <v>45</v>
      </c>
      <c r="G45" s="44">
        <f t="shared" si="1"/>
        <v>789.2</v>
      </c>
      <c r="H45" s="194">
        <v>5</v>
      </c>
      <c r="I45" s="37">
        <f t="shared" si="2"/>
        <v>394.6</v>
      </c>
      <c r="J45" s="96">
        <v>3</v>
      </c>
      <c r="K45" s="46">
        <f t="shared" si="3"/>
        <v>236.76</v>
      </c>
      <c r="L45" s="194">
        <v>2</v>
      </c>
      <c r="M45" s="37">
        <f t="shared" si="4"/>
        <v>157.84</v>
      </c>
      <c r="N45" s="96"/>
      <c r="O45" s="32">
        <f t="shared" si="5"/>
        <v>0</v>
      </c>
      <c r="P45" s="28">
        <f t="shared" si="6"/>
        <v>10</v>
      </c>
      <c r="Q45" s="28">
        <f t="shared" si="7"/>
        <v>0</v>
      </c>
    </row>
    <row r="46" spans="1:17" x14ac:dyDescent="0.25">
      <c r="A46" s="33">
        <v>34</v>
      </c>
      <c r="B46" s="42" t="s">
        <v>454</v>
      </c>
      <c r="C46" s="40"/>
      <c r="D46" s="35">
        <f t="shared" si="0"/>
        <v>10</v>
      </c>
      <c r="E46" s="86">
        <v>55.12</v>
      </c>
      <c r="F46" s="200" t="s">
        <v>101</v>
      </c>
      <c r="G46" s="44">
        <f t="shared" si="1"/>
        <v>551.19999999999993</v>
      </c>
      <c r="H46" s="194">
        <v>5</v>
      </c>
      <c r="I46" s="37">
        <f t="shared" si="2"/>
        <v>275.59999999999997</v>
      </c>
      <c r="J46" s="96">
        <v>5</v>
      </c>
      <c r="K46" s="46">
        <f t="shared" si="3"/>
        <v>275.59999999999997</v>
      </c>
      <c r="L46" s="194"/>
      <c r="M46" s="37">
        <f t="shared" si="4"/>
        <v>0</v>
      </c>
      <c r="N46" s="96"/>
      <c r="O46" s="32">
        <f t="shared" si="5"/>
        <v>0</v>
      </c>
      <c r="P46" s="28">
        <f t="shared" si="6"/>
        <v>10</v>
      </c>
      <c r="Q46" s="28">
        <f t="shared" si="7"/>
        <v>0</v>
      </c>
    </row>
    <row r="47" spans="1:17" x14ac:dyDescent="0.25">
      <c r="A47" s="33">
        <v>35</v>
      </c>
      <c r="B47" s="42" t="s">
        <v>585</v>
      </c>
      <c r="C47" s="40"/>
      <c r="D47" s="35">
        <f t="shared" si="0"/>
        <v>100</v>
      </c>
      <c r="E47" s="86">
        <v>129.97999999999999</v>
      </c>
      <c r="F47" s="200" t="s">
        <v>40</v>
      </c>
      <c r="G47" s="44">
        <f t="shared" si="1"/>
        <v>12997.999999999998</v>
      </c>
      <c r="H47" s="194">
        <v>50</v>
      </c>
      <c r="I47" s="37">
        <f t="shared" si="2"/>
        <v>6498.9999999999991</v>
      </c>
      <c r="J47" s="96">
        <v>20</v>
      </c>
      <c r="K47" s="46">
        <f t="shared" si="3"/>
        <v>2599.6</v>
      </c>
      <c r="L47" s="194">
        <v>20</v>
      </c>
      <c r="M47" s="37">
        <f t="shared" si="4"/>
        <v>2599.6</v>
      </c>
      <c r="N47" s="96">
        <v>10</v>
      </c>
      <c r="O47" s="32">
        <f t="shared" si="5"/>
        <v>1299.8</v>
      </c>
      <c r="P47" s="28">
        <f t="shared" si="6"/>
        <v>100</v>
      </c>
      <c r="Q47" s="28">
        <f t="shared" si="7"/>
        <v>0</v>
      </c>
    </row>
    <row r="48" spans="1:17" x14ac:dyDescent="0.25">
      <c r="A48" s="33">
        <v>36</v>
      </c>
      <c r="B48" s="42" t="s">
        <v>586</v>
      </c>
      <c r="C48" s="40"/>
      <c r="D48" s="35">
        <f t="shared" si="0"/>
        <v>100</v>
      </c>
      <c r="E48" s="86">
        <v>114.51</v>
      </c>
      <c r="F48" s="200" t="s">
        <v>40</v>
      </c>
      <c r="G48" s="44">
        <f t="shared" si="1"/>
        <v>11451</v>
      </c>
      <c r="H48" s="194">
        <v>50</v>
      </c>
      <c r="I48" s="37">
        <f t="shared" si="2"/>
        <v>5725.5</v>
      </c>
      <c r="J48" s="96">
        <v>20</v>
      </c>
      <c r="K48" s="46">
        <f t="shared" si="3"/>
        <v>2290.2000000000003</v>
      </c>
      <c r="L48" s="194">
        <v>20</v>
      </c>
      <c r="M48" s="37">
        <f t="shared" si="4"/>
        <v>2290.2000000000003</v>
      </c>
      <c r="N48" s="96">
        <v>10</v>
      </c>
      <c r="O48" s="32">
        <f t="shared" si="5"/>
        <v>1145.1000000000001</v>
      </c>
      <c r="P48" s="28">
        <f t="shared" si="6"/>
        <v>100</v>
      </c>
      <c r="Q48" s="28">
        <f t="shared" si="7"/>
        <v>0</v>
      </c>
    </row>
    <row r="49" spans="1:17" x14ac:dyDescent="0.25">
      <c r="A49" s="33">
        <v>37</v>
      </c>
      <c r="B49" s="42" t="s">
        <v>46</v>
      </c>
      <c r="C49" s="40"/>
      <c r="D49" s="35">
        <f t="shared" si="0"/>
        <v>10</v>
      </c>
      <c r="E49" s="86">
        <v>20.79</v>
      </c>
      <c r="F49" s="200" t="s">
        <v>45</v>
      </c>
      <c r="G49" s="44">
        <f t="shared" si="1"/>
        <v>207.89999999999998</v>
      </c>
      <c r="H49" s="194">
        <v>5</v>
      </c>
      <c r="I49" s="37">
        <f t="shared" si="2"/>
        <v>103.94999999999999</v>
      </c>
      <c r="J49" s="96">
        <v>3</v>
      </c>
      <c r="K49" s="46">
        <f t="shared" si="3"/>
        <v>62.37</v>
      </c>
      <c r="L49" s="194">
        <v>2</v>
      </c>
      <c r="M49" s="37">
        <f t="shared" si="4"/>
        <v>41.58</v>
      </c>
      <c r="N49" s="96"/>
      <c r="O49" s="32">
        <f t="shared" si="5"/>
        <v>0</v>
      </c>
      <c r="P49" s="28">
        <f t="shared" si="6"/>
        <v>10</v>
      </c>
      <c r="Q49" s="28">
        <f t="shared" si="7"/>
        <v>0</v>
      </c>
    </row>
    <row r="50" spans="1:17" x14ac:dyDescent="0.25">
      <c r="A50" s="33">
        <v>38</v>
      </c>
      <c r="B50" s="42" t="s">
        <v>587</v>
      </c>
      <c r="C50" s="40"/>
      <c r="D50" s="35">
        <f t="shared" si="0"/>
        <v>100</v>
      </c>
      <c r="E50" s="86">
        <v>5</v>
      </c>
      <c r="F50" s="200" t="s">
        <v>101</v>
      </c>
      <c r="G50" s="44">
        <f t="shared" si="1"/>
        <v>500</v>
      </c>
      <c r="H50" s="194">
        <v>50</v>
      </c>
      <c r="I50" s="37">
        <f t="shared" si="2"/>
        <v>250</v>
      </c>
      <c r="J50" s="96">
        <v>25</v>
      </c>
      <c r="K50" s="46">
        <f t="shared" si="3"/>
        <v>125</v>
      </c>
      <c r="L50" s="194">
        <v>25</v>
      </c>
      <c r="M50" s="37">
        <f t="shared" si="4"/>
        <v>125</v>
      </c>
      <c r="N50" s="96"/>
      <c r="O50" s="32">
        <f t="shared" si="5"/>
        <v>0</v>
      </c>
      <c r="P50" s="28">
        <f t="shared" si="6"/>
        <v>100</v>
      </c>
      <c r="Q50" s="28">
        <f t="shared" si="7"/>
        <v>0</v>
      </c>
    </row>
    <row r="51" spans="1:17" x14ac:dyDescent="0.25">
      <c r="A51" s="33">
        <v>39</v>
      </c>
      <c r="B51" s="42" t="s">
        <v>455</v>
      </c>
      <c r="C51" s="40"/>
      <c r="D51" s="35">
        <f t="shared" si="0"/>
        <v>15</v>
      </c>
      <c r="E51" s="86">
        <v>70.72</v>
      </c>
      <c r="F51" s="200" t="s">
        <v>254</v>
      </c>
      <c r="G51" s="44">
        <f t="shared" si="1"/>
        <v>1060.8</v>
      </c>
      <c r="H51" s="194">
        <v>10</v>
      </c>
      <c r="I51" s="37">
        <f t="shared" si="2"/>
        <v>707.2</v>
      </c>
      <c r="J51" s="96">
        <v>5</v>
      </c>
      <c r="K51" s="46">
        <f t="shared" si="3"/>
        <v>353.6</v>
      </c>
      <c r="L51" s="194"/>
      <c r="M51" s="37">
        <f t="shared" si="4"/>
        <v>0</v>
      </c>
      <c r="N51" s="96"/>
      <c r="O51" s="32">
        <f t="shared" si="5"/>
        <v>0</v>
      </c>
      <c r="P51" s="28">
        <f t="shared" si="6"/>
        <v>15</v>
      </c>
      <c r="Q51" s="28">
        <f t="shared" si="7"/>
        <v>0</v>
      </c>
    </row>
    <row r="52" spans="1:17" x14ac:dyDescent="0.25">
      <c r="A52" s="33">
        <v>40</v>
      </c>
      <c r="B52" s="42" t="s">
        <v>421</v>
      </c>
      <c r="C52" s="40"/>
      <c r="D52" s="35">
        <f t="shared" si="0"/>
        <v>20</v>
      </c>
      <c r="E52" s="86">
        <v>101.92</v>
      </c>
      <c r="F52" s="200" t="s">
        <v>254</v>
      </c>
      <c r="G52" s="44">
        <f t="shared" si="1"/>
        <v>2038.4</v>
      </c>
      <c r="H52" s="194">
        <v>15</v>
      </c>
      <c r="I52" s="37">
        <f t="shared" si="2"/>
        <v>1528.8</v>
      </c>
      <c r="J52" s="96">
        <v>5</v>
      </c>
      <c r="K52" s="46">
        <f t="shared" si="3"/>
        <v>509.6</v>
      </c>
      <c r="L52" s="194"/>
      <c r="M52" s="37">
        <f t="shared" si="4"/>
        <v>0</v>
      </c>
      <c r="N52" s="96"/>
      <c r="O52" s="32">
        <f t="shared" si="5"/>
        <v>0</v>
      </c>
      <c r="P52" s="28">
        <f t="shared" si="6"/>
        <v>20</v>
      </c>
      <c r="Q52" s="28">
        <f t="shared" si="7"/>
        <v>0</v>
      </c>
    </row>
    <row r="53" spans="1:17" x14ac:dyDescent="0.25">
      <c r="A53" s="33">
        <v>41</v>
      </c>
      <c r="B53" s="42" t="s">
        <v>1678</v>
      </c>
      <c r="C53" s="40"/>
      <c r="D53" s="35">
        <f t="shared" si="0"/>
        <v>25</v>
      </c>
      <c r="E53" s="86">
        <v>20.16</v>
      </c>
      <c r="F53" s="200" t="s">
        <v>101</v>
      </c>
      <c r="G53" s="44">
        <f t="shared" si="1"/>
        <v>504</v>
      </c>
      <c r="H53" s="194">
        <v>25</v>
      </c>
      <c r="I53" s="37">
        <f t="shared" si="2"/>
        <v>504</v>
      </c>
      <c r="J53" s="96"/>
      <c r="K53" s="46">
        <f t="shared" si="3"/>
        <v>0</v>
      </c>
      <c r="L53" s="194"/>
      <c r="M53" s="37">
        <f t="shared" si="4"/>
        <v>0</v>
      </c>
      <c r="N53" s="96"/>
      <c r="O53" s="32">
        <f t="shared" si="5"/>
        <v>0</v>
      </c>
      <c r="P53" s="28"/>
      <c r="Q53" s="28"/>
    </row>
    <row r="54" spans="1:17" x14ac:dyDescent="0.25">
      <c r="A54" s="33">
        <v>42</v>
      </c>
      <c r="B54" s="42" t="s">
        <v>588</v>
      </c>
      <c r="C54" s="40"/>
      <c r="D54" s="35">
        <f t="shared" si="0"/>
        <v>6</v>
      </c>
      <c r="E54" s="86">
        <v>96.72</v>
      </c>
      <c r="F54" s="200" t="s">
        <v>45</v>
      </c>
      <c r="G54" s="44">
        <f t="shared" si="1"/>
        <v>580.31999999999994</v>
      </c>
      <c r="H54" s="194">
        <v>3</v>
      </c>
      <c r="I54" s="37">
        <f t="shared" si="2"/>
        <v>290.15999999999997</v>
      </c>
      <c r="J54" s="96">
        <v>3</v>
      </c>
      <c r="K54" s="46">
        <f t="shared" si="3"/>
        <v>290.15999999999997</v>
      </c>
      <c r="L54" s="194"/>
      <c r="M54" s="37">
        <f t="shared" si="4"/>
        <v>0</v>
      </c>
      <c r="N54" s="96"/>
      <c r="O54" s="32">
        <f t="shared" si="5"/>
        <v>0</v>
      </c>
      <c r="P54" s="28">
        <f t="shared" si="6"/>
        <v>6</v>
      </c>
      <c r="Q54" s="28">
        <f t="shared" si="7"/>
        <v>0</v>
      </c>
    </row>
    <row r="55" spans="1:17" x14ac:dyDescent="0.25">
      <c r="A55" s="33">
        <v>43</v>
      </c>
      <c r="B55" s="42" t="s">
        <v>179</v>
      </c>
      <c r="C55" s="40"/>
      <c r="D55" s="35">
        <f t="shared" si="0"/>
        <v>5</v>
      </c>
      <c r="E55" s="86">
        <v>15.48</v>
      </c>
      <c r="F55" s="200" t="s">
        <v>101</v>
      </c>
      <c r="G55" s="44">
        <f t="shared" si="1"/>
        <v>77.400000000000006</v>
      </c>
      <c r="H55" s="194">
        <v>5</v>
      </c>
      <c r="I55" s="37">
        <f t="shared" si="2"/>
        <v>77.400000000000006</v>
      </c>
      <c r="J55" s="96"/>
      <c r="K55" s="46">
        <f t="shared" si="3"/>
        <v>0</v>
      </c>
      <c r="L55" s="194"/>
      <c r="M55" s="37">
        <f t="shared" si="4"/>
        <v>0</v>
      </c>
      <c r="N55" s="96"/>
      <c r="O55" s="32">
        <f t="shared" si="5"/>
        <v>0</v>
      </c>
      <c r="P55" s="28">
        <f t="shared" si="6"/>
        <v>5</v>
      </c>
      <c r="Q55" s="28">
        <f t="shared" si="7"/>
        <v>0</v>
      </c>
    </row>
    <row r="56" spans="1:17" x14ac:dyDescent="0.25">
      <c r="A56" s="33">
        <v>44</v>
      </c>
      <c r="B56" s="42" t="s">
        <v>589</v>
      </c>
      <c r="C56" s="39"/>
      <c r="D56" s="35">
        <f t="shared" si="0"/>
        <v>50</v>
      </c>
      <c r="E56" s="108">
        <v>34.61</v>
      </c>
      <c r="F56" s="200" t="s">
        <v>101</v>
      </c>
      <c r="G56" s="44">
        <f t="shared" si="1"/>
        <v>1730.5</v>
      </c>
      <c r="H56" s="194">
        <v>25</v>
      </c>
      <c r="I56" s="37">
        <f t="shared" si="2"/>
        <v>865.25</v>
      </c>
      <c r="J56" s="96">
        <v>25</v>
      </c>
      <c r="K56" s="46">
        <f t="shared" si="3"/>
        <v>865.25</v>
      </c>
      <c r="L56" s="194"/>
      <c r="M56" s="37">
        <f t="shared" si="4"/>
        <v>0</v>
      </c>
      <c r="N56" s="96"/>
      <c r="O56" s="32">
        <f t="shared" si="5"/>
        <v>0</v>
      </c>
      <c r="P56" s="28">
        <f t="shared" ref="P56:P69" si="8">N56+L56+J56+H56</f>
        <v>50</v>
      </c>
      <c r="Q56" s="28">
        <f t="shared" ref="Q56:Q69" si="9">P56-D56</f>
        <v>0</v>
      </c>
    </row>
    <row r="57" spans="1:17" x14ac:dyDescent="0.25">
      <c r="A57" s="33">
        <v>45</v>
      </c>
      <c r="B57" s="42" t="s">
        <v>590</v>
      </c>
      <c r="C57" s="40"/>
      <c r="D57" s="35">
        <f t="shared" si="0"/>
        <v>100</v>
      </c>
      <c r="E57" s="86">
        <v>5</v>
      </c>
      <c r="F57" s="200" t="s">
        <v>101</v>
      </c>
      <c r="G57" s="44">
        <f t="shared" si="1"/>
        <v>500</v>
      </c>
      <c r="H57" s="194">
        <v>50</v>
      </c>
      <c r="I57" s="37">
        <f t="shared" si="2"/>
        <v>250</v>
      </c>
      <c r="J57" s="96">
        <v>25</v>
      </c>
      <c r="K57" s="46">
        <f t="shared" si="3"/>
        <v>125</v>
      </c>
      <c r="L57" s="194">
        <v>25</v>
      </c>
      <c r="M57" s="37">
        <f t="shared" si="4"/>
        <v>125</v>
      </c>
      <c r="N57" s="96"/>
      <c r="O57" s="32">
        <f t="shared" si="5"/>
        <v>0</v>
      </c>
      <c r="P57" s="28">
        <f t="shared" si="8"/>
        <v>100</v>
      </c>
      <c r="Q57" s="28">
        <f t="shared" si="9"/>
        <v>0</v>
      </c>
    </row>
    <row r="58" spans="1:17" x14ac:dyDescent="0.25">
      <c r="A58" s="33">
        <v>46</v>
      </c>
      <c r="B58" s="42" t="s">
        <v>598</v>
      </c>
      <c r="C58" s="40"/>
      <c r="D58" s="35">
        <f t="shared" si="0"/>
        <v>2</v>
      </c>
      <c r="E58" s="86">
        <v>2500</v>
      </c>
      <c r="F58" s="200" t="s">
        <v>101</v>
      </c>
      <c r="G58" s="44">
        <f t="shared" si="1"/>
        <v>5000</v>
      </c>
      <c r="H58" s="194">
        <v>1</v>
      </c>
      <c r="I58" s="37">
        <f t="shared" si="2"/>
        <v>2500</v>
      </c>
      <c r="J58" s="96">
        <v>1</v>
      </c>
      <c r="K58" s="46">
        <f t="shared" si="3"/>
        <v>2500</v>
      </c>
      <c r="L58" s="194"/>
      <c r="M58" s="37">
        <f t="shared" si="4"/>
        <v>0</v>
      </c>
      <c r="N58" s="96"/>
      <c r="O58" s="32">
        <f t="shared" si="5"/>
        <v>0</v>
      </c>
      <c r="P58" s="28"/>
      <c r="Q58" s="28"/>
    </row>
    <row r="59" spans="1:17" x14ac:dyDescent="0.25">
      <c r="A59" s="33">
        <v>47</v>
      </c>
      <c r="B59" s="42" t="s">
        <v>420</v>
      </c>
      <c r="C59" s="40"/>
      <c r="D59" s="35">
        <f t="shared" si="0"/>
        <v>20</v>
      </c>
      <c r="E59" s="86">
        <v>12.41</v>
      </c>
      <c r="F59" s="200" t="s">
        <v>101</v>
      </c>
      <c r="G59" s="44">
        <f t="shared" si="1"/>
        <v>248.2</v>
      </c>
      <c r="H59" s="194">
        <v>10</v>
      </c>
      <c r="I59" s="37">
        <f t="shared" si="2"/>
        <v>124.1</v>
      </c>
      <c r="J59" s="96">
        <v>10</v>
      </c>
      <c r="K59" s="46">
        <f t="shared" si="3"/>
        <v>124.1</v>
      </c>
      <c r="L59" s="194"/>
      <c r="M59" s="37">
        <f t="shared" si="4"/>
        <v>0</v>
      </c>
      <c r="N59" s="96"/>
      <c r="O59" s="32">
        <f t="shared" si="5"/>
        <v>0</v>
      </c>
      <c r="P59" s="28">
        <f t="shared" si="8"/>
        <v>20</v>
      </c>
      <c r="Q59" s="28">
        <f t="shared" si="9"/>
        <v>0</v>
      </c>
    </row>
    <row r="60" spans="1:17" x14ac:dyDescent="0.25">
      <c r="A60" s="33">
        <v>48</v>
      </c>
      <c r="B60" s="42" t="s">
        <v>180</v>
      </c>
      <c r="C60" s="40"/>
      <c r="D60" s="35">
        <f t="shared" si="0"/>
        <v>4</v>
      </c>
      <c r="E60" s="86">
        <v>24.63</v>
      </c>
      <c r="F60" s="200" t="s">
        <v>57</v>
      </c>
      <c r="G60" s="44">
        <f t="shared" si="1"/>
        <v>98.52</v>
      </c>
      <c r="H60" s="194">
        <v>2</v>
      </c>
      <c r="I60" s="37">
        <f t="shared" si="2"/>
        <v>49.26</v>
      </c>
      <c r="J60" s="96">
        <v>2</v>
      </c>
      <c r="K60" s="46">
        <f t="shared" si="3"/>
        <v>49.26</v>
      </c>
      <c r="L60" s="194"/>
      <c r="M60" s="37">
        <f t="shared" si="4"/>
        <v>0</v>
      </c>
      <c r="N60" s="96"/>
      <c r="O60" s="32">
        <f t="shared" si="5"/>
        <v>0</v>
      </c>
      <c r="P60" s="28">
        <f t="shared" si="8"/>
        <v>4</v>
      </c>
      <c r="Q60" s="28">
        <f t="shared" si="9"/>
        <v>0</v>
      </c>
    </row>
    <row r="61" spans="1:17" x14ac:dyDescent="0.25">
      <c r="A61" s="33">
        <v>49</v>
      </c>
      <c r="B61" s="42" t="s">
        <v>591</v>
      </c>
      <c r="C61" s="40"/>
      <c r="D61" s="35">
        <f t="shared" si="0"/>
        <v>4</v>
      </c>
      <c r="E61" s="86">
        <v>27.66</v>
      </c>
      <c r="F61" s="200" t="s">
        <v>101</v>
      </c>
      <c r="G61" s="44">
        <f t="shared" si="1"/>
        <v>110.64</v>
      </c>
      <c r="H61" s="194">
        <v>2</v>
      </c>
      <c r="I61" s="37">
        <f t="shared" si="2"/>
        <v>55.32</v>
      </c>
      <c r="J61" s="96">
        <v>2</v>
      </c>
      <c r="K61" s="46">
        <f t="shared" si="3"/>
        <v>55.32</v>
      </c>
      <c r="L61" s="194"/>
      <c r="M61" s="37">
        <f t="shared" si="4"/>
        <v>0</v>
      </c>
      <c r="N61" s="96"/>
      <c r="O61" s="32">
        <f t="shared" si="5"/>
        <v>0</v>
      </c>
      <c r="P61" s="28">
        <f t="shared" si="8"/>
        <v>4</v>
      </c>
      <c r="Q61" s="28">
        <f t="shared" si="9"/>
        <v>0</v>
      </c>
    </row>
    <row r="62" spans="1:17" x14ac:dyDescent="0.25">
      <c r="A62" s="33">
        <v>50</v>
      </c>
      <c r="B62" s="42" t="s">
        <v>69</v>
      </c>
      <c r="C62" s="39"/>
      <c r="D62" s="35">
        <f t="shared" si="0"/>
        <v>10</v>
      </c>
      <c r="E62" s="108">
        <v>20.68</v>
      </c>
      <c r="F62" s="200" t="s">
        <v>45</v>
      </c>
      <c r="G62" s="44">
        <f t="shared" si="1"/>
        <v>206.8</v>
      </c>
      <c r="H62" s="194">
        <v>5</v>
      </c>
      <c r="I62" s="37">
        <f t="shared" si="2"/>
        <v>103.4</v>
      </c>
      <c r="J62" s="96">
        <v>3</v>
      </c>
      <c r="K62" s="46">
        <f t="shared" si="3"/>
        <v>62.04</v>
      </c>
      <c r="L62" s="194">
        <v>2</v>
      </c>
      <c r="M62" s="37">
        <f t="shared" si="4"/>
        <v>41.36</v>
      </c>
      <c r="N62" s="96"/>
      <c r="O62" s="32">
        <f t="shared" si="5"/>
        <v>0</v>
      </c>
      <c r="P62" s="28">
        <f t="shared" si="8"/>
        <v>10</v>
      </c>
      <c r="Q62" s="28">
        <f t="shared" si="9"/>
        <v>0</v>
      </c>
    </row>
    <row r="63" spans="1:17" x14ac:dyDescent="0.25">
      <c r="A63" s="33">
        <v>51</v>
      </c>
      <c r="B63" s="82" t="s">
        <v>592</v>
      </c>
      <c r="C63" s="40"/>
      <c r="D63" s="35">
        <f t="shared" si="0"/>
        <v>5</v>
      </c>
      <c r="E63" s="86">
        <v>82.16</v>
      </c>
      <c r="F63" s="200" t="s">
        <v>101</v>
      </c>
      <c r="G63" s="44">
        <f t="shared" si="1"/>
        <v>410.79999999999995</v>
      </c>
      <c r="H63" s="194">
        <v>5</v>
      </c>
      <c r="I63" s="37">
        <f t="shared" si="2"/>
        <v>410.79999999999995</v>
      </c>
      <c r="J63" s="96"/>
      <c r="K63" s="46">
        <f t="shared" si="3"/>
        <v>0</v>
      </c>
      <c r="L63" s="194"/>
      <c r="M63" s="37">
        <f t="shared" si="4"/>
        <v>0</v>
      </c>
      <c r="N63" s="96"/>
      <c r="O63" s="32">
        <f t="shared" si="5"/>
        <v>0</v>
      </c>
      <c r="P63" s="28">
        <f t="shared" si="8"/>
        <v>5</v>
      </c>
      <c r="Q63" s="28">
        <f t="shared" si="9"/>
        <v>0</v>
      </c>
    </row>
    <row r="64" spans="1:17" x14ac:dyDescent="0.25">
      <c r="A64" s="33">
        <v>52</v>
      </c>
      <c r="B64" s="42" t="s">
        <v>593</v>
      </c>
      <c r="C64" s="40"/>
      <c r="D64" s="35">
        <f t="shared" si="0"/>
        <v>1</v>
      </c>
      <c r="E64" s="86">
        <v>55.83</v>
      </c>
      <c r="F64" s="200" t="s">
        <v>101</v>
      </c>
      <c r="G64" s="44">
        <f t="shared" si="1"/>
        <v>55.83</v>
      </c>
      <c r="H64" s="194">
        <v>1</v>
      </c>
      <c r="I64" s="37">
        <f t="shared" si="2"/>
        <v>55.83</v>
      </c>
      <c r="J64" s="96"/>
      <c r="K64" s="46">
        <f t="shared" si="3"/>
        <v>0</v>
      </c>
      <c r="L64" s="194"/>
      <c r="M64" s="37">
        <f t="shared" si="4"/>
        <v>0</v>
      </c>
      <c r="N64" s="96"/>
      <c r="O64" s="32">
        <f t="shared" si="5"/>
        <v>0</v>
      </c>
      <c r="P64" s="28">
        <f t="shared" si="8"/>
        <v>1</v>
      </c>
      <c r="Q64" s="28">
        <f t="shared" si="9"/>
        <v>0</v>
      </c>
    </row>
    <row r="65" spans="1:17" x14ac:dyDescent="0.25">
      <c r="A65" s="33">
        <v>53</v>
      </c>
      <c r="B65" s="42" t="s">
        <v>594</v>
      </c>
      <c r="C65" s="40"/>
      <c r="D65" s="35">
        <f t="shared" si="0"/>
        <v>15</v>
      </c>
      <c r="E65" s="86">
        <v>9.1</v>
      </c>
      <c r="F65" s="200" t="s">
        <v>101</v>
      </c>
      <c r="G65" s="44">
        <f t="shared" si="1"/>
        <v>136.5</v>
      </c>
      <c r="H65" s="194">
        <v>10</v>
      </c>
      <c r="I65" s="37">
        <f t="shared" si="2"/>
        <v>91</v>
      </c>
      <c r="J65" s="96">
        <v>3</v>
      </c>
      <c r="K65" s="46">
        <f t="shared" si="3"/>
        <v>27.299999999999997</v>
      </c>
      <c r="L65" s="194">
        <v>2</v>
      </c>
      <c r="M65" s="37">
        <f t="shared" si="4"/>
        <v>18.2</v>
      </c>
      <c r="N65" s="96"/>
      <c r="O65" s="32">
        <f t="shared" si="5"/>
        <v>0</v>
      </c>
      <c r="P65" s="28">
        <f t="shared" si="8"/>
        <v>15</v>
      </c>
      <c r="Q65" s="28">
        <f t="shared" si="9"/>
        <v>0</v>
      </c>
    </row>
    <row r="66" spans="1:17" x14ac:dyDescent="0.25">
      <c r="A66" s="33">
        <v>54</v>
      </c>
      <c r="B66" s="42" t="s">
        <v>203</v>
      </c>
      <c r="C66" s="40"/>
      <c r="D66" s="35">
        <f t="shared" si="0"/>
        <v>20</v>
      </c>
      <c r="E66" s="86">
        <v>65.42</v>
      </c>
      <c r="F66" s="200" t="s">
        <v>118</v>
      </c>
      <c r="G66" s="44">
        <f t="shared" si="1"/>
        <v>1308.4000000000001</v>
      </c>
      <c r="H66" s="194">
        <v>10</v>
      </c>
      <c r="I66" s="37">
        <f t="shared" si="2"/>
        <v>654.20000000000005</v>
      </c>
      <c r="J66" s="96">
        <v>5</v>
      </c>
      <c r="K66" s="46">
        <f t="shared" si="3"/>
        <v>327.10000000000002</v>
      </c>
      <c r="L66" s="194">
        <v>5</v>
      </c>
      <c r="M66" s="37">
        <f t="shared" si="4"/>
        <v>327.10000000000002</v>
      </c>
      <c r="N66" s="96"/>
      <c r="O66" s="32">
        <f t="shared" si="5"/>
        <v>0</v>
      </c>
      <c r="P66" s="28">
        <f t="shared" si="8"/>
        <v>20</v>
      </c>
      <c r="Q66" s="28">
        <f t="shared" si="9"/>
        <v>0</v>
      </c>
    </row>
    <row r="67" spans="1:17" x14ac:dyDescent="0.25">
      <c r="A67" s="33">
        <v>55</v>
      </c>
      <c r="B67" s="42" t="s">
        <v>595</v>
      </c>
      <c r="C67" s="40"/>
      <c r="D67" s="35">
        <f t="shared" si="0"/>
        <v>4</v>
      </c>
      <c r="E67" s="86">
        <v>6470</v>
      </c>
      <c r="F67" s="200" t="s">
        <v>101</v>
      </c>
      <c r="G67" s="44">
        <f t="shared" si="1"/>
        <v>25880</v>
      </c>
      <c r="H67" s="194">
        <v>1</v>
      </c>
      <c r="I67" s="37">
        <f t="shared" si="2"/>
        <v>6470</v>
      </c>
      <c r="J67" s="96">
        <v>1</v>
      </c>
      <c r="K67" s="46">
        <f t="shared" si="3"/>
        <v>6470</v>
      </c>
      <c r="L67" s="194">
        <v>1</v>
      </c>
      <c r="M67" s="37">
        <f t="shared" si="4"/>
        <v>6470</v>
      </c>
      <c r="N67" s="96">
        <v>1</v>
      </c>
      <c r="O67" s="32">
        <f t="shared" si="5"/>
        <v>6470</v>
      </c>
      <c r="P67" s="28">
        <f t="shared" si="8"/>
        <v>4</v>
      </c>
      <c r="Q67" s="28">
        <f t="shared" si="9"/>
        <v>0</v>
      </c>
    </row>
    <row r="68" spans="1:17" x14ac:dyDescent="0.25">
      <c r="A68" s="33">
        <v>56</v>
      </c>
      <c r="B68" s="42" t="s">
        <v>596</v>
      </c>
      <c r="C68" s="40"/>
      <c r="D68" s="35">
        <f t="shared" si="0"/>
        <v>4</v>
      </c>
      <c r="E68" s="86">
        <v>41.6</v>
      </c>
      <c r="F68" s="200" t="s">
        <v>57</v>
      </c>
      <c r="G68" s="44">
        <f t="shared" si="1"/>
        <v>166.4</v>
      </c>
      <c r="H68" s="194">
        <v>2</v>
      </c>
      <c r="I68" s="37">
        <f t="shared" si="2"/>
        <v>83.2</v>
      </c>
      <c r="J68" s="96"/>
      <c r="K68" s="46">
        <f t="shared" si="3"/>
        <v>0</v>
      </c>
      <c r="L68" s="194">
        <v>2</v>
      </c>
      <c r="M68" s="37">
        <f t="shared" si="4"/>
        <v>83.2</v>
      </c>
      <c r="N68" s="96"/>
      <c r="O68" s="32">
        <f t="shared" si="5"/>
        <v>0</v>
      </c>
      <c r="P68" s="28">
        <f t="shared" si="8"/>
        <v>4</v>
      </c>
      <c r="Q68" s="28">
        <f t="shared" si="9"/>
        <v>0</v>
      </c>
    </row>
    <row r="69" spans="1:17" x14ac:dyDescent="0.25">
      <c r="A69" s="33">
        <v>57</v>
      </c>
      <c r="B69" s="42" t="s">
        <v>195</v>
      </c>
      <c r="C69" s="40"/>
      <c r="D69" s="35">
        <f t="shared" si="0"/>
        <v>10</v>
      </c>
      <c r="E69" s="86">
        <v>30</v>
      </c>
      <c r="F69" s="200" t="s">
        <v>45</v>
      </c>
      <c r="G69" s="44">
        <f t="shared" si="1"/>
        <v>300</v>
      </c>
      <c r="H69" s="194">
        <v>5</v>
      </c>
      <c r="I69" s="37">
        <f t="shared" si="2"/>
        <v>150</v>
      </c>
      <c r="J69" s="96">
        <v>5</v>
      </c>
      <c r="K69" s="46">
        <f t="shared" si="3"/>
        <v>150</v>
      </c>
      <c r="L69" s="194"/>
      <c r="M69" s="37">
        <f t="shared" si="4"/>
        <v>0</v>
      </c>
      <c r="N69" s="96"/>
      <c r="O69" s="32">
        <f t="shared" si="5"/>
        <v>0</v>
      </c>
      <c r="P69" s="28">
        <f t="shared" si="8"/>
        <v>10</v>
      </c>
      <c r="Q69" s="28">
        <f t="shared" si="9"/>
        <v>0</v>
      </c>
    </row>
    <row r="70" spans="1:17" x14ac:dyDescent="0.25">
      <c r="A70" s="33"/>
      <c r="B70" s="42"/>
      <c r="C70" s="40"/>
      <c r="D70" s="35"/>
      <c r="E70" s="86"/>
      <c r="F70" s="200"/>
      <c r="G70" s="44"/>
      <c r="H70" s="194"/>
      <c r="I70" s="37"/>
      <c r="J70" s="96"/>
      <c r="K70" s="46"/>
      <c r="L70" s="194"/>
      <c r="M70" s="37"/>
      <c r="N70" s="96"/>
      <c r="O70" s="32"/>
      <c r="P70" s="28"/>
      <c r="Q70" s="28"/>
    </row>
    <row r="71" spans="1:17" x14ac:dyDescent="0.25">
      <c r="A71" s="33"/>
      <c r="B71" s="42"/>
      <c r="C71" s="40"/>
      <c r="D71" s="35"/>
      <c r="E71" s="86"/>
      <c r="F71" s="200"/>
      <c r="G71" s="44"/>
      <c r="H71" s="194"/>
      <c r="I71" s="37"/>
      <c r="J71" s="96"/>
      <c r="K71" s="46"/>
      <c r="L71" s="194"/>
      <c r="M71" s="37"/>
      <c r="N71" s="96"/>
      <c r="O71" s="32"/>
      <c r="P71" s="28"/>
      <c r="Q71" s="28"/>
    </row>
    <row r="72" spans="1:17" x14ac:dyDescent="0.25">
      <c r="A72" s="33"/>
      <c r="B72" s="42"/>
      <c r="C72" s="40"/>
      <c r="D72" s="35"/>
      <c r="E72" s="86"/>
      <c r="F72" s="200"/>
      <c r="G72" s="44"/>
      <c r="H72" s="194"/>
      <c r="I72" s="37"/>
      <c r="J72" s="96"/>
      <c r="K72" s="46"/>
      <c r="L72" s="194"/>
      <c r="M72" s="37"/>
      <c r="N72" s="96"/>
      <c r="O72" s="32"/>
      <c r="P72" s="28"/>
      <c r="Q72" s="28"/>
    </row>
    <row r="73" spans="1:17" x14ac:dyDescent="0.25">
      <c r="A73" s="33"/>
      <c r="B73" s="42"/>
      <c r="C73" s="40"/>
      <c r="D73" s="35"/>
      <c r="E73" s="86"/>
      <c r="F73" s="200"/>
      <c r="G73" s="44"/>
      <c r="H73" s="194"/>
      <c r="I73" s="37"/>
      <c r="J73" s="96"/>
      <c r="K73" s="46"/>
      <c r="L73" s="194"/>
      <c r="M73" s="37"/>
      <c r="N73" s="96"/>
      <c r="O73" s="32"/>
      <c r="P73" s="28"/>
      <c r="Q73" s="28"/>
    </row>
    <row r="74" spans="1:17" ht="13.5" thickBot="1" x14ac:dyDescent="0.3">
      <c r="A74" s="63"/>
      <c r="B74" s="64"/>
      <c r="C74" s="65"/>
      <c r="D74" s="66"/>
      <c r="E74" s="67"/>
      <c r="F74" s="554"/>
      <c r="G74" s="69"/>
      <c r="H74" s="70"/>
      <c r="I74" s="71"/>
      <c r="J74" s="72"/>
      <c r="K74" s="69"/>
      <c r="L74" s="70"/>
      <c r="M74" s="71"/>
      <c r="N74" s="97"/>
      <c r="O74" s="73"/>
      <c r="P74" s="28"/>
      <c r="Q74" s="28"/>
    </row>
    <row r="75" spans="1:17" ht="14.25" thickTop="1" thickBot="1" x14ac:dyDescent="0.3">
      <c r="A75" s="74"/>
      <c r="B75" s="81" t="s">
        <v>77</v>
      </c>
      <c r="C75" s="76"/>
      <c r="D75" s="77"/>
      <c r="E75" s="78"/>
      <c r="F75" s="79"/>
      <c r="G75" s="80">
        <f>SUM(G13:G74)</f>
        <v>109613.33999999997</v>
      </c>
      <c r="H75" s="76"/>
      <c r="I75" s="80">
        <f>SUM(I13:I74)</f>
        <v>50360.159999999996</v>
      </c>
      <c r="J75" s="78"/>
      <c r="K75" s="80">
        <f>SUM(K13:K74)</f>
        <v>28073.62</v>
      </c>
      <c r="L75" s="76"/>
      <c r="M75" s="80">
        <f>SUM(M13:M74)</f>
        <v>21803.440000000006</v>
      </c>
      <c r="N75" s="98"/>
      <c r="O75" s="80">
        <f>SUM(O13:O74)</f>
        <v>9376.119999999999</v>
      </c>
      <c r="P75" s="28"/>
      <c r="Q75" s="28"/>
    </row>
    <row r="76" spans="1:17" ht="13.5" thickTop="1" x14ac:dyDescent="0.25">
      <c r="A76" s="8" t="s">
        <v>5</v>
      </c>
      <c r="B76" s="9"/>
      <c r="C76" s="232"/>
      <c r="D76" s="9" t="s">
        <v>6</v>
      </c>
      <c r="E76" s="9"/>
      <c r="F76" s="17"/>
      <c r="G76" s="22"/>
      <c r="H76" s="232"/>
      <c r="I76" s="22"/>
      <c r="J76" s="232"/>
      <c r="K76" s="22"/>
      <c r="L76" s="26"/>
      <c r="M76" s="23" t="s">
        <v>7</v>
      </c>
      <c r="N76" s="29"/>
      <c r="P76" s="28"/>
      <c r="Q76" s="28"/>
    </row>
    <row r="77" spans="1:17" x14ac:dyDescent="0.25">
      <c r="D77" s="8" t="s">
        <v>8</v>
      </c>
      <c r="P77" s="28"/>
      <c r="Q77" s="28"/>
    </row>
    <row r="78" spans="1:17" x14ac:dyDescent="0.25">
      <c r="P78" s="28"/>
      <c r="Q78" s="28"/>
    </row>
    <row r="79" spans="1:17" x14ac:dyDescent="0.25">
      <c r="P79" s="28"/>
      <c r="Q79" s="28"/>
    </row>
    <row r="80" spans="1:17" x14ac:dyDescent="0.25">
      <c r="A80" s="652" t="s">
        <v>561</v>
      </c>
      <c r="B80" s="652"/>
      <c r="C80" s="233"/>
      <c r="D80" s="653" t="s">
        <v>9</v>
      </c>
      <c r="E80" s="653"/>
      <c r="F80" s="653"/>
      <c r="G80" s="20"/>
      <c r="H80" s="653" t="s">
        <v>10</v>
      </c>
      <c r="I80" s="653"/>
      <c r="J80" s="653"/>
      <c r="K80" s="20"/>
      <c r="L80" s="233"/>
      <c r="M80" s="653" t="s">
        <v>25</v>
      </c>
      <c r="N80" s="653"/>
      <c r="O80" s="653"/>
      <c r="P80" s="28"/>
      <c r="Q80" s="28"/>
    </row>
    <row r="81" spans="1:17" x14ac:dyDescent="0.25">
      <c r="A81" s="654" t="s">
        <v>11</v>
      </c>
      <c r="B81" s="654"/>
      <c r="C81" s="234"/>
      <c r="D81" s="655" t="s">
        <v>12</v>
      </c>
      <c r="E81" s="655"/>
      <c r="F81" s="655"/>
      <c r="G81" s="24"/>
      <c r="H81" s="655" t="s">
        <v>13</v>
      </c>
      <c r="I81" s="655"/>
      <c r="J81" s="655"/>
      <c r="K81" s="24"/>
      <c r="L81" s="234"/>
      <c r="M81" s="655" t="s">
        <v>26</v>
      </c>
      <c r="N81" s="655"/>
      <c r="O81" s="655"/>
      <c r="P81" s="28"/>
      <c r="Q81" s="28"/>
    </row>
  </sheetData>
  <sortState ref="A13:B68">
    <sortCondition ref="A13"/>
  </sortState>
  <mergeCells count="26">
    <mergeCell ref="B9:B11"/>
    <mergeCell ref="C9:D9"/>
    <mergeCell ref="E9:G9"/>
    <mergeCell ref="L10:M11"/>
    <mergeCell ref="N10:O11"/>
    <mergeCell ref="A1:O1"/>
    <mergeCell ref="A2:O2"/>
    <mergeCell ref="C4:E4"/>
    <mergeCell ref="F4:I4"/>
    <mergeCell ref="C5:E5"/>
    <mergeCell ref="A81:B81"/>
    <mergeCell ref="D81:F81"/>
    <mergeCell ref="H81:J81"/>
    <mergeCell ref="M81:O81"/>
    <mergeCell ref="C6:E6"/>
    <mergeCell ref="A80:B80"/>
    <mergeCell ref="D80:F80"/>
    <mergeCell ref="H80:J80"/>
    <mergeCell ref="M80:O80"/>
    <mergeCell ref="H9:O9"/>
    <mergeCell ref="E10:F11"/>
    <mergeCell ref="G10:G11"/>
    <mergeCell ref="H10:I11"/>
    <mergeCell ref="J10:K11"/>
    <mergeCell ref="C7:E7"/>
    <mergeCell ref="A9:A11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56"/>
  <sheetViews>
    <sheetView view="pageLayout" topLeftCell="A23" zoomScale="85" zoomScaleNormal="100" zoomScalePageLayoutView="85" workbookViewId="0">
      <selection activeCell="A59" sqref="A59:XFD59"/>
    </sheetView>
  </sheetViews>
  <sheetFormatPr defaultColWidth="9.140625" defaultRowHeight="12.75" x14ac:dyDescent="0.25"/>
  <cols>
    <col min="1" max="1" width="5.42578125" style="8" customWidth="1"/>
    <col min="2" max="2" width="31.28515625" style="8" customWidth="1"/>
    <col min="3" max="4" width="8.85546875" style="4" customWidth="1"/>
    <col min="5" max="5" width="9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195"/>
      <c r="D3" s="195"/>
      <c r="F3" s="16"/>
      <c r="G3" s="20"/>
      <c r="H3" s="195"/>
      <c r="I3" s="20"/>
      <c r="J3" s="195"/>
      <c r="K3" s="20"/>
      <c r="L3" s="195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73" t="s">
        <v>1</v>
      </c>
      <c r="D4" s="673"/>
      <c r="E4" s="673"/>
      <c r="F4" s="652"/>
      <c r="G4" s="652"/>
      <c r="H4" s="652"/>
      <c r="I4" s="652"/>
      <c r="J4" s="195"/>
      <c r="K4" s="20"/>
      <c r="L4" s="195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17"/>
      <c r="G5" s="21"/>
      <c r="H5" s="197"/>
      <c r="I5" s="21"/>
      <c r="J5" s="195"/>
      <c r="K5" s="20"/>
      <c r="L5" s="195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87" t="s">
        <v>416</v>
      </c>
      <c r="D6" s="687"/>
      <c r="E6" s="687"/>
      <c r="F6" s="17"/>
      <c r="G6" s="21"/>
      <c r="H6" s="197"/>
      <c r="I6" s="21"/>
      <c r="J6" s="195"/>
      <c r="K6" s="20"/>
      <c r="L6" s="195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3"/>
      <c r="D7" s="673"/>
      <c r="E7" s="673"/>
      <c r="F7" s="17"/>
      <c r="G7" s="21"/>
      <c r="H7" s="197"/>
      <c r="I7" s="21"/>
      <c r="J7" s="195"/>
      <c r="K7" s="20"/>
      <c r="L7" s="195"/>
      <c r="M7" s="20"/>
      <c r="N7" s="28"/>
      <c r="O7" s="20"/>
      <c r="P7" s="28"/>
      <c r="Q7" s="28"/>
    </row>
    <row r="8" spans="1:17" s="5" customFormat="1" ht="13.5" thickBot="1" x14ac:dyDescent="0.3">
      <c r="C8" s="197"/>
      <c r="D8" s="197"/>
      <c r="E8" s="197"/>
      <c r="F8" s="17"/>
      <c r="G8" s="21"/>
      <c r="H8" s="197"/>
      <c r="I8" s="21"/>
      <c r="J8" s="195"/>
      <c r="K8" s="20"/>
      <c r="L8" s="195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199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555"/>
      <c r="C12" s="50"/>
      <c r="D12" s="51"/>
      <c r="E12" s="52"/>
      <c r="F12" s="53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5" customFormat="1" x14ac:dyDescent="0.2">
      <c r="A13" s="33">
        <v>1</v>
      </c>
      <c r="B13" s="556" t="s">
        <v>61</v>
      </c>
      <c r="C13" s="39"/>
      <c r="D13" s="557">
        <f>H13+J13+L13+N13</f>
        <v>6</v>
      </c>
      <c r="E13" s="394">
        <v>43.99</v>
      </c>
      <c r="F13" s="393" t="s">
        <v>1875</v>
      </c>
      <c r="G13" s="44">
        <f>E13*D13</f>
        <v>263.94</v>
      </c>
      <c r="H13" s="194">
        <v>2</v>
      </c>
      <c r="I13" s="37">
        <f>H13*E13</f>
        <v>87.98</v>
      </c>
      <c r="J13" s="96">
        <v>1</v>
      </c>
      <c r="K13" s="46">
        <f>J13*E13</f>
        <v>43.99</v>
      </c>
      <c r="L13" s="194">
        <v>2</v>
      </c>
      <c r="M13" s="37">
        <f>L13*E13</f>
        <v>87.98</v>
      </c>
      <c r="N13" s="96">
        <v>1</v>
      </c>
      <c r="O13" s="32">
        <f>N13*E13</f>
        <v>43.99</v>
      </c>
      <c r="P13" s="28">
        <f>N13+L13+J13+H13</f>
        <v>6</v>
      </c>
      <c r="Q13" s="28">
        <f>P13-D13</f>
        <v>0</v>
      </c>
    </row>
    <row r="14" spans="1:17" s="7" customFormat="1" x14ac:dyDescent="0.2">
      <c r="A14" s="33">
        <v>2</v>
      </c>
      <c r="B14" s="556" t="s">
        <v>1856</v>
      </c>
      <c r="C14" s="40"/>
      <c r="D14" s="557">
        <f t="shared" ref="D14:D39" si="0">H14+J14+L14+N14</f>
        <v>24</v>
      </c>
      <c r="E14" s="394">
        <v>8</v>
      </c>
      <c r="F14" s="393" t="s">
        <v>31</v>
      </c>
      <c r="G14" s="44">
        <f t="shared" ref="G14:G27" si="1">E14*D14</f>
        <v>192</v>
      </c>
      <c r="H14" s="194">
        <v>12</v>
      </c>
      <c r="I14" s="37">
        <f t="shared" ref="I14:I39" si="2">H14*E14</f>
        <v>96</v>
      </c>
      <c r="J14" s="96"/>
      <c r="K14" s="46">
        <f t="shared" ref="K14:K39" si="3">J14*E14</f>
        <v>0</v>
      </c>
      <c r="L14" s="194">
        <v>12</v>
      </c>
      <c r="M14" s="37">
        <f t="shared" ref="M14:M31" si="4">L14*E14</f>
        <v>96</v>
      </c>
      <c r="N14" s="96"/>
      <c r="O14" s="32">
        <f t="shared" ref="O14:O39" si="5">N14*E14</f>
        <v>0</v>
      </c>
      <c r="P14" s="28">
        <f t="shared" ref="P14:P48" si="6">N14+L14+J14+H14</f>
        <v>24</v>
      </c>
      <c r="Q14" s="28">
        <f t="shared" ref="Q14:Q48" si="7">P14-D14</f>
        <v>0</v>
      </c>
    </row>
    <row r="15" spans="1:17" s="7" customFormat="1" x14ac:dyDescent="0.2">
      <c r="A15" s="33">
        <v>3</v>
      </c>
      <c r="B15" s="556" t="s">
        <v>1857</v>
      </c>
      <c r="C15" s="40"/>
      <c r="D15" s="557">
        <f t="shared" si="0"/>
        <v>24</v>
      </c>
      <c r="E15" s="394">
        <v>8</v>
      </c>
      <c r="F15" s="393" t="s">
        <v>31</v>
      </c>
      <c r="G15" s="44">
        <f t="shared" si="1"/>
        <v>192</v>
      </c>
      <c r="H15" s="194">
        <v>12</v>
      </c>
      <c r="I15" s="37">
        <f t="shared" si="2"/>
        <v>96</v>
      </c>
      <c r="J15" s="96"/>
      <c r="K15" s="46">
        <f t="shared" si="3"/>
        <v>0</v>
      </c>
      <c r="L15" s="194">
        <v>12</v>
      </c>
      <c r="M15" s="37">
        <f t="shared" si="4"/>
        <v>96</v>
      </c>
      <c r="N15" s="96"/>
      <c r="O15" s="32">
        <f t="shared" si="5"/>
        <v>0</v>
      </c>
      <c r="P15" s="28">
        <f t="shared" si="6"/>
        <v>24</v>
      </c>
      <c r="Q15" s="28">
        <f t="shared" si="7"/>
        <v>0</v>
      </c>
    </row>
    <row r="16" spans="1:17" s="7" customFormat="1" x14ac:dyDescent="0.2">
      <c r="A16" s="33">
        <v>4</v>
      </c>
      <c r="B16" s="556" t="s">
        <v>1858</v>
      </c>
      <c r="C16" s="40"/>
      <c r="D16" s="557">
        <f t="shared" si="0"/>
        <v>10</v>
      </c>
      <c r="E16" s="394">
        <v>114.51</v>
      </c>
      <c r="F16" s="393" t="s">
        <v>1876</v>
      </c>
      <c r="G16" s="44">
        <f t="shared" si="1"/>
        <v>1145.1000000000001</v>
      </c>
      <c r="H16" s="194">
        <v>3</v>
      </c>
      <c r="I16" s="37">
        <f t="shared" si="2"/>
        <v>343.53000000000003</v>
      </c>
      <c r="J16" s="96">
        <v>2</v>
      </c>
      <c r="K16" s="46">
        <f t="shared" si="3"/>
        <v>229.02</v>
      </c>
      <c r="L16" s="194">
        <v>3</v>
      </c>
      <c r="M16" s="37">
        <f t="shared" si="4"/>
        <v>343.53000000000003</v>
      </c>
      <c r="N16" s="96">
        <v>2</v>
      </c>
      <c r="O16" s="32">
        <f t="shared" si="5"/>
        <v>229.02</v>
      </c>
      <c r="P16" s="28">
        <f t="shared" si="6"/>
        <v>10</v>
      </c>
      <c r="Q16" s="28">
        <f t="shared" si="7"/>
        <v>0</v>
      </c>
    </row>
    <row r="17" spans="1:17" s="7" customFormat="1" x14ac:dyDescent="0.2">
      <c r="A17" s="33">
        <v>5</v>
      </c>
      <c r="B17" s="556" t="s">
        <v>1859</v>
      </c>
      <c r="C17" s="40"/>
      <c r="D17" s="557">
        <f t="shared" si="0"/>
        <v>11</v>
      </c>
      <c r="E17" s="394">
        <v>129.97999999999999</v>
      </c>
      <c r="F17" s="393" t="s">
        <v>1876</v>
      </c>
      <c r="G17" s="44">
        <f t="shared" si="1"/>
        <v>1429.78</v>
      </c>
      <c r="H17" s="194">
        <v>3</v>
      </c>
      <c r="I17" s="37">
        <f t="shared" si="2"/>
        <v>389.93999999999994</v>
      </c>
      <c r="J17" s="96">
        <v>3</v>
      </c>
      <c r="K17" s="46">
        <f t="shared" si="3"/>
        <v>389.93999999999994</v>
      </c>
      <c r="L17" s="194">
        <v>3</v>
      </c>
      <c r="M17" s="37">
        <f t="shared" si="4"/>
        <v>389.93999999999994</v>
      </c>
      <c r="N17" s="96">
        <v>2</v>
      </c>
      <c r="O17" s="32">
        <f t="shared" si="5"/>
        <v>259.95999999999998</v>
      </c>
      <c r="P17" s="28">
        <f t="shared" si="6"/>
        <v>11</v>
      </c>
      <c r="Q17" s="28">
        <f t="shared" si="7"/>
        <v>0</v>
      </c>
    </row>
    <row r="18" spans="1:17" s="7" customFormat="1" x14ac:dyDescent="0.2">
      <c r="A18" s="33">
        <v>6</v>
      </c>
      <c r="B18" s="556" t="s">
        <v>1860</v>
      </c>
      <c r="C18" s="39"/>
      <c r="D18" s="557">
        <f t="shared" si="0"/>
        <v>10</v>
      </c>
      <c r="E18" s="394">
        <v>114.51</v>
      </c>
      <c r="F18" s="393" t="s">
        <v>1876</v>
      </c>
      <c r="G18" s="44">
        <f t="shared" si="1"/>
        <v>1145.1000000000001</v>
      </c>
      <c r="H18" s="194">
        <v>3</v>
      </c>
      <c r="I18" s="37">
        <f t="shared" si="2"/>
        <v>343.53000000000003</v>
      </c>
      <c r="J18" s="96">
        <v>2</v>
      </c>
      <c r="K18" s="46">
        <f t="shared" si="3"/>
        <v>229.02</v>
      </c>
      <c r="L18" s="194">
        <v>3</v>
      </c>
      <c r="M18" s="37">
        <f t="shared" si="4"/>
        <v>343.53000000000003</v>
      </c>
      <c r="N18" s="96">
        <v>2</v>
      </c>
      <c r="O18" s="32">
        <f t="shared" si="5"/>
        <v>229.02</v>
      </c>
      <c r="P18" s="28">
        <f t="shared" si="6"/>
        <v>10</v>
      </c>
      <c r="Q18" s="28">
        <f t="shared" si="7"/>
        <v>0</v>
      </c>
    </row>
    <row r="19" spans="1:17" s="7" customFormat="1" x14ac:dyDescent="0.2">
      <c r="A19" s="33">
        <v>7</v>
      </c>
      <c r="B19" s="556" t="s">
        <v>1861</v>
      </c>
      <c r="C19" s="40"/>
      <c r="D19" s="557">
        <f t="shared" si="0"/>
        <v>10</v>
      </c>
      <c r="E19" s="394">
        <v>453</v>
      </c>
      <c r="F19" s="393" t="s">
        <v>246</v>
      </c>
      <c r="G19" s="44">
        <f t="shared" si="1"/>
        <v>4530</v>
      </c>
      <c r="H19" s="194">
        <v>5</v>
      </c>
      <c r="I19" s="37">
        <f t="shared" si="2"/>
        <v>2265</v>
      </c>
      <c r="J19" s="96"/>
      <c r="K19" s="46">
        <f t="shared" si="3"/>
        <v>0</v>
      </c>
      <c r="L19" s="194">
        <v>5</v>
      </c>
      <c r="M19" s="37">
        <f t="shared" si="4"/>
        <v>2265</v>
      </c>
      <c r="N19" s="96"/>
      <c r="O19" s="32">
        <f t="shared" si="5"/>
        <v>0</v>
      </c>
      <c r="P19" s="28">
        <f t="shared" si="6"/>
        <v>10</v>
      </c>
      <c r="Q19" s="28">
        <f t="shared" si="7"/>
        <v>0</v>
      </c>
    </row>
    <row r="20" spans="1:17" s="7" customFormat="1" x14ac:dyDescent="0.2">
      <c r="A20" s="33">
        <v>8</v>
      </c>
      <c r="B20" s="556" t="s">
        <v>1862</v>
      </c>
      <c r="C20" s="40"/>
      <c r="D20" s="557">
        <f t="shared" si="0"/>
        <v>6</v>
      </c>
      <c r="E20" s="394">
        <v>453</v>
      </c>
      <c r="F20" s="393" t="s">
        <v>246</v>
      </c>
      <c r="G20" s="44">
        <f t="shared" si="1"/>
        <v>2718</v>
      </c>
      <c r="H20" s="194">
        <v>3</v>
      </c>
      <c r="I20" s="37">
        <f t="shared" si="2"/>
        <v>1359</v>
      </c>
      <c r="J20" s="96"/>
      <c r="K20" s="46">
        <f t="shared" si="3"/>
        <v>0</v>
      </c>
      <c r="L20" s="194">
        <v>3</v>
      </c>
      <c r="M20" s="37">
        <f t="shared" si="4"/>
        <v>1359</v>
      </c>
      <c r="N20" s="96"/>
      <c r="O20" s="32">
        <f t="shared" si="5"/>
        <v>0</v>
      </c>
      <c r="P20" s="28">
        <f t="shared" si="6"/>
        <v>6</v>
      </c>
      <c r="Q20" s="28">
        <f t="shared" si="7"/>
        <v>0</v>
      </c>
    </row>
    <row r="21" spans="1:17" s="7" customFormat="1" x14ac:dyDescent="0.2">
      <c r="A21" s="33">
        <v>9</v>
      </c>
      <c r="B21" s="556" t="s">
        <v>1863</v>
      </c>
      <c r="C21" s="40"/>
      <c r="D21" s="557">
        <f t="shared" si="0"/>
        <v>6</v>
      </c>
      <c r="E21" s="394">
        <v>453</v>
      </c>
      <c r="F21" s="393" t="s">
        <v>246</v>
      </c>
      <c r="G21" s="44">
        <f t="shared" si="1"/>
        <v>2718</v>
      </c>
      <c r="H21" s="194">
        <v>3</v>
      </c>
      <c r="I21" s="37">
        <f t="shared" si="2"/>
        <v>1359</v>
      </c>
      <c r="J21" s="96"/>
      <c r="K21" s="46">
        <f t="shared" si="3"/>
        <v>0</v>
      </c>
      <c r="L21" s="194">
        <v>3</v>
      </c>
      <c r="M21" s="37">
        <f t="shared" si="4"/>
        <v>1359</v>
      </c>
      <c r="N21" s="96"/>
      <c r="O21" s="32">
        <f t="shared" si="5"/>
        <v>0</v>
      </c>
      <c r="P21" s="28">
        <f t="shared" si="6"/>
        <v>6</v>
      </c>
      <c r="Q21" s="28">
        <f t="shared" si="7"/>
        <v>0</v>
      </c>
    </row>
    <row r="22" spans="1:17" s="7" customFormat="1" x14ac:dyDescent="0.2">
      <c r="A22" s="33">
        <v>10</v>
      </c>
      <c r="B22" s="556" t="s">
        <v>1864</v>
      </c>
      <c r="C22" s="40"/>
      <c r="D22" s="557">
        <f t="shared" si="0"/>
        <v>6</v>
      </c>
      <c r="E22" s="394">
        <v>453</v>
      </c>
      <c r="F22" s="393" t="s">
        <v>246</v>
      </c>
      <c r="G22" s="44">
        <f t="shared" si="1"/>
        <v>2718</v>
      </c>
      <c r="H22" s="194">
        <v>3</v>
      </c>
      <c r="I22" s="37">
        <f t="shared" si="2"/>
        <v>1359</v>
      </c>
      <c r="J22" s="96"/>
      <c r="K22" s="46">
        <f t="shared" si="3"/>
        <v>0</v>
      </c>
      <c r="L22" s="194">
        <v>3</v>
      </c>
      <c r="M22" s="37">
        <f t="shared" si="4"/>
        <v>1359</v>
      </c>
      <c r="N22" s="96"/>
      <c r="O22" s="32">
        <f t="shared" si="5"/>
        <v>0</v>
      </c>
      <c r="P22" s="28">
        <f t="shared" si="6"/>
        <v>6</v>
      </c>
      <c r="Q22" s="28">
        <f t="shared" si="7"/>
        <v>0</v>
      </c>
    </row>
    <row r="23" spans="1:17" s="7" customFormat="1" x14ac:dyDescent="0.2">
      <c r="A23" s="33">
        <v>11</v>
      </c>
      <c r="B23" s="556" t="s">
        <v>67</v>
      </c>
      <c r="C23" s="40"/>
      <c r="D23" s="557">
        <f t="shared" si="0"/>
        <v>5</v>
      </c>
      <c r="E23" s="394">
        <v>17.559999999999999</v>
      </c>
      <c r="F23" s="393" t="s">
        <v>31</v>
      </c>
      <c r="G23" s="44">
        <f t="shared" si="1"/>
        <v>87.8</v>
      </c>
      <c r="H23" s="194">
        <v>3</v>
      </c>
      <c r="I23" s="37">
        <f t="shared" si="2"/>
        <v>52.679999999999993</v>
      </c>
      <c r="J23" s="96"/>
      <c r="K23" s="46">
        <f t="shared" si="3"/>
        <v>0</v>
      </c>
      <c r="L23" s="194">
        <v>2</v>
      </c>
      <c r="M23" s="37">
        <f t="shared" si="4"/>
        <v>35.119999999999997</v>
      </c>
      <c r="N23" s="96"/>
      <c r="O23" s="32">
        <f t="shared" si="5"/>
        <v>0</v>
      </c>
      <c r="P23" s="28">
        <f t="shared" si="6"/>
        <v>5</v>
      </c>
      <c r="Q23" s="28">
        <f t="shared" si="7"/>
        <v>0</v>
      </c>
    </row>
    <row r="24" spans="1:17" s="7" customFormat="1" x14ac:dyDescent="0.2">
      <c r="A24" s="33">
        <v>12</v>
      </c>
      <c r="B24" s="556" t="s">
        <v>418</v>
      </c>
      <c r="C24" s="40"/>
      <c r="D24" s="557">
        <f t="shared" si="0"/>
        <v>10</v>
      </c>
      <c r="E24" s="394">
        <v>69.78</v>
      </c>
      <c r="F24" s="393" t="s">
        <v>31</v>
      </c>
      <c r="G24" s="44">
        <f t="shared" si="1"/>
        <v>697.8</v>
      </c>
      <c r="H24" s="194">
        <v>3</v>
      </c>
      <c r="I24" s="37">
        <f t="shared" si="2"/>
        <v>209.34</v>
      </c>
      <c r="J24" s="96">
        <v>2</v>
      </c>
      <c r="K24" s="46">
        <f t="shared" si="3"/>
        <v>139.56</v>
      </c>
      <c r="L24" s="194">
        <v>3</v>
      </c>
      <c r="M24" s="37">
        <f t="shared" si="4"/>
        <v>209.34</v>
      </c>
      <c r="N24" s="96">
        <v>2</v>
      </c>
      <c r="O24" s="32">
        <f t="shared" si="5"/>
        <v>139.56</v>
      </c>
      <c r="P24" s="28">
        <f t="shared" si="6"/>
        <v>10</v>
      </c>
      <c r="Q24" s="28">
        <f t="shared" si="7"/>
        <v>0</v>
      </c>
    </row>
    <row r="25" spans="1:17" s="7" customFormat="1" x14ac:dyDescent="0.2">
      <c r="A25" s="33">
        <v>13</v>
      </c>
      <c r="B25" s="556" t="s">
        <v>1865</v>
      </c>
      <c r="C25" s="40"/>
      <c r="D25" s="557">
        <f t="shared" si="0"/>
        <v>50</v>
      </c>
      <c r="E25" s="394">
        <v>2.91</v>
      </c>
      <c r="F25" s="393" t="s">
        <v>31</v>
      </c>
      <c r="G25" s="44">
        <f t="shared" si="1"/>
        <v>145.5</v>
      </c>
      <c r="H25" s="194">
        <v>15</v>
      </c>
      <c r="I25" s="37">
        <f t="shared" si="2"/>
        <v>43.650000000000006</v>
      </c>
      <c r="J25" s="96">
        <v>15</v>
      </c>
      <c r="K25" s="46">
        <f t="shared" si="3"/>
        <v>43.650000000000006</v>
      </c>
      <c r="L25" s="194">
        <v>10</v>
      </c>
      <c r="M25" s="37">
        <f t="shared" si="4"/>
        <v>29.1</v>
      </c>
      <c r="N25" s="96">
        <v>10</v>
      </c>
      <c r="O25" s="32">
        <f t="shared" si="5"/>
        <v>29.1</v>
      </c>
      <c r="P25" s="28">
        <f t="shared" si="6"/>
        <v>50</v>
      </c>
      <c r="Q25" s="28">
        <f t="shared" si="7"/>
        <v>0</v>
      </c>
    </row>
    <row r="26" spans="1:17" s="7" customFormat="1" x14ac:dyDescent="0.2">
      <c r="A26" s="33">
        <v>14</v>
      </c>
      <c r="B26" s="556" t="s">
        <v>1866</v>
      </c>
      <c r="C26" s="40"/>
      <c r="D26" s="557">
        <f t="shared" si="0"/>
        <v>100</v>
      </c>
      <c r="E26" s="394"/>
      <c r="F26" s="393" t="s">
        <v>31</v>
      </c>
      <c r="G26" s="44">
        <f t="shared" si="1"/>
        <v>0</v>
      </c>
      <c r="H26" s="194">
        <v>50</v>
      </c>
      <c r="I26" s="37">
        <f t="shared" si="2"/>
        <v>0</v>
      </c>
      <c r="J26" s="96"/>
      <c r="K26" s="46">
        <f t="shared" si="3"/>
        <v>0</v>
      </c>
      <c r="L26" s="194">
        <v>50</v>
      </c>
      <c r="M26" s="37">
        <f t="shared" si="4"/>
        <v>0</v>
      </c>
      <c r="N26" s="96"/>
      <c r="O26" s="32">
        <f t="shared" si="5"/>
        <v>0</v>
      </c>
      <c r="P26" s="28">
        <f t="shared" si="6"/>
        <v>100</v>
      </c>
      <c r="Q26" s="28">
        <f t="shared" si="7"/>
        <v>0</v>
      </c>
    </row>
    <row r="27" spans="1:17" s="7" customFormat="1" x14ac:dyDescent="0.2">
      <c r="A27" s="33">
        <v>15</v>
      </c>
      <c r="B27" s="556" t="s">
        <v>1867</v>
      </c>
      <c r="C27" s="40"/>
      <c r="D27" s="557">
        <f t="shared" si="0"/>
        <v>100</v>
      </c>
      <c r="E27" s="394"/>
      <c r="F27" s="393" t="s">
        <v>31</v>
      </c>
      <c r="G27" s="44">
        <f t="shared" si="1"/>
        <v>0</v>
      </c>
      <c r="H27" s="194">
        <v>50</v>
      </c>
      <c r="I27" s="37">
        <f t="shared" si="2"/>
        <v>0</v>
      </c>
      <c r="J27" s="96"/>
      <c r="K27" s="46">
        <f t="shared" si="3"/>
        <v>0</v>
      </c>
      <c r="L27" s="194">
        <v>50</v>
      </c>
      <c r="M27" s="37">
        <f t="shared" si="4"/>
        <v>0</v>
      </c>
      <c r="N27" s="96"/>
      <c r="O27" s="32">
        <f t="shared" si="5"/>
        <v>0</v>
      </c>
      <c r="P27" s="28">
        <f t="shared" si="6"/>
        <v>100</v>
      </c>
      <c r="Q27" s="28">
        <f t="shared" si="7"/>
        <v>0</v>
      </c>
    </row>
    <row r="28" spans="1:17" s="7" customFormat="1" x14ac:dyDescent="0.2">
      <c r="A28" s="33">
        <v>16</v>
      </c>
      <c r="B28" s="556" t="s">
        <v>1868</v>
      </c>
      <c r="C28" s="40"/>
      <c r="D28" s="557">
        <f t="shared" si="0"/>
        <v>4</v>
      </c>
      <c r="E28" s="394">
        <v>12.74</v>
      </c>
      <c r="F28" s="393" t="s">
        <v>1747</v>
      </c>
      <c r="G28" s="44">
        <f t="shared" ref="G28:G39" si="8">E28*D28</f>
        <v>50.96</v>
      </c>
      <c r="H28" s="194">
        <v>1</v>
      </c>
      <c r="I28" s="37">
        <f t="shared" si="2"/>
        <v>12.74</v>
      </c>
      <c r="J28" s="96">
        <v>1</v>
      </c>
      <c r="K28" s="46">
        <f t="shared" si="3"/>
        <v>12.74</v>
      </c>
      <c r="L28" s="194">
        <v>1</v>
      </c>
      <c r="M28" s="37">
        <f t="shared" si="4"/>
        <v>12.74</v>
      </c>
      <c r="N28" s="96">
        <v>1</v>
      </c>
      <c r="O28" s="32">
        <f t="shared" si="5"/>
        <v>12.74</v>
      </c>
      <c r="P28" s="28">
        <f t="shared" si="6"/>
        <v>4</v>
      </c>
      <c r="Q28" s="28">
        <f t="shared" si="7"/>
        <v>0</v>
      </c>
    </row>
    <row r="29" spans="1:17" s="7" customFormat="1" x14ac:dyDescent="0.2">
      <c r="A29" s="33">
        <v>17</v>
      </c>
      <c r="B29" s="556" t="s">
        <v>543</v>
      </c>
      <c r="C29" s="40"/>
      <c r="D29" s="557">
        <f t="shared" si="0"/>
        <v>4</v>
      </c>
      <c r="E29" s="394">
        <v>78.92</v>
      </c>
      <c r="F29" s="393" t="s">
        <v>1747</v>
      </c>
      <c r="G29" s="44">
        <f t="shared" si="8"/>
        <v>315.68</v>
      </c>
      <c r="H29" s="194">
        <v>1</v>
      </c>
      <c r="I29" s="37">
        <f t="shared" si="2"/>
        <v>78.92</v>
      </c>
      <c r="J29" s="96">
        <v>1</v>
      </c>
      <c r="K29" s="46">
        <f t="shared" si="3"/>
        <v>78.92</v>
      </c>
      <c r="L29" s="194">
        <v>1</v>
      </c>
      <c r="M29" s="37">
        <f t="shared" si="4"/>
        <v>78.92</v>
      </c>
      <c r="N29" s="96">
        <v>1</v>
      </c>
      <c r="O29" s="32">
        <f t="shared" si="5"/>
        <v>78.92</v>
      </c>
      <c r="P29" s="28">
        <f t="shared" si="6"/>
        <v>4</v>
      </c>
      <c r="Q29" s="28">
        <f t="shared" si="7"/>
        <v>0</v>
      </c>
    </row>
    <row r="30" spans="1:17" s="7" customFormat="1" x14ac:dyDescent="0.2">
      <c r="A30" s="33">
        <v>18</v>
      </c>
      <c r="B30" s="556" t="s">
        <v>973</v>
      </c>
      <c r="C30" s="40"/>
      <c r="D30" s="557">
        <f t="shared" si="0"/>
        <v>2</v>
      </c>
      <c r="E30" s="394">
        <v>20.79</v>
      </c>
      <c r="F30" s="393" t="s">
        <v>1747</v>
      </c>
      <c r="G30" s="44">
        <f t="shared" si="8"/>
        <v>41.58</v>
      </c>
      <c r="H30" s="194">
        <v>1</v>
      </c>
      <c r="I30" s="37">
        <f t="shared" si="2"/>
        <v>20.79</v>
      </c>
      <c r="J30" s="96"/>
      <c r="K30" s="46">
        <f t="shared" si="3"/>
        <v>0</v>
      </c>
      <c r="L30" s="194">
        <v>1</v>
      </c>
      <c r="M30" s="37">
        <f t="shared" si="4"/>
        <v>20.79</v>
      </c>
      <c r="N30" s="96"/>
      <c r="O30" s="32">
        <f t="shared" si="5"/>
        <v>0</v>
      </c>
      <c r="P30" s="28">
        <f t="shared" si="6"/>
        <v>2</v>
      </c>
      <c r="Q30" s="28">
        <f t="shared" si="7"/>
        <v>0</v>
      </c>
    </row>
    <row r="31" spans="1:17" s="7" customFormat="1" x14ac:dyDescent="0.2">
      <c r="A31" s="33">
        <v>19</v>
      </c>
      <c r="B31" s="556" t="s">
        <v>422</v>
      </c>
      <c r="C31" s="40"/>
      <c r="D31" s="557">
        <f t="shared" si="0"/>
        <v>100</v>
      </c>
      <c r="E31" s="394"/>
      <c r="F31" s="393" t="s">
        <v>31</v>
      </c>
      <c r="G31" s="44">
        <f t="shared" si="8"/>
        <v>0</v>
      </c>
      <c r="H31" s="194">
        <v>50</v>
      </c>
      <c r="I31" s="37">
        <f t="shared" si="2"/>
        <v>0</v>
      </c>
      <c r="J31" s="96"/>
      <c r="K31" s="46">
        <f t="shared" si="3"/>
        <v>0</v>
      </c>
      <c r="L31" s="194">
        <v>50</v>
      </c>
      <c r="M31" s="37">
        <f t="shared" si="4"/>
        <v>0</v>
      </c>
      <c r="N31" s="96"/>
      <c r="O31" s="32">
        <f t="shared" si="5"/>
        <v>0</v>
      </c>
      <c r="P31" s="28">
        <f t="shared" si="6"/>
        <v>100</v>
      </c>
      <c r="Q31" s="28">
        <f t="shared" si="7"/>
        <v>0</v>
      </c>
    </row>
    <row r="32" spans="1:17" x14ac:dyDescent="0.2">
      <c r="A32" s="33">
        <v>20</v>
      </c>
      <c r="B32" s="556" t="s">
        <v>423</v>
      </c>
      <c r="C32" s="39"/>
      <c r="D32" s="557">
        <f t="shared" si="0"/>
        <v>100</v>
      </c>
      <c r="E32" s="394"/>
      <c r="F32" s="393" t="s">
        <v>31</v>
      </c>
      <c r="G32" s="44">
        <f t="shared" si="8"/>
        <v>0</v>
      </c>
      <c r="H32" s="194">
        <v>50</v>
      </c>
      <c r="I32" s="37">
        <f t="shared" si="2"/>
        <v>0</v>
      </c>
      <c r="J32" s="96"/>
      <c r="K32" s="46">
        <f t="shared" si="3"/>
        <v>0</v>
      </c>
      <c r="L32" s="194">
        <v>50</v>
      </c>
      <c r="M32" s="37">
        <f>L32*E32</f>
        <v>0</v>
      </c>
      <c r="N32" s="96"/>
      <c r="O32" s="32">
        <f t="shared" si="5"/>
        <v>0</v>
      </c>
      <c r="P32" s="28">
        <f t="shared" si="6"/>
        <v>100</v>
      </c>
      <c r="Q32" s="28">
        <f t="shared" si="7"/>
        <v>0</v>
      </c>
    </row>
    <row r="33" spans="1:17" x14ac:dyDescent="0.2">
      <c r="A33" s="33">
        <v>21</v>
      </c>
      <c r="B33" s="556" t="s">
        <v>1351</v>
      </c>
      <c r="C33" s="40"/>
      <c r="D33" s="557">
        <f t="shared" si="0"/>
        <v>3</v>
      </c>
      <c r="E33" s="394">
        <v>101.92</v>
      </c>
      <c r="F33" s="393" t="s">
        <v>31</v>
      </c>
      <c r="G33" s="44">
        <f t="shared" si="8"/>
        <v>305.76</v>
      </c>
      <c r="H33" s="194">
        <v>2</v>
      </c>
      <c r="I33" s="37">
        <f t="shared" si="2"/>
        <v>203.84</v>
      </c>
      <c r="J33" s="96"/>
      <c r="K33" s="46">
        <f t="shared" si="3"/>
        <v>0</v>
      </c>
      <c r="L33" s="194">
        <v>1</v>
      </c>
      <c r="M33" s="37">
        <f t="shared" ref="M33:M41" si="9">L33*E33</f>
        <v>101.92</v>
      </c>
      <c r="N33" s="96"/>
      <c r="O33" s="32">
        <f t="shared" si="5"/>
        <v>0</v>
      </c>
      <c r="P33" s="28">
        <f t="shared" si="6"/>
        <v>3</v>
      </c>
      <c r="Q33" s="28">
        <f t="shared" si="7"/>
        <v>0</v>
      </c>
    </row>
    <row r="34" spans="1:17" x14ac:dyDescent="0.2">
      <c r="A34" s="33">
        <v>22</v>
      </c>
      <c r="B34" s="556" t="s">
        <v>1869</v>
      </c>
      <c r="C34" s="40"/>
      <c r="D34" s="557">
        <f t="shared" si="0"/>
        <v>9</v>
      </c>
      <c r="E34" s="394"/>
      <c r="F34" s="393" t="s">
        <v>31</v>
      </c>
      <c r="G34" s="44">
        <f t="shared" si="8"/>
        <v>0</v>
      </c>
      <c r="H34" s="194">
        <v>3</v>
      </c>
      <c r="I34" s="37">
        <f t="shared" si="2"/>
        <v>0</v>
      </c>
      <c r="J34" s="96">
        <v>2</v>
      </c>
      <c r="K34" s="46">
        <f t="shared" si="3"/>
        <v>0</v>
      </c>
      <c r="L34" s="194">
        <v>2</v>
      </c>
      <c r="M34" s="37">
        <f t="shared" si="9"/>
        <v>0</v>
      </c>
      <c r="N34" s="96">
        <v>2</v>
      </c>
      <c r="O34" s="32">
        <f t="shared" si="5"/>
        <v>0</v>
      </c>
      <c r="P34" s="28">
        <f t="shared" si="6"/>
        <v>9</v>
      </c>
      <c r="Q34" s="28">
        <f t="shared" si="7"/>
        <v>0</v>
      </c>
    </row>
    <row r="35" spans="1:17" x14ac:dyDescent="0.2">
      <c r="A35" s="33">
        <v>23</v>
      </c>
      <c r="B35" s="556" t="s">
        <v>1870</v>
      </c>
      <c r="C35" s="40"/>
      <c r="D35" s="557">
        <f t="shared" si="0"/>
        <v>20</v>
      </c>
      <c r="E35" s="394">
        <v>30</v>
      </c>
      <c r="F35" s="393" t="s">
        <v>31</v>
      </c>
      <c r="G35" s="44">
        <f t="shared" si="8"/>
        <v>600</v>
      </c>
      <c r="H35" s="194">
        <v>10</v>
      </c>
      <c r="I35" s="37">
        <f t="shared" si="2"/>
        <v>300</v>
      </c>
      <c r="J35" s="96"/>
      <c r="K35" s="46">
        <f t="shared" si="3"/>
        <v>0</v>
      </c>
      <c r="L35" s="194">
        <v>10</v>
      </c>
      <c r="M35" s="37">
        <f t="shared" si="9"/>
        <v>300</v>
      </c>
      <c r="N35" s="96"/>
      <c r="O35" s="32">
        <f t="shared" si="5"/>
        <v>0</v>
      </c>
      <c r="P35" s="28">
        <f t="shared" si="6"/>
        <v>20</v>
      </c>
      <c r="Q35" s="28">
        <f t="shared" si="7"/>
        <v>0</v>
      </c>
    </row>
    <row r="36" spans="1:17" x14ac:dyDescent="0.2">
      <c r="A36" s="33">
        <v>24</v>
      </c>
      <c r="B36" s="556" t="s">
        <v>69</v>
      </c>
      <c r="C36" s="40"/>
      <c r="D36" s="557">
        <f t="shared" si="0"/>
        <v>2</v>
      </c>
      <c r="E36" s="394">
        <v>20.68</v>
      </c>
      <c r="F36" s="393" t="s">
        <v>1747</v>
      </c>
      <c r="G36" s="44">
        <f t="shared" si="8"/>
        <v>41.36</v>
      </c>
      <c r="H36" s="194">
        <v>1</v>
      </c>
      <c r="I36" s="37">
        <f t="shared" si="2"/>
        <v>20.68</v>
      </c>
      <c r="J36" s="96"/>
      <c r="K36" s="46">
        <f t="shared" si="3"/>
        <v>0</v>
      </c>
      <c r="L36" s="194">
        <v>1</v>
      </c>
      <c r="M36" s="37">
        <f t="shared" si="9"/>
        <v>20.68</v>
      </c>
      <c r="N36" s="96"/>
      <c r="O36" s="32">
        <f t="shared" si="5"/>
        <v>0</v>
      </c>
      <c r="P36" s="28">
        <f t="shared" si="6"/>
        <v>2</v>
      </c>
      <c r="Q36" s="28">
        <f t="shared" si="7"/>
        <v>0</v>
      </c>
    </row>
    <row r="37" spans="1:17" x14ac:dyDescent="0.2">
      <c r="A37" s="33">
        <v>25</v>
      </c>
      <c r="B37" s="556" t="s">
        <v>1871</v>
      </c>
      <c r="C37" s="39"/>
      <c r="D37" s="557">
        <f t="shared" si="0"/>
        <v>5</v>
      </c>
      <c r="E37" s="394">
        <v>55.12</v>
      </c>
      <c r="F37" s="393" t="s">
        <v>463</v>
      </c>
      <c r="G37" s="44">
        <f t="shared" si="8"/>
        <v>275.59999999999997</v>
      </c>
      <c r="H37" s="194">
        <v>3</v>
      </c>
      <c r="I37" s="37">
        <f t="shared" si="2"/>
        <v>165.35999999999999</v>
      </c>
      <c r="J37" s="96"/>
      <c r="K37" s="46">
        <f t="shared" si="3"/>
        <v>0</v>
      </c>
      <c r="L37" s="194">
        <v>2</v>
      </c>
      <c r="M37" s="37">
        <f t="shared" si="9"/>
        <v>110.24</v>
      </c>
      <c r="N37" s="96"/>
      <c r="O37" s="32">
        <f t="shared" si="5"/>
        <v>0</v>
      </c>
      <c r="P37" s="28">
        <f t="shared" si="6"/>
        <v>5</v>
      </c>
      <c r="Q37" s="28">
        <f t="shared" si="7"/>
        <v>0</v>
      </c>
    </row>
    <row r="38" spans="1:17" x14ac:dyDescent="0.2">
      <c r="A38" s="33">
        <v>26</v>
      </c>
      <c r="B38" s="556" t="s">
        <v>457</v>
      </c>
      <c r="C38" s="40"/>
      <c r="D38" s="557">
        <f t="shared" si="0"/>
        <v>5</v>
      </c>
      <c r="E38" s="394">
        <v>9.1</v>
      </c>
      <c r="F38" s="393" t="s">
        <v>463</v>
      </c>
      <c r="G38" s="44">
        <f t="shared" si="8"/>
        <v>45.5</v>
      </c>
      <c r="H38" s="194">
        <v>3</v>
      </c>
      <c r="I38" s="37">
        <f t="shared" si="2"/>
        <v>27.299999999999997</v>
      </c>
      <c r="J38" s="96"/>
      <c r="K38" s="46">
        <f t="shared" si="3"/>
        <v>0</v>
      </c>
      <c r="L38" s="194">
        <v>2</v>
      </c>
      <c r="M38" s="37">
        <f t="shared" si="9"/>
        <v>18.2</v>
      </c>
      <c r="N38" s="96"/>
      <c r="O38" s="32">
        <f t="shared" si="5"/>
        <v>0</v>
      </c>
      <c r="P38" s="28">
        <f t="shared" si="6"/>
        <v>5</v>
      </c>
      <c r="Q38" s="28">
        <f t="shared" si="7"/>
        <v>0</v>
      </c>
    </row>
    <row r="39" spans="1:17" x14ac:dyDescent="0.2">
      <c r="A39" s="33">
        <v>27</v>
      </c>
      <c r="B39" s="556" t="s">
        <v>1872</v>
      </c>
      <c r="C39" s="40"/>
      <c r="D39" s="557">
        <f t="shared" si="0"/>
        <v>5</v>
      </c>
      <c r="E39" s="394">
        <v>35</v>
      </c>
      <c r="F39" s="393" t="s">
        <v>463</v>
      </c>
      <c r="G39" s="44">
        <f t="shared" si="8"/>
        <v>175</v>
      </c>
      <c r="H39" s="194">
        <v>5</v>
      </c>
      <c r="I39" s="37">
        <f t="shared" si="2"/>
        <v>175</v>
      </c>
      <c r="J39" s="96"/>
      <c r="K39" s="46">
        <f t="shared" si="3"/>
        <v>0</v>
      </c>
      <c r="L39" s="194"/>
      <c r="M39" s="37">
        <f t="shared" si="9"/>
        <v>0</v>
      </c>
      <c r="N39" s="96"/>
      <c r="O39" s="32">
        <f t="shared" si="5"/>
        <v>0</v>
      </c>
      <c r="P39" s="28">
        <f t="shared" si="6"/>
        <v>5</v>
      </c>
      <c r="Q39" s="28">
        <f t="shared" si="7"/>
        <v>0</v>
      </c>
    </row>
    <row r="40" spans="1:17" x14ac:dyDescent="0.2">
      <c r="A40" s="33">
        <v>28</v>
      </c>
      <c r="B40" s="558" t="s">
        <v>1873</v>
      </c>
      <c r="C40" s="40"/>
      <c r="D40" s="557"/>
      <c r="E40" s="394"/>
      <c r="F40" s="393"/>
      <c r="G40" s="44"/>
      <c r="H40" s="194"/>
      <c r="I40" s="37"/>
      <c r="J40" s="96"/>
      <c r="K40" s="46"/>
      <c r="L40" s="194"/>
      <c r="M40" s="37">
        <f t="shared" si="9"/>
        <v>0</v>
      </c>
      <c r="N40" s="96"/>
      <c r="O40" s="32"/>
      <c r="P40" s="28">
        <f t="shared" si="6"/>
        <v>0</v>
      </c>
      <c r="Q40" s="28">
        <f t="shared" si="7"/>
        <v>0</v>
      </c>
    </row>
    <row r="41" spans="1:17" x14ac:dyDescent="0.2">
      <c r="A41" s="33">
        <v>29</v>
      </c>
      <c r="B41" s="558" t="s">
        <v>1874</v>
      </c>
      <c r="C41" s="40"/>
      <c r="D41" s="557"/>
      <c r="E41" s="394"/>
      <c r="F41" s="393"/>
      <c r="G41" s="44"/>
      <c r="H41" s="194"/>
      <c r="I41" s="37"/>
      <c r="J41" s="96"/>
      <c r="K41" s="46">
        <f>J41*E41</f>
        <v>0</v>
      </c>
      <c r="L41" s="194"/>
      <c r="M41" s="37">
        <f t="shared" si="9"/>
        <v>0</v>
      </c>
      <c r="N41" s="96"/>
      <c r="O41" s="32">
        <f>N41*E41</f>
        <v>0</v>
      </c>
      <c r="P41" s="28">
        <f t="shared" si="6"/>
        <v>0</v>
      </c>
      <c r="Q41" s="28">
        <f t="shared" si="7"/>
        <v>0</v>
      </c>
    </row>
    <row r="42" spans="1:17" x14ac:dyDescent="0.2">
      <c r="A42" s="33"/>
      <c r="B42" s="556"/>
      <c r="C42" s="40"/>
      <c r="D42" s="559"/>
      <c r="E42" s="394"/>
      <c r="F42" s="560"/>
      <c r="G42" s="44"/>
      <c r="H42" s="194"/>
      <c r="I42" s="37"/>
      <c r="J42" s="96"/>
      <c r="K42" s="46"/>
      <c r="L42" s="194"/>
      <c r="M42" s="37"/>
      <c r="N42" s="96"/>
      <c r="O42" s="32"/>
      <c r="P42" s="28">
        <f t="shared" si="6"/>
        <v>0</v>
      </c>
      <c r="Q42" s="28">
        <f t="shared" si="7"/>
        <v>0</v>
      </c>
    </row>
    <row r="43" spans="1:17" x14ac:dyDescent="0.2">
      <c r="A43" s="33"/>
      <c r="B43" s="556"/>
      <c r="C43" s="40"/>
      <c r="D43" s="35"/>
      <c r="E43" s="86"/>
      <c r="F43" s="200"/>
      <c r="G43" s="44"/>
      <c r="H43" s="194"/>
      <c r="I43" s="37"/>
      <c r="J43" s="96"/>
      <c r="K43" s="46"/>
      <c r="L43" s="194"/>
      <c r="M43" s="37"/>
      <c r="N43" s="96"/>
      <c r="O43" s="32"/>
      <c r="P43" s="28">
        <f t="shared" si="6"/>
        <v>0</v>
      </c>
      <c r="Q43" s="28">
        <f t="shared" si="7"/>
        <v>0</v>
      </c>
    </row>
    <row r="44" spans="1:17" x14ac:dyDescent="0.25">
      <c r="A44" s="33"/>
      <c r="B44" s="42"/>
      <c r="C44" s="40"/>
      <c r="D44" s="35"/>
      <c r="E44" s="86"/>
      <c r="F44" s="200"/>
      <c r="G44" s="44"/>
      <c r="H44" s="194"/>
      <c r="I44" s="37"/>
      <c r="J44" s="96"/>
      <c r="K44" s="46"/>
      <c r="L44" s="194"/>
      <c r="M44" s="37"/>
      <c r="N44" s="96"/>
      <c r="O44" s="32"/>
      <c r="P44" s="28">
        <f t="shared" si="6"/>
        <v>0</v>
      </c>
      <c r="Q44" s="28">
        <f t="shared" si="7"/>
        <v>0</v>
      </c>
    </row>
    <row r="45" spans="1:17" x14ac:dyDescent="0.25">
      <c r="A45" s="33"/>
      <c r="B45" s="42"/>
      <c r="C45" s="40"/>
      <c r="D45" s="35"/>
      <c r="E45" s="86"/>
      <c r="F45" s="200"/>
      <c r="G45" s="44"/>
      <c r="H45" s="194"/>
      <c r="I45" s="37"/>
      <c r="J45" s="96"/>
      <c r="K45" s="46"/>
      <c r="L45" s="194"/>
      <c r="M45" s="37"/>
      <c r="N45" s="96"/>
      <c r="O45" s="32"/>
      <c r="P45" s="28">
        <f t="shared" si="6"/>
        <v>0</v>
      </c>
      <c r="Q45" s="28">
        <f t="shared" si="7"/>
        <v>0</v>
      </c>
    </row>
    <row r="46" spans="1:17" x14ac:dyDescent="0.25">
      <c r="A46" s="33"/>
      <c r="B46" s="42"/>
      <c r="C46" s="40"/>
      <c r="D46" s="35"/>
      <c r="E46" s="86"/>
      <c r="F46" s="200"/>
      <c r="G46" s="44"/>
      <c r="H46" s="194"/>
      <c r="I46" s="37"/>
      <c r="J46" s="96"/>
      <c r="K46" s="46"/>
      <c r="L46" s="194"/>
      <c r="M46" s="37"/>
      <c r="N46" s="96"/>
      <c r="O46" s="32"/>
      <c r="P46" s="28">
        <f t="shared" si="6"/>
        <v>0</v>
      </c>
      <c r="Q46" s="28">
        <f t="shared" si="7"/>
        <v>0</v>
      </c>
    </row>
    <row r="47" spans="1:17" x14ac:dyDescent="0.25">
      <c r="A47" s="33"/>
      <c r="B47" s="42"/>
      <c r="C47" s="40"/>
      <c r="D47" s="35"/>
      <c r="E47" s="86"/>
      <c r="F47" s="200"/>
      <c r="G47" s="44"/>
      <c r="H47" s="194"/>
      <c r="I47" s="37"/>
      <c r="J47" s="96"/>
      <c r="K47" s="46"/>
      <c r="L47" s="194"/>
      <c r="M47" s="37"/>
      <c r="N47" s="96"/>
      <c r="O47" s="32"/>
      <c r="P47" s="28">
        <f t="shared" si="6"/>
        <v>0</v>
      </c>
      <c r="Q47" s="28">
        <f t="shared" si="7"/>
        <v>0</v>
      </c>
    </row>
    <row r="48" spans="1:17" x14ac:dyDescent="0.25">
      <c r="A48" s="33"/>
      <c r="B48" s="42"/>
      <c r="C48" s="40"/>
      <c r="D48" s="35"/>
      <c r="E48" s="86"/>
      <c r="F48" s="200"/>
      <c r="G48" s="44"/>
      <c r="H48" s="194"/>
      <c r="I48" s="37"/>
      <c r="J48" s="96"/>
      <c r="K48" s="46"/>
      <c r="L48" s="194"/>
      <c r="M48" s="37"/>
      <c r="N48" s="96"/>
      <c r="O48" s="32"/>
      <c r="P48" s="28">
        <f t="shared" si="6"/>
        <v>0</v>
      </c>
      <c r="Q48" s="28">
        <f t="shared" si="7"/>
        <v>0</v>
      </c>
    </row>
    <row r="49" spans="1:17" ht="13.5" thickBot="1" x14ac:dyDescent="0.3">
      <c r="A49" s="63"/>
      <c r="B49" s="64"/>
      <c r="C49" s="65"/>
      <c r="D49" s="66"/>
      <c r="E49" s="67"/>
      <c r="F49" s="68"/>
      <c r="G49" s="69"/>
      <c r="H49" s="70"/>
      <c r="I49" s="71"/>
      <c r="J49" s="72"/>
      <c r="K49" s="69"/>
      <c r="L49" s="70"/>
      <c r="M49" s="71"/>
      <c r="N49" s="97"/>
      <c r="O49" s="73"/>
      <c r="P49" s="28"/>
      <c r="Q49" s="28"/>
    </row>
    <row r="50" spans="1:17" ht="14.25" thickTop="1" thickBot="1" x14ac:dyDescent="0.3">
      <c r="A50" s="74"/>
      <c r="B50" s="81" t="s">
        <v>77</v>
      </c>
      <c r="C50" s="76"/>
      <c r="D50" s="77"/>
      <c r="E50" s="78"/>
      <c r="F50" s="79"/>
      <c r="G50" s="80">
        <f>SUM(G13:G41)</f>
        <v>19834.459999999995</v>
      </c>
      <c r="H50" s="76"/>
      <c r="I50" s="80">
        <f>SUM(I13:I49)</f>
        <v>9009.2799999999988</v>
      </c>
      <c r="J50" s="78"/>
      <c r="K50" s="80">
        <f>SUM(K13:K49)</f>
        <v>1166.8400000000001</v>
      </c>
      <c r="L50" s="76"/>
      <c r="M50" s="80">
        <f>SUM(M13:M49)</f>
        <v>8636.0300000000007</v>
      </c>
      <c r="N50" s="98"/>
      <c r="O50" s="80">
        <f>SUM(O13:O49)</f>
        <v>1022.31</v>
      </c>
      <c r="P50" s="28"/>
      <c r="Q50" s="28"/>
    </row>
    <row r="51" spans="1:17" ht="13.5" thickTop="1" x14ac:dyDescent="0.25">
      <c r="A51" s="8" t="s">
        <v>5</v>
      </c>
      <c r="B51" s="9"/>
      <c r="C51" s="197"/>
      <c r="D51" s="9" t="s">
        <v>6</v>
      </c>
      <c r="E51" s="9"/>
      <c r="F51" s="17"/>
      <c r="G51" s="22"/>
      <c r="H51" s="197"/>
      <c r="I51" s="22"/>
      <c r="J51" s="197"/>
      <c r="K51" s="22"/>
      <c r="L51" s="26"/>
      <c r="M51" s="23" t="s">
        <v>7</v>
      </c>
      <c r="N51" s="29"/>
      <c r="P51" s="28"/>
      <c r="Q51" s="28"/>
    </row>
    <row r="52" spans="1:17" x14ac:dyDescent="0.25">
      <c r="D52" s="8" t="s">
        <v>8</v>
      </c>
      <c r="I52" s="23">
        <f>I50+K50+M50+O50</f>
        <v>19834.460000000003</v>
      </c>
      <c r="P52" s="28"/>
      <c r="Q52" s="28"/>
    </row>
    <row r="53" spans="1:17" x14ac:dyDescent="0.25">
      <c r="P53" s="28"/>
      <c r="Q53" s="28"/>
    </row>
    <row r="54" spans="1:17" x14ac:dyDescent="0.25">
      <c r="P54" s="28"/>
      <c r="Q54" s="28"/>
    </row>
    <row r="55" spans="1:17" x14ac:dyDescent="0.25">
      <c r="A55" s="652" t="s">
        <v>415</v>
      </c>
      <c r="B55" s="652"/>
      <c r="C55" s="195"/>
      <c r="D55" s="653" t="s">
        <v>9</v>
      </c>
      <c r="E55" s="653"/>
      <c r="F55" s="653"/>
      <c r="G55" s="20"/>
      <c r="H55" s="653" t="s">
        <v>10</v>
      </c>
      <c r="I55" s="653"/>
      <c r="J55" s="653"/>
      <c r="K55" s="20"/>
      <c r="L55" s="195"/>
      <c r="M55" s="653" t="s">
        <v>25</v>
      </c>
      <c r="N55" s="653"/>
      <c r="O55" s="653"/>
      <c r="P55" s="28"/>
      <c r="Q55" s="28"/>
    </row>
    <row r="56" spans="1:17" x14ac:dyDescent="0.25">
      <c r="A56" s="654" t="s">
        <v>11</v>
      </c>
      <c r="B56" s="654"/>
      <c r="C56" s="196"/>
      <c r="D56" s="655" t="s">
        <v>12</v>
      </c>
      <c r="E56" s="655"/>
      <c r="F56" s="655"/>
      <c r="G56" s="24"/>
      <c r="H56" s="655" t="s">
        <v>13</v>
      </c>
      <c r="I56" s="655"/>
      <c r="J56" s="655"/>
      <c r="K56" s="24"/>
      <c r="L56" s="196"/>
      <c r="M56" s="655" t="s">
        <v>26</v>
      </c>
      <c r="N56" s="655"/>
      <c r="O56" s="655"/>
      <c r="P56" s="28"/>
      <c r="Q56" s="28"/>
    </row>
  </sheetData>
  <mergeCells count="26">
    <mergeCell ref="A56:B56"/>
    <mergeCell ref="D56:F56"/>
    <mergeCell ref="H56:J56"/>
    <mergeCell ref="M56:O56"/>
    <mergeCell ref="A55:B55"/>
    <mergeCell ref="D55:F55"/>
    <mergeCell ref="H55:J55"/>
    <mergeCell ref="M55:O55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C6:E6"/>
    <mergeCell ref="A1:O1"/>
    <mergeCell ref="A2:O2"/>
    <mergeCell ref="C4:E4"/>
    <mergeCell ref="F4:I4"/>
    <mergeCell ref="C5:E5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48"/>
  <sheetViews>
    <sheetView showWhiteSpace="0" view="pageLayout" zoomScale="85" zoomScaleNormal="100" zoomScalePageLayoutView="85" workbookViewId="0">
      <selection activeCell="B21" sqref="B21"/>
    </sheetView>
  </sheetViews>
  <sheetFormatPr defaultColWidth="9.140625" defaultRowHeight="12.75" x14ac:dyDescent="0.25"/>
  <cols>
    <col min="1" max="1" width="5.42578125" style="8" customWidth="1"/>
    <col min="2" max="2" width="31.28515625" style="8" customWidth="1"/>
    <col min="3" max="4" width="8.85546875" style="4" customWidth="1"/>
    <col min="5" max="5" width="9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336"/>
      <c r="D3" s="336"/>
      <c r="F3" s="16"/>
      <c r="G3" s="20"/>
      <c r="H3" s="336"/>
      <c r="I3" s="20"/>
      <c r="J3" s="336"/>
      <c r="K3" s="20"/>
      <c r="L3" s="336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52" t="s">
        <v>1</v>
      </c>
      <c r="D4" s="652"/>
      <c r="E4" s="652"/>
      <c r="F4" s="652"/>
      <c r="G4" s="652"/>
      <c r="H4" s="9"/>
      <c r="I4" s="9"/>
      <c r="J4" s="336"/>
      <c r="K4" s="20"/>
      <c r="L4" s="336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672"/>
      <c r="G5" s="672"/>
      <c r="H5" s="335"/>
      <c r="I5" s="21"/>
      <c r="J5" s="336"/>
      <c r="K5" s="20"/>
      <c r="L5" s="336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72" t="s">
        <v>1562</v>
      </c>
      <c r="D6" s="672"/>
      <c r="E6" s="672"/>
      <c r="F6" s="672"/>
      <c r="G6" s="672"/>
      <c r="H6" s="335"/>
      <c r="I6" s="21"/>
      <c r="J6" s="336"/>
      <c r="K6" s="20"/>
      <c r="L6" s="336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2"/>
      <c r="D7" s="672"/>
      <c r="E7" s="672"/>
      <c r="F7" s="672"/>
      <c r="G7" s="672"/>
      <c r="H7" s="335"/>
      <c r="I7" s="21"/>
      <c r="J7" s="336"/>
      <c r="K7" s="20"/>
      <c r="L7" s="336"/>
      <c r="M7" s="20"/>
      <c r="N7" s="28"/>
      <c r="O7" s="20"/>
      <c r="P7" s="28"/>
      <c r="Q7" s="28"/>
    </row>
    <row r="8" spans="1:17" s="5" customFormat="1" ht="13.5" thickBot="1" x14ac:dyDescent="0.3">
      <c r="C8" s="335"/>
      <c r="D8" s="335"/>
      <c r="E8" s="335"/>
      <c r="F8" s="17"/>
      <c r="G8" s="21"/>
      <c r="H8" s="335"/>
      <c r="I8" s="21"/>
      <c r="J8" s="336"/>
      <c r="K8" s="20"/>
      <c r="L8" s="336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337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219"/>
      <c r="C12" s="50"/>
      <c r="D12" s="51"/>
      <c r="E12" s="52"/>
      <c r="F12" s="53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5" customFormat="1" x14ac:dyDescent="0.2">
      <c r="A13" s="33">
        <v>1</v>
      </c>
      <c r="B13" s="295" t="s">
        <v>223</v>
      </c>
      <c r="C13" s="39"/>
      <c r="D13" s="289">
        <v>20</v>
      </c>
      <c r="E13" s="108">
        <v>35</v>
      </c>
      <c r="F13" s="289" t="s">
        <v>31</v>
      </c>
      <c r="G13" s="44">
        <f>E13*D13</f>
        <v>700</v>
      </c>
      <c r="H13" s="289">
        <v>20</v>
      </c>
      <c r="I13" s="37">
        <f>H13*E13</f>
        <v>700</v>
      </c>
      <c r="J13" s="96"/>
      <c r="K13" s="46"/>
      <c r="L13" s="194"/>
      <c r="M13" s="37"/>
      <c r="N13" s="96"/>
      <c r="O13" s="32"/>
      <c r="P13" s="28">
        <f>N13+L13+J13+H13</f>
        <v>20</v>
      </c>
      <c r="Q13" s="28">
        <f>P13-D13</f>
        <v>0</v>
      </c>
    </row>
    <row r="14" spans="1:17" s="7" customFormat="1" x14ac:dyDescent="0.2">
      <c r="A14" s="33">
        <v>2</v>
      </c>
      <c r="B14" s="295" t="s">
        <v>61</v>
      </c>
      <c r="C14" s="40"/>
      <c r="D14" s="289">
        <v>80</v>
      </c>
      <c r="E14" s="86">
        <v>43.99</v>
      </c>
      <c r="F14" s="289" t="s">
        <v>31</v>
      </c>
      <c r="G14" s="44">
        <f t="shared" ref="G14:G40" si="0">E14*D14</f>
        <v>3519.2000000000003</v>
      </c>
      <c r="H14" s="289">
        <v>80</v>
      </c>
      <c r="I14" s="37">
        <f t="shared" ref="I14:I40" si="1">H14*E14</f>
        <v>3519.2000000000003</v>
      </c>
      <c r="J14" s="96"/>
      <c r="K14" s="46"/>
      <c r="L14" s="194"/>
      <c r="M14" s="37"/>
      <c r="N14" s="96"/>
      <c r="O14" s="32"/>
      <c r="P14" s="28">
        <f t="shared" ref="P14:P40" si="2">N14+L14+J14+H14</f>
        <v>80</v>
      </c>
      <c r="Q14" s="28">
        <f t="shared" ref="Q14:Q40" si="3">P14-D14</f>
        <v>0</v>
      </c>
    </row>
    <row r="15" spans="1:17" s="7" customFormat="1" x14ac:dyDescent="0.2">
      <c r="A15" s="33">
        <v>3</v>
      </c>
      <c r="B15" s="295" t="s">
        <v>1563</v>
      </c>
      <c r="C15" s="40"/>
      <c r="D15" s="289">
        <v>200</v>
      </c>
      <c r="E15" s="86">
        <v>114.51</v>
      </c>
      <c r="F15" s="289" t="s">
        <v>1855</v>
      </c>
      <c r="G15" s="44">
        <f t="shared" si="0"/>
        <v>22902</v>
      </c>
      <c r="H15" s="289">
        <v>200</v>
      </c>
      <c r="I15" s="37">
        <f t="shared" si="1"/>
        <v>22902</v>
      </c>
      <c r="J15" s="96"/>
      <c r="K15" s="46"/>
      <c r="L15" s="194"/>
      <c r="M15" s="37"/>
      <c r="N15" s="96"/>
      <c r="O15" s="32"/>
      <c r="P15" s="28">
        <f t="shared" si="2"/>
        <v>200</v>
      </c>
      <c r="Q15" s="28">
        <f t="shared" si="3"/>
        <v>0</v>
      </c>
    </row>
    <row r="16" spans="1:17" s="7" customFormat="1" x14ac:dyDescent="0.2">
      <c r="A16" s="33">
        <v>4</v>
      </c>
      <c r="B16" s="295" t="s">
        <v>1564</v>
      </c>
      <c r="C16" s="40"/>
      <c r="D16" s="289">
        <v>200</v>
      </c>
      <c r="E16" s="86">
        <v>129.97999999999999</v>
      </c>
      <c r="F16" s="289" t="s">
        <v>1855</v>
      </c>
      <c r="G16" s="44">
        <f t="shared" si="0"/>
        <v>25995.999999999996</v>
      </c>
      <c r="H16" s="289">
        <v>200</v>
      </c>
      <c r="I16" s="37">
        <f t="shared" si="1"/>
        <v>25995.999999999996</v>
      </c>
      <c r="J16" s="96"/>
      <c r="K16" s="46"/>
      <c r="L16" s="194"/>
      <c r="M16" s="37"/>
      <c r="N16" s="96"/>
      <c r="O16" s="32"/>
      <c r="P16" s="28">
        <f t="shared" si="2"/>
        <v>200</v>
      </c>
      <c r="Q16" s="28">
        <f t="shared" si="3"/>
        <v>0</v>
      </c>
    </row>
    <row r="17" spans="1:17" s="7" customFormat="1" x14ac:dyDescent="0.2">
      <c r="A17" s="33">
        <v>5</v>
      </c>
      <c r="B17" s="295" t="s">
        <v>571</v>
      </c>
      <c r="C17" s="40"/>
      <c r="D17" s="289">
        <v>8</v>
      </c>
      <c r="E17" s="86"/>
      <c r="F17" s="289" t="s">
        <v>31</v>
      </c>
      <c r="G17" s="44">
        <f t="shared" si="0"/>
        <v>0</v>
      </c>
      <c r="H17" s="289">
        <v>8</v>
      </c>
      <c r="I17" s="37">
        <f t="shared" si="1"/>
        <v>0</v>
      </c>
      <c r="J17" s="96"/>
      <c r="K17" s="46"/>
      <c r="L17" s="194"/>
      <c r="M17" s="37"/>
      <c r="N17" s="96"/>
      <c r="O17" s="32"/>
      <c r="P17" s="28">
        <f t="shared" si="2"/>
        <v>8</v>
      </c>
      <c r="Q17" s="28">
        <f t="shared" si="3"/>
        <v>0</v>
      </c>
    </row>
    <row r="18" spans="1:17" s="7" customFormat="1" x14ac:dyDescent="0.2">
      <c r="A18" s="33">
        <v>6</v>
      </c>
      <c r="B18" s="295" t="s">
        <v>67</v>
      </c>
      <c r="C18" s="39"/>
      <c r="D18" s="289">
        <v>20</v>
      </c>
      <c r="E18" s="108">
        <v>17.559999999999999</v>
      </c>
      <c r="F18" s="289" t="s">
        <v>31</v>
      </c>
      <c r="G18" s="44">
        <f t="shared" si="0"/>
        <v>351.2</v>
      </c>
      <c r="H18" s="289">
        <v>20</v>
      </c>
      <c r="I18" s="37">
        <f t="shared" si="1"/>
        <v>351.2</v>
      </c>
      <c r="J18" s="96"/>
      <c r="K18" s="46"/>
      <c r="L18" s="194"/>
      <c r="M18" s="37"/>
      <c r="N18" s="96"/>
      <c r="O18" s="32"/>
      <c r="P18" s="28">
        <f t="shared" si="2"/>
        <v>20</v>
      </c>
      <c r="Q18" s="28">
        <f t="shared" si="3"/>
        <v>0</v>
      </c>
    </row>
    <row r="19" spans="1:17" s="7" customFormat="1" x14ac:dyDescent="0.2">
      <c r="A19" s="33">
        <v>7</v>
      </c>
      <c r="B19" s="295" t="s">
        <v>514</v>
      </c>
      <c r="C19" s="40"/>
      <c r="D19" s="289">
        <v>32</v>
      </c>
      <c r="E19" s="86">
        <v>47.82</v>
      </c>
      <c r="F19" s="289" t="s">
        <v>31</v>
      </c>
      <c r="G19" s="44">
        <f t="shared" si="0"/>
        <v>1530.24</v>
      </c>
      <c r="H19" s="289">
        <v>32</v>
      </c>
      <c r="I19" s="37">
        <f t="shared" si="1"/>
        <v>1530.24</v>
      </c>
      <c r="J19" s="96"/>
      <c r="K19" s="46"/>
      <c r="L19" s="194"/>
      <c r="M19" s="37"/>
      <c r="N19" s="96"/>
      <c r="O19" s="32"/>
      <c r="P19" s="28">
        <f t="shared" si="2"/>
        <v>32</v>
      </c>
      <c r="Q19" s="28">
        <f t="shared" si="3"/>
        <v>0</v>
      </c>
    </row>
    <row r="20" spans="1:17" s="7" customFormat="1" x14ac:dyDescent="0.2">
      <c r="A20" s="33">
        <v>8</v>
      </c>
      <c r="B20" s="480" t="s">
        <v>1846</v>
      </c>
      <c r="C20" s="40"/>
      <c r="D20" s="289">
        <v>80</v>
      </c>
      <c r="E20" s="86">
        <v>259.2</v>
      </c>
      <c r="F20" s="289" t="s">
        <v>31</v>
      </c>
      <c r="G20" s="44">
        <f t="shared" si="0"/>
        <v>20736</v>
      </c>
      <c r="H20" s="289">
        <v>80</v>
      </c>
      <c r="I20" s="37">
        <f t="shared" si="1"/>
        <v>20736</v>
      </c>
      <c r="J20" s="96"/>
      <c r="K20" s="46"/>
      <c r="L20" s="194"/>
      <c r="M20" s="37"/>
      <c r="N20" s="96"/>
      <c r="O20" s="32"/>
      <c r="P20" s="28">
        <f t="shared" si="2"/>
        <v>80</v>
      </c>
      <c r="Q20" s="28">
        <f t="shared" si="3"/>
        <v>0</v>
      </c>
    </row>
    <row r="21" spans="1:17" s="7" customFormat="1" x14ac:dyDescent="0.2">
      <c r="A21" s="33">
        <v>9</v>
      </c>
      <c r="B21" s="295" t="s">
        <v>1566</v>
      </c>
      <c r="C21" s="40"/>
      <c r="D21" s="289">
        <v>30</v>
      </c>
      <c r="E21" s="86">
        <v>259.2</v>
      </c>
      <c r="F21" s="289" t="s">
        <v>31</v>
      </c>
      <c r="G21" s="44">
        <f t="shared" si="0"/>
        <v>7776</v>
      </c>
      <c r="H21" s="289">
        <v>30</v>
      </c>
      <c r="I21" s="37">
        <f t="shared" si="1"/>
        <v>7776</v>
      </c>
      <c r="J21" s="96"/>
      <c r="K21" s="46"/>
      <c r="L21" s="194"/>
      <c r="M21" s="37"/>
      <c r="N21" s="96"/>
      <c r="O21" s="32"/>
      <c r="P21" s="28">
        <f t="shared" si="2"/>
        <v>30</v>
      </c>
      <c r="Q21" s="28">
        <f t="shared" si="3"/>
        <v>0</v>
      </c>
    </row>
    <row r="22" spans="1:17" s="7" customFormat="1" x14ac:dyDescent="0.2">
      <c r="A22" s="33">
        <v>10</v>
      </c>
      <c r="B22" s="295" t="s">
        <v>1567</v>
      </c>
      <c r="C22" s="40"/>
      <c r="D22" s="289">
        <v>30</v>
      </c>
      <c r="E22" s="86">
        <v>259.2</v>
      </c>
      <c r="F22" s="289" t="s">
        <v>31</v>
      </c>
      <c r="G22" s="44">
        <f t="shared" si="0"/>
        <v>7776</v>
      </c>
      <c r="H22" s="289">
        <v>30</v>
      </c>
      <c r="I22" s="37">
        <f t="shared" si="1"/>
        <v>7776</v>
      </c>
      <c r="J22" s="96"/>
      <c r="K22" s="46"/>
      <c r="L22" s="194"/>
      <c r="M22" s="37"/>
      <c r="N22" s="96"/>
      <c r="O22" s="32"/>
      <c r="P22" s="28">
        <f t="shared" si="2"/>
        <v>30</v>
      </c>
      <c r="Q22" s="28">
        <f t="shared" si="3"/>
        <v>0</v>
      </c>
    </row>
    <row r="23" spans="1:17" s="7" customFormat="1" x14ac:dyDescent="0.2">
      <c r="A23" s="33">
        <v>11</v>
      </c>
      <c r="B23" s="295" t="s">
        <v>1568</v>
      </c>
      <c r="C23" s="40"/>
      <c r="D23" s="289">
        <v>30</v>
      </c>
      <c r="E23" s="86">
        <v>259.2</v>
      </c>
      <c r="F23" s="289" t="s">
        <v>31</v>
      </c>
      <c r="G23" s="44">
        <f t="shared" si="0"/>
        <v>7776</v>
      </c>
      <c r="H23" s="289">
        <v>30</v>
      </c>
      <c r="I23" s="37">
        <f t="shared" si="1"/>
        <v>7776</v>
      </c>
      <c r="J23" s="96"/>
      <c r="K23" s="46"/>
      <c r="L23" s="194"/>
      <c r="M23" s="37"/>
      <c r="N23" s="96"/>
      <c r="O23" s="32"/>
      <c r="P23" s="28">
        <f t="shared" si="2"/>
        <v>30</v>
      </c>
      <c r="Q23" s="28">
        <f t="shared" si="3"/>
        <v>0</v>
      </c>
    </row>
    <row r="24" spans="1:17" s="7" customFormat="1" x14ac:dyDescent="0.2">
      <c r="A24" s="33">
        <v>12</v>
      </c>
      <c r="B24" s="295" t="s">
        <v>1847</v>
      </c>
      <c r="C24" s="40"/>
      <c r="D24" s="289">
        <v>10</v>
      </c>
      <c r="E24" s="86">
        <v>255.84</v>
      </c>
      <c r="F24" s="289" t="s">
        <v>31</v>
      </c>
      <c r="G24" s="44">
        <f t="shared" si="0"/>
        <v>2558.4</v>
      </c>
      <c r="H24" s="289">
        <v>10</v>
      </c>
      <c r="I24" s="37">
        <f t="shared" si="1"/>
        <v>2558.4</v>
      </c>
      <c r="J24" s="96"/>
      <c r="K24" s="46"/>
      <c r="L24" s="194"/>
      <c r="M24" s="37"/>
      <c r="N24" s="96"/>
      <c r="O24" s="32"/>
      <c r="P24" s="28">
        <f t="shared" si="2"/>
        <v>10</v>
      </c>
      <c r="Q24" s="28">
        <f t="shared" si="3"/>
        <v>0</v>
      </c>
    </row>
    <row r="25" spans="1:17" s="7" customFormat="1" x14ac:dyDescent="0.2">
      <c r="A25" s="33">
        <v>13</v>
      </c>
      <c r="B25" s="295" t="s">
        <v>1848</v>
      </c>
      <c r="C25" s="40"/>
      <c r="D25" s="289">
        <v>30</v>
      </c>
      <c r="E25" s="86">
        <v>291.2</v>
      </c>
      <c r="F25" s="289" t="s">
        <v>1855</v>
      </c>
      <c r="G25" s="44">
        <f t="shared" si="0"/>
        <v>8736</v>
      </c>
      <c r="H25" s="289">
        <v>30</v>
      </c>
      <c r="I25" s="37">
        <f t="shared" si="1"/>
        <v>8736</v>
      </c>
      <c r="J25" s="96"/>
      <c r="K25" s="46"/>
      <c r="L25" s="194"/>
      <c r="M25" s="37"/>
      <c r="N25" s="96"/>
      <c r="O25" s="32"/>
      <c r="P25" s="28">
        <f t="shared" si="2"/>
        <v>30</v>
      </c>
      <c r="Q25" s="28">
        <f t="shared" si="3"/>
        <v>0</v>
      </c>
    </row>
    <row r="26" spans="1:17" s="7" customFormat="1" x14ac:dyDescent="0.2">
      <c r="A26" s="33">
        <v>14</v>
      </c>
      <c r="B26" s="295" t="s">
        <v>1005</v>
      </c>
      <c r="C26" s="40"/>
      <c r="D26" s="289">
        <v>32</v>
      </c>
      <c r="E26" s="86">
        <v>30</v>
      </c>
      <c r="F26" s="289" t="s">
        <v>31</v>
      </c>
      <c r="G26" s="44">
        <f t="shared" si="0"/>
        <v>960</v>
      </c>
      <c r="H26" s="289">
        <v>32</v>
      </c>
      <c r="I26" s="37">
        <f t="shared" si="1"/>
        <v>960</v>
      </c>
      <c r="J26" s="96"/>
      <c r="K26" s="46"/>
      <c r="L26" s="194"/>
      <c r="M26" s="37"/>
      <c r="N26" s="96"/>
      <c r="O26" s="32"/>
      <c r="P26" s="28">
        <f t="shared" si="2"/>
        <v>32</v>
      </c>
      <c r="Q26" s="28">
        <f t="shared" si="3"/>
        <v>0</v>
      </c>
    </row>
    <row r="27" spans="1:17" s="7" customFormat="1" x14ac:dyDescent="0.2">
      <c r="A27" s="33">
        <v>15</v>
      </c>
      <c r="B27" s="295" t="s">
        <v>1849</v>
      </c>
      <c r="C27" s="40"/>
      <c r="D27" s="289">
        <v>20</v>
      </c>
      <c r="E27" s="86">
        <v>100</v>
      </c>
      <c r="F27" s="289" t="s">
        <v>45</v>
      </c>
      <c r="G27" s="44">
        <f t="shared" si="0"/>
        <v>2000</v>
      </c>
      <c r="H27" s="289">
        <v>20</v>
      </c>
      <c r="I27" s="37">
        <f t="shared" si="1"/>
        <v>2000</v>
      </c>
      <c r="J27" s="96"/>
      <c r="K27" s="46"/>
      <c r="L27" s="194"/>
      <c r="M27" s="37"/>
      <c r="N27" s="96"/>
      <c r="O27" s="32"/>
      <c r="P27" s="28">
        <f t="shared" si="2"/>
        <v>20</v>
      </c>
      <c r="Q27" s="28">
        <f t="shared" si="3"/>
        <v>0</v>
      </c>
    </row>
    <row r="28" spans="1:17" s="7" customFormat="1" x14ac:dyDescent="0.2">
      <c r="A28" s="33">
        <v>16</v>
      </c>
      <c r="B28" s="295" t="s">
        <v>96</v>
      </c>
      <c r="C28" s="40"/>
      <c r="D28" s="289">
        <v>50</v>
      </c>
      <c r="E28" s="86">
        <v>78.92</v>
      </c>
      <c r="F28" s="289" t="s">
        <v>45</v>
      </c>
      <c r="G28" s="44">
        <f t="shared" si="0"/>
        <v>3946</v>
      </c>
      <c r="H28" s="289">
        <v>50</v>
      </c>
      <c r="I28" s="37">
        <f t="shared" si="1"/>
        <v>3946</v>
      </c>
      <c r="J28" s="96"/>
      <c r="K28" s="46"/>
      <c r="L28" s="194"/>
      <c r="M28" s="37"/>
      <c r="N28" s="96"/>
      <c r="O28" s="32"/>
      <c r="P28" s="28">
        <f t="shared" si="2"/>
        <v>50</v>
      </c>
      <c r="Q28" s="28">
        <f t="shared" si="3"/>
        <v>0</v>
      </c>
    </row>
    <row r="29" spans="1:17" s="7" customFormat="1" x14ac:dyDescent="0.2">
      <c r="A29" s="33">
        <v>17</v>
      </c>
      <c r="B29" s="295" t="s">
        <v>913</v>
      </c>
      <c r="C29" s="40"/>
      <c r="D29" s="289">
        <v>50</v>
      </c>
      <c r="E29" s="86">
        <v>9.65</v>
      </c>
      <c r="F29" s="289" t="s">
        <v>31</v>
      </c>
      <c r="G29" s="44">
        <f t="shared" si="0"/>
        <v>482.5</v>
      </c>
      <c r="H29" s="289">
        <v>50</v>
      </c>
      <c r="I29" s="37">
        <f t="shared" si="1"/>
        <v>482.5</v>
      </c>
      <c r="J29" s="96"/>
      <c r="K29" s="46"/>
      <c r="L29" s="194"/>
      <c r="M29" s="37"/>
      <c r="N29" s="96"/>
      <c r="O29" s="32"/>
      <c r="P29" s="28">
        <f t="shared" si="2"/>
        <v>50</v>
      </c>
      <c r="Q29" s="28">
        <f t="shared" si="3"/>
        <v>0</v>
      </c>
    </row>
    <row r="30" spans="1:17" s="7" customFormat="1" x14ac:dyDescent="0.2">
      <c r="A30" s="33">
        <v>18</v>
      </c>
      <c r="B30" s="295" t="s">
        <v>955</v>
      </c>
      <c r="C30" s="40"/>
      <c r="D30" s="289">
        <v>10</v>
      </c>
      <c r="E30" s="86">
        <v>30</v>
      </c>
      <c r="F30" s="289" t="s">
        <v>45</v>
      </c>
      <c r="G30" s="44">
        <f t="shared" si="0"/>
        <v>300</v>
      </c>
      <c r="H30" s="289">
        <v>10</v>
      </c>
      <c r="I30" s="37">
        <f t="shared" si="1"/>
        <v>300</v>
      </c>
      <c r="J30" s="96"/>
      <c r="K30" s="46"/>
      <c r="L30" s="194"/>
      <c r="M30" s="37"/>
      <c r="N30" s="96"/>
      <c r="O30" s="32"/>
      <c r="P30" s="28">
        <f t="shared" si="2"/>
        <v>10</v>
      </c>
      <c r="Q30" s="28">
        <f t="shared" si="3"/>
        <v>0</v>
      </c>
    </row>
    <row r="31" spans="1:17" x14ac:dyDescent="0.2">
      <c r="A31" s="33">
        <v>19</v>
      </c>
      <c r="B31" s="295" t="s">
        <v>1850</v>
      </c>
      <c r="C31" s="39"/>
      <c r="D31" s="289">
        <v>20</v>
      </c>
      <c r="E31" s="108">
        <v>18.2</v>
      </c>
      <c r="F31" s="289" t="s">
        <v>31</v>
      </c>
      <c r="G31" s="44">
        <f t="shared" si="0"/>
        <v>364</v>
      </c>
      <c r="H31" s="289">
        <v>20</v>
      </c>
      <c r="I31" s="37">
        <f t="shared" si="1"/>
        <v>364</v>
      </c>
      <c r="J31" s="96"/>
      <c r="K31" s="46"/>
      <c r="L31" s="194"/>
      <c r="M31" s="37"/>
      <c r="N31" s="96"/>
      <c r="O31" s="32"/>
      <c r="P31" s="28">
        <f t="shared" si="2"/>
        <v>20</v>
      </c>
      <c r="Q31" s="28">
        <f t="shared" si="3"/>
        <v>0</v>
      </c>
    </row>
    <row r="32" spans="1:17" x14ac:dyDescent="0.2">
      <c r="A32" s="33">
        <v>20</v>
      </c>
      <c r="B32" s="295" t="s">
        <v>1851</v>
      </c>
      <c r="C32" s="40"/>
      <c r="D32" s="289">
        <v>300</v>
      </c>
      <c r="E32" s="86">
        <v>34.61</v>
      </c>
      <c r="F32" s="289" t="s">
        <v>31</v>
      </c>
      <c r="G32" s="44">
        <f t="shared" si="0"/>
        <v>10383</v>
      </c>
      <c r="H32" s="289">
        <v>300</v>
      </c>
      <c r="I32" s="37">
        <f t="shared" si="1"/>
        <v>10383</v>
      </c>
      <c r="J32" s="96"/>
      <c r="K32" s="46"/>
      <c r="L32" s="194"/>
      <c r="M32" s="37"/>
      <c r="N32" s="96"/>
      <c r="O32" s="32"/>
      <c r="P32" s="28">
        <f t="shared" si="2"/>
        <v>300</v>
      </c>
      <c r="Q32" s="28">
        <f t="shared" si="3"/>
        <v>0</v>
      </c>
    </row>
    <row r="33" spans="1:17" x14ac:dyDescent="0.2">
      <c r="A33" s="33">
        <v>21</v>
      </c>
      <c r="B33" s="295" t="s">
        <v>1852</v>
      </c>
      <c r="C33" s="40"/>
      <c r="D33" s="289">
        <v>15</v>
      </c>
      <c r="E33" s="86">
        <v>20.68</v>
      </c>
      <c r="F33" s="289" t="s">
        <v>45</v>
      </c>
      <c r="G33" s="44">
        <f t="shared" si="0"/>
        <v>310.2</v>
      </c>
      <c r="H33" s="289">
        <v>15</v>
      </c>
      <c r="I33" s="37">
        <f t="shared" si="1"/>
        <v>310.2</v>
      </c>
      <c r="J33" s="96"/>
      <c r="K33" s="46"/>
      <c r="L33" s="194"/>
      <c r="M33" s="37"/>
      <c r="N33" s="96"/>
      <c r="O33" s="32"/>
      <c r="P33" s="28">
        <f t="shared" si="2"/>
        <v>15</v>
      </c>
      <c r="Q33" s="28">
        <f t="shared" si="3"/>
        <v>0</v>
      </c>
    </row>
    <row r="34" spans="1:17" x14ac:dyDescent="0.2">
      <c r="A34" s="33">
        <v>22</v>
      </c>
      <c r="B34" s="295" t="s">
        <v>68</v>
      </c>
      <c r="C34" s="40"/>
      <c r="D34" s="289">
        <v>20</v>
      </c>
      <c r="E34" s="86">
        <v>82.16</v>
      </c>
      <c r="F34" s="289" t="s">
        <v>31</v>
      </c>
      <c r="G34" s="44">
        <f t="shared" si="0"/>
        <v>1643.1999999999998</v>
      </c>
      <c r="H34" s="289">
        <v>20</v>
      </c>
      <c r="I34" s="37">
        <f t="shared" si="1"/>
        <v>1643.1999999999998</v>
      </c>
      <c r="J34" s="96"/>
      <c r="K34" s="46"/>
      <c r="L34" s="194"/>
      <c r="M34" s="37"/>
      <c r="N34" s="96"/>
      <c r="O34" s="32"/>
      <c r="P34" s="28">
        <f t="shared" si="2"/>
        <v>20</v>
      </c>
      <c r="Q34" s="28">
        <f t="shared" si="3"/>
        <v>0</v>
      </c>
    </row>
    <row r="35" spans="1:17" x14ac:dyDescent="0.2">
      <c r="A35" s="33">
        <v>23</v>
      </c>
      <c r="B35" s="295" t="s">
        <v>1853</v>
      </c>
      <c r="C35" s="40"/>
      <c r="D35" s="289">
        <v>4</v>
      </c>
      <c r="E35" s="86"/>
      <c r="F35" s="289" t="s">
        <v>31</v>
      </c>
      <c r="G35" s="44">
        <f t="shared" si="0"/>
        <v>0</v>
      </c>
      <c r="H35" s="289">
        <v>4</v>
      </c>
      <c r="I35" s="37">
        <f t="shared" si="1"/>
        <v>0</v>
      </c>
      <c r="J35" s="96"/>
      <c r="K35" s="46"/>
      <c r="L35" s="194"/>
      <c r="M35" s="37"/>
      <c r="N35" s="96"/>
      <c r="O35" s="32"/>
      <c r="P35" s="28">
        <f>N35+L35+J35+H35</f>
        <v>4</v>
      </c>
      <c r="Q35" s="28">
        <f t="shared" si="3"/>
        <v>0</v>
      </c>
    </row>
    <row r="36" spans="1:17" x14ac:dyDescent="0.2">
      <c r="A36" s="33">
        <v>24</v>
      </c>
      <c r="B36" s="295" t="s">
        <v>1570</v>
      </c>
      <c r="C36" s="40"/>
      <c r="D36" s="289">
        <v>16</v>
      </c>
      <c r="E36" s="86"/>
      <c r="F36" s="289" t="s">
        <v>31</v>
      </c>
      <c r="G36" s="44">
        <f t="shared" si="0"/>
        <v>0</v>
      </c>
      <c r="H36" s="289">
        <v>16</v>
      </c>
      <c r="I36" s="37">
        <f t="shared" si="1"/>
        <v>0</v>
      </c>
      <c r="J36" s="96"/>
      <c r="K36" s="46"/>
      <c r="L36" s="194"/>
      <c r="M36" s="37"/>
      <c r="N36" s="96"/>
      <c r="O36" s="32"/>
      <c r="P36" s="28">
        <f>N36+L36+J36+H36</f>
        <v>16</v>
      </c>
      <c r="Q36" s="28">
        <f t="shared" si="3"/>
        <v>0</v>
      </c>
    </row>
    <row r="37" spans="1:17" x14ac:dyDescent="0.2">
      <c r="A37" s="33">
        <v>25</v>
      </c>
      <c r="B37" s="295" t="s">
        <v>1854</v>
      </c>
      <c r="C37" s="40"/>
      <c r="D37" s="289">
        <v>40</v>
      </c>
      <c r="E37" s="86">
        <v>10.9</v>
      </c>
      <c r="F37" s="289" t="s">
        <v>31</v>
      </c>
      <c r="G37" s="44">
        <f t="shared" si="0"/>
        <v>436</v>
      </c>
      <c r="H37" s="289">
        <v>40</v>
      </c>
      <c r="I37" s="37">
        <f t="shared" si="1"/>
        <v>436</v>
      </c>
      <c r="J37" s="96"/>
      <c r="K37" s="46"/>
      <c r="L37" s="194"/>
      <c r="M37" s="37"/>
      <c r="N37" s="96"/>
      <c r="O37" s="32"/>
      <c r="P37" s="28">
        <f t="shared" si="2"/>
        <v>40</v>
      </c>
      <c r="Q37" s="28">
        <f t="shared" si="3"/>
        <v>0</v>
      </c>
    </row>
    <row r="38" spans="1:17" x14ac:dyDescent="0.2">
      <c r="A38" s="33">
        <v>26</v>
      </c>
      <c r="B38" s="295" t="s">
        <v>1569</v>
      </c>
      <c r="C38" s="40"/>
      <c r="D38" s="289">
        <v>6</v>
      </c>
      <c r="E38" s="86"/>
      <c r="F38" s="289" t="s">
        <v>31</v>
      </c>
      <c r="G38" s="44">
        <f t="shared" si="0"/>
        <v>0</v>
      </c>
      <c r="H38" s="289">
        <v>6</v>
      </c>
      <c r="I38" s="37">
        <f t="shared" si="1"/>
        <v>0</v>
      </c>
      <c r="J38" s="96"/>
      <c r="K38" s="46"/>
      <c r="L38" s="194"/>
      <c r="M38" s="37"/>
      <c r="N38" s="96"/>
      <c r="O38" s="32"/>
      <c r="P38" s="28">
        <f t="shared" si="2"/>
        <v>6</v>
      </c>
      <c r="Q38" s="28">
        <f t="shared" si="3"/>
        <v>0</v>
      </c>
    </row>
    <row r="39" spans="1:17" x14ac:dyDescent="0.2">
      <c r="A39" s="33">
        <v>27</v>
      </c>
      <c r="B39" s="295" t="s">
        <v>1524</v>
      </c>
      <c r="C39" s="40"/>
      <c r="D39" s="289">
        <v>8</v>
      </c>
      <c r="E39" s="86">
        <v>276.64</v>
      </c>
      <c r="F39" s="289" t="s">
        <v>31</v>
      </c>
      <c r="G39" s="44">
        <f t="shared" si="0"/>
        <v>2213.12</v>
      </c>
      <c r="H39" s="289">
        <v>8</v>
      </c>
      <c r="I39" s="37">
        <f t="shared" si="1"/>
        <v>2213.12</v>
      </c>
      <c r="J39" s="96"/>
      <c r="K39" s="46"/>
      <c r="L39" s="194"/>
      <c r="M39" s="37"/>
      <c r="N39" s="96"/>
      <c r="O39" s="32"/>
      <c r="P39" s="28">
        <f t="shared" si="2"/>
        <v>8</v>
      </c>
      <c r="Q39" s="28">
        <f t="shared" si="3"/>
        <v>0</v>
      </c>
    </row>
    <row r="40" spans="1:17" x14ac:dyDescent="0.2">
      <c r="A40" s="33">
        <v>28</v>
      </c>
      <c r="B40" s="295" t="s">
        <v>1565</v>
      </c>
      <c r="C40" s="39"/>
      <c r="D40" s="289">
        <v>50</v>
      </c>
      <c r="E40" s="108">
        <v>10.31</v>
      </c>
      <c r="F40" s="289" t="s">
        <v>31</v>
      </c>
      <c r="G40" s="44">
        <f t="shared" si="0"/>
        <v>515.5</v>
      </c>
      <c r="H40" s="289">
        <v>50</v>
      </c>
      <c r="I40" s="37">
        <f t="shared" si="1"/>
        <v>515.5</v>
      </c>
      <c r="J40" s="96"/>
      <c r="K40" s="46"/>
      <c r="L40" s="194"/>
      <c r="M40" s="37"/>
      <c r="N40" s="96"/>
      <c r="O40" s="32"/>
      <c r="P40" s="28">
        <f t="shared" si="2"/>
        <v>50</v>
      </c>
      <c r="Q40" s="28">
        <f t="shared" si="3"/>
        <v>0</v>
      </c>
    </row>
    <row r="41" spans="1:17" ht="13.5" thickBot="1" x14ac:dyDescent="0.3">
      <c r="A41" s="63"/>
      <c r="B41" s="100"/>
      <c r="C41" s="65"/>
      <c r="D41" s="66"/>
      <c r="E41" s="67"/>
      <c r="F41" s="68"/>
      <c r="G41" s="69"/>
      <c r="H41" s="70"/>
      <c r="I41" s="71"/>
      <c r="J41" s="72"/>
      <c r="K41" s="69"/>
      <c r="L41" s="70"/>
      <c r="M41" s="71"/>
      <c r="N41" s="97"/>
      <c r="O41" s="73"/>
      <c r="P41" s="28"/>
      <c r="Q41" s="28"/>
    </row>
    <row r="42" spans="1:17" ht="14.25" thickTop="1" thickBot="1" x14ac:dyDescent="0.3">
      <c r="A42" s="74"/>
      <c r="B42" s="392" t="s">
        <v>77</v>
      </c>
      <c r="C42" s="76"/>
      <c r="D42" s="77"/>
      <c r="E42" s="78"/>
      <c r="F42" s="79"/>
      <c r="G42" s="80">
        <f>SUM(G13:G41)</f>
        <v>133910.55999999997</v>
      </c>
      <c r="H42" s="76"/>
      <c r="I42" s="80">
        <f>SUM(I13:I41)</f>
        <v>133910.55999999997</v>
      </c>
      <c r="J42" s="78"/>
      <c r="K42" s="80">
        <f>SUM(K13:K41)</f>
        <v>0</v>
      </c>
      <c r="L42" s="76"/>
      <c r="M42" s="80">
        <f>SUM(M13:M41)</f>
        <v>0</v>
      </c>
      <c r="N42" s="98"/>
      <c r="O42" s="80">
        <f>SUM(O13:O41)</f>
        <v>0</v>
      </c>
      <c r="P42" s="28"/>
      <c r="Q42" s="28"/>
    </row>
    <row r="43" spans="1:17" ht="13.5" thickTop="1" x14ac:dyDescent="0.25">
      <c r="A43" s="8" t="s">
        <v>5</v>
      </c>
      <c r="B43" s="9"/>
      <c r="C43" s="335"/>
      <c r="D43" s="9" t="s">
        <v>6</v>
      </c>
      <c r="E43" s="9"/>
      <c r="F43" s="17"/>
      <c r="G43" s="22"/>
      <c r="H43" s="335"/>
      <c r="I43" s="22"/>
      <c r="J43" s="335"/>
      <c r="K43" s="22"/>
      <c r="L43" s="26"/>
      <c r="M43" s="23" t="s">
        <v>7</v>
      </c>
      <c r="N43" s="29"/>
      <c r="P43" s="28"/>
      <c r="Q43" s="28"/>
    </row>
    <row r="44" spans="1:17" x14ac:dyDescent="0.25">
      <c r="D44" s="8" t="s">
        <v>8</v>
      </c>
      <c r="I44" s="23">
        <f>I42+K42+M42+O42</f>
        <v>133910.55999999997</v>
      </c>
      <c r="P44" s="28"/>
      <c r="Q44" s="28"/>
    </row>
    <row r="45" spans="1:17" x14ac:dyDescent="0.25">
      <c r="P45" s="28"/>
      <c r="Q45" s="28"/>
    </row>
    <row r="46" spans="1:17" x14ac:dyDescent="0.25">
      <c r="P46" s="28"/>
      <c r="Q46" s="28"/>
    </row>
    <row r="47" spans="1:17" x14ac:dyDescent="0.25">
      <c r="A47" s="652" t="s">
        <v>1561</v>
      </c>
      <c r="B47" s="652"/>
      <c r="C47" s="336"/>
      <c r="D47" s="653" t="s">
        <v>9</v>
      </c>
      <c r="E47" s="653"/>
      <c r="F47" s="653"/>
      <c r="G47" s="20"/>
      <c r="H47" s="653" t="s">
        <v>10</v>
      </c>
      <c r="I47" s="653"/>
      <c r="J47" s="653"/>
      <c r="K47" s="20"/>
      <c r="L47" s="336"/>
      <c r="M47" s="653" t="s">
        <v>25</v>
      </c>
      <c r="N47" s="653"/>
      <c r="O47" s="653"/>
      <c r="P47" s="28"/>
      <c r="Q47" s="28"/>
    </row>
    <row r="48" spans="1:17" x14ac:dyDescent="0.25">
      <c r="A48" s="654" t="s">
        <v>11</v>
      </c>
      <c r="B48" s="654"/>
      <c r="C48" s="334"/>
      <c r="D48" s="655" t="s">
        <v>12</v>
      </c>
      <c r="E48" s="655"/>
      <c r="F48" s="655"/>
      <c r="G48" s="24"/>
      <c r="H48" s="655" t="s">
        <v>13</v>
      </c>
      <c r="I48" s="655"/>
      <c r="J48" s="655"/>
      <c r="K48" s="24"/>
      <c r="L48" s="334"/>
      <c r="M48" s="655" t="s">
        <v>26</v>
      </c>
      <c r="N48" s="655"/>
      <c r="O48" s="655"/>
      <c r="P48" s="28"/>
      <c r="Q48" s="28"/>
    </row>
  </sheetData>
  <mergeCells count="25">
    <mergeCell ref="C7:G7"/>
    <mergeCell ref="A1:O1"/>
    <mergeCell ref="A2:O2"/>
    <mergeCell ref="C4:G4"/>
    <mergeCell ref="C5:G5"/>
    <mergeCell ref="C6:G6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D47:F47"/>
    <mergeCell ref="H47:J47"/>
    <mergeCell ref="M47:O47"/>
    <mergeCell ref="A48:B48"/>
    <mergeCell ref="D48:F48"/>
    <mergeCell ref="H48:J48"/>
    <mergeCell ref="M48:O48"/>
    <mergeCell ref="A47:B47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223"/>
  <sheetViews>
    <sheetView showWhiteSpace="0" view="pageLayout" topLeftCell="A214" zoomScale="85" zoomScaleNormal="100" zoomScalePageLayoutView="85" workbookViewId="0">
      <selection activeCell="S14" sqref="S14"/>
    </sheetView>
  </sheetViews>
  <sheetFormatPr defaultColWidth="9.140625" defaultRowHeight="12.75" x14ac:dyDescent="0.25"/>
  <cols>
    <col min="1" max="1" width="5.42578125" style="8" customWidth="1"/>
    <col min="2" max="2" width="30.85546875" style="8" customWidth="1"/>
    <col min="3" max="4" width="8.85546875" style="4" customWidth="1"/>
    <col min="5" max="5" width="9" style="8" customWidth="1"/>
    <col min="6" max="6" width="8.28515625" style="19" customWidth="1"/>
    <col min="7" max="7" width="11.85546875" style="23" customWidth="1"/>
    <col min="8" max="8" width="6.7109375" style="4" customWidth="1"/>
    <col min="9" max="9" width="12" style="23" customWidth="1"/>
    <col min="10" max="10" width="6.7109375" style="4" customWidth="1"/>
    <col min="11" max="11" width="12" style="23" customWidth="1"/>
    <col min="12" max="12" width="6.7109375" style="4" customWidth="1"/>
    <col min="13" max="13" width="12" style="23" customWidth="1"/>
    <col min="14" max="14" width="6.7109375" style="4" customWidth="1"/>
    <col min="15" max="15" width="12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351"/>
      <c r="D3" s="351"/>
      <c r="F3" s="16"/>
      <c r="G3" s="20"/>
      <c r="H3" s="351"/>
      <c r="I3" s="20"/>
      <c r="J3" s="351"/>
      <c r="K3" s="20"/>
      <c r="L3" s="351"/>
      <c r="M3" s="20"/>
      <c r="N3" s="351"/>
      <c r="O3" s="20"/>
      <c r="P3" s="28"/>
      <c r="Q3" s="28"/>
    </row>
    <row r="4" spans="1:17" s="5" customFormat="1" x14ac:dyDescent="0.25">
      <c r="A4" s="5" t="s">
        <v>0</v>
      </c>
      <c r="C4" s="673" t="s">
        <v>1</v>
      </c>
      <c r="D4" s="673"/>
      <c r="E4" s="673"/>
      <c r="F4" s="652"/>
      <c r="G4" s="652"/>
      <c r="H4" s="652"/>
      <c r="I4" s="652"/>
      <c r="J4" s="351"/>
      <c r="K4" s="20"/>
      <c r="L4" s="351"/>
      <c r="M4" s="20"/>
      <c r="N4" s="351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17"/>
      <c r="G5" s="21"/>
      <c r="H5" s="350"/>
      <c r="I5" s="21"/>
      <c r="J5" s="351"/>
      <c r="K5" s="20"/>
      <c r="L5" s="351"/>
      <c r="M5" s="20"/>
      <c r="N5" s="351"/>
      <c r="O5" s="20"/>
      <c r="P5" s="28"/>
      <c r="Q5" s="28"/>
    </row>
    <row r="6" spans="1:17" s="5" customFormat="1" x14ac:dyDescent="0.25">
      <c r="A6" s="5" t="s">
        <v>17</v>
      </c>
      <c r="C6" s="672" t="s">
        <v>1676</v>
      </c>
      <c r="D6" s="672"/>
      <c r="E6" s="672"/>
      <c r="F6" s="17"/>
      <c r="G6" s="21"/>
      <c r="H6" s="350"/>
      <c r="I6" s="21"/>
      <c r="J6" s="351"/>
      <c r="K6" s="20"/>
      <c r="L6" s="351"/>
      <c r="M6" s="20"/>
      <c r="N6" s="351"/>
      <c r="O6" s="20"/>
      <c r="P6" s="28"/>
      <c r="Q6" s="28"/>
    </row>
    <row r="7" spans="1:17" s="5" customFormat="1" x14ac:dyDescent="0.25">
      <c r="A7" s="5" t="s">
        <v>18</v>
      </c>
      <c r="C7" s="673"/>
      <c r="D7" s="673"/>
      <c r="E7" s="673"/>
      <c r="F7" s="17"/>
      <c r="G7" s="21"/>
      <c r="H7" s="350"/>
      <c r="I7" s="21"/>
      <c r="J7" s="351"/>
      <c r="K7" s="20"/>
      <c r="L7" s="351"/>
      <c r="M7" s="20"/>
      <c r="N7" s="351"/>
      <c r="O7" s="20"/>
      <c r="P7" s="28"/>
      <c r="Q7" s="28"/>
    </row>
    <row r="8" spans="1:17" s="5" customFormat="1" ht="13.5" thickBot="1" x14ac:dyDescent="0.3">
      <c r="C8" s="350"/>
      <c r="D8" s="350"/>
      <c r="E8" s="350"/>
      <c r="F8" s="17"/>
      <c r="G8" s="21"/>
      <c r="H8" s="350"/>
      <c r="I8" s="21"/>
      <c r="J8" s="351"/>
      <c r="K8" s="20"/>
      <c r="L8" s="351"/>
      <c r="M8" s="20"/>
      <c r="N8" s="351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352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49"/>
      <c r="C12" s="50"/>
      <c r="D12" s="51"/>
      <c r="E12" s="52"/>
      <c r="F12" s="53"/>
      <c r="G12" s="54"/>
      <c r="H12" s="50"/>
      <c r="I12" s="55"/>
      <c r="J12" s="56"/>
      <c r="K12" s="57"/>
      <c r="L12" s="50"/>
      <c r="M12" s="55"/>
      <c r="N12" s="61"/>
      <c r="O12" s="58"/>
      <c r="P12" s="28"/>
      <c r="Q12" s="28"/>
    </row>
    <row r="13" spans="1:17" s="5" customFormat="1" x14ac:dyDescent="0.25">
      <c r="A13" s="33">
        <v>1</v>
      </c>
      <c r="B13" s="42" t="s">
        <v>467</v>
      </c>
      <c r="C13" s="40"/>
      <c r="D13" s="35">
        <f t="shared" ref="D13:D32" si="0">H13+J13+L13+N13</f>
        <v>48</v>
      </c>
      <c r="E13" s="86">
        <v>43.99</v>
      </c>
      <c r="F13" s="200" t="s">
        <v>57</v>
      </c>
      <c r="G13" s="44">
        <f t="shared" ref="G13:G32" si="1">E13*D13</f>
        <v>2111.52</v>
      </c>
      <c r="H13" s="39">
        <v>12</v>
      </c>
      <c r="I13" s="37">
        <f t="shared" ref="I13:I32" si="2">E13*H13</f>
        <v>527.88</v>
      </c>
      <c r="J13" s="47">
        <v>12</v>
      </c>
      <c r="K13" s="46">
        <f t="shared" ref="K13:K32" si="3">J13*E13</f>
        <v>527.88</v>
      </c>
      <c r="L13" s="39">
        <v>12</v>
      </c>
      <c r="M13" s="37">
        <f t="shared" ref="M13:M32" si="4">L13*E13</f>
        <v>527.88</v>
      </c>
      <c r="N13" s="47">
        <v>12</v>
      </c>
      <c r="O13" s="32">
        <f t="shared" ref="O13:O32" si="5">N13*E13</f>
        <v>527.88</v>
      </c>
      <c r="P13" s="28">
        <f t="shared" ref="P13:P32" si="6">N13+L13+J13+H13</f>
        <v>48</v>
      </c>
      <c r="Q13" s="28">
        <f t="shared" ref="Q13:Q32" si="7">P13-D13</f>
        <v>0</v>
      </c>
    </row>
    <row r="14" spans="1:17" s="7" customFormat="1" x14ac:dyDescent="0.25">
      <c r="A14" s="33">
        <v>2</v>
      </c>
      <c r="B14" s="42" t="s">
        <v>1640</v>
      </c>
      <c r="C14" s="40"/>
      <c r="D14" s="35">
        <f t="shared" si="0"/>
        <v>2</v>
      </c>
      <c r="E14" s="86">
        <v>96.72</v>
      </c>
      <c r="F14" s="200" t="s">
        <v>45</v>
      </c>
      <c r="G14" s="44">
        <f t="shared" si="1"/>
        <v>193.44</v>
      </c>
      <c r="H14" s="39">
        <v>1</v>
      </c>
      <c r="I14" s="37">
        <f t="shared" si="2"/>
        <v>96.72</v>
      </c>
      <c r="J14" s="47"/>
      <c r="K14" s="46">
        <f t="shared" si="3"/>
        <v>0</v>
      </c>
      <c r="L14" s="39">
        <v>1</v>
      </c>
      <c r="M14" s="37">
        <f t="shared" si="4"/>
        <v>96.72</v>
      </c>
      <c r="N14" s="47"/>
      <c r="O14" s="32">
        <f t="shared" si="5"/>
        <v>0</v>
      </c>
      <c r="P14" s="28">
        <f t="shared" si="6"/>
        <v>2</v>
      </c>
      <c r="Q14" s="28">
        <f t="shared" si="7"/>
        <v>0</v>
      </c>
    </row>
    <row r="15" spans="1:17" s="7" customFormat="1" x14ac:dyDescent="0.25">
      <c r="A15" s="33">
        <v>3</v>
      </c>
      <c r="B15" s="42" t="s">
        <v>1267</v>
      </c>
      <c r="C15" s="40"/>
      <c r="D15" s="35">
        <f t="shared" si="0"/>
        <v>8</v>
      </c>
      <c r="E15" s="86">
        <v>100</v>
      </c>
      <c r="F15" s="200" t="s">
        <v>45</v>
      </c>
      <c r="G15" s="44">
        <f t="shared" si="1"/>
        <v>800</v>
      </c>
      <c r="H15" s="39">
        <v>2</v>
      </c>
      <c r="I15" s="37">
        <f t="shared" si="2"/>
        <v>200</v>
      </c>
      <c r="J15" s="47">
        <v>2</v>
      </c>
      <c r="K15" s="46">
        <f t="shared" si="3"/>
        <v>200</v>
      </c>
      <c r="L15" s="39">
        <v>2</v>
      </c>
      <c r="M15" s="37">
        <f t="shared" si="4"/>
        <v>200</v>
      </c>
      <c r="N15" s="47">
        <v>2</v>
      </c>
      <c r="O15" s="32">
        <f t="shared" si="5"/>
        <v>200</v>
      </c>
      <c r="P15" s="28">
        <f t="shared" si="6"/>
        <v>8</v>
      </c>
      <c r="Q15" s="28">
        <f t="shared" si="7"/>
        <v>0</v>
      </c>
    </row>
    <row r="16" spans="1:17" s="7" customFormat="1" x14ac:dyDescent="0.25">
      <c r="A16" s="33">
        <v>4</v>
      </c>
      <c r="B16" s="42" t="s">
        <v>1268</v>
      </c>
      <c r="C16" s="40"/>
      <c r="D16" s="35">
        <f t="shared" si="0"/>
        <v>8</v>
      </c>
      <c r="E16" s="86">
        <v>100</v>
      </c>
      <c r="F16" s="200" t="s">
        <v>45</v>
      </c>
      <c r="G16" s="44">
        <f t="shared" si="1"/>
        <v>800</v>
      </c>
      <c r="H16" s="39">
        <v>2</v>
      </c>
      <c r="I16" s="37">
        <f t="shared" si="2"/>
        <v>200</v>
      </c>
      <c r="J16" s="47">
        <v>2</v>
      </c>
      <c r="K16" s="46">
        <f t="shared" si="3"/>
        <v>200</v>
      </c>
      <c r="L16" s="39">
        <v>2</v>
      </c>
      <c r="M16" s="37">
        <f t="shared" si="4"/>
        <v>200</v>
      </c>
      <c r="N16" s="47">
        <v>2</v>
      </c>
      <c r="O16" s="32">
        <f t="shared" si="5"/>
        <v>200</v>
      </c>
      <c r="P16" s="28">
        <f t="shared" si="6"/>
        <v>8</v>
      </c>
      <c r="Q16" s="28">
        <f t="shared" si="7"/>
        <v>0</v>
      </c>
    </row>
    <row r="17" spans="1:17" s="7" customFormat="1" x14ac:dyDescent="0.25">
      <c r="A17" s="33">
        <v>5</v>
      </c>
      <c r="B17" s="42" t="s">
        <v>1628</v>
      </c>
      <c r="C17" s="40"/>
      <c r="D17" s="35">
        <f t="shared" si="0"/>
        <v>3</v>
      </c>
      <c r="E17" s="86">
        <v>100</v>
      </c>
      <c r="F17" s="200" t="s">
        <v>45</v>
      </c>
      <c r="G17" s="44">
        <f t="shared" si="1"/>
        <v>300</v>
      </c>
      <c r="H17" s="39">
        <v>1</v>
      </c>
      <c r="I17" s="37">
        <f t="shared" si="2"/>
        <v>100</v>
      </c>
      <c r="J17" s="47">
        <v>1</v>
      </c>
      <c r="K17" s="46">
        <f t="shared" si="3"/>
        <v>100</v>
      </c>
      <c r="L17" s="39">
        <v>1</v>
      </c>
      <c r="M17" s="37">
        <f t="shared" si="4"/>
        <v>100</v>
      </c>
      <c r="N17" s="47"/>
      <c r="O17" s="32">
        <f t="shared" si="5"/>
        <v>0</v>
      </c>
      <c r="P17" s="28">
        <f t="shared" si="6"/>
        <v>3</v>
      </c>
      <c r="Q17" s="28">
        <f t="shared" si="7"/>
        <v>0</v>
      </c>
    </row>
    <row r="18" spans="1:17" s="7" customFormat="1" x14ac:dyDescent="0.25">
      <c r="A18" s="33">
        <v>6</v>
      </c>
      <c r="B18" s="42" t="s">
        <v>2187</v>
      </c>
      <c r="C18" s="40"/>
      <c r="D18" s="35">
        <f t="shared" si="0"/>
        <v>36</v>
      </c>
      <c r="E18" s="86">
        <v>19.73</v>
      </c>
      <c r="F18" s="200" t="s">
        <v>1664</v>
      </c>
      <c r="G18" s="44">
        <f t="shared" si="1"/>
        <v>710.28</v>
      </c>
      <c r="H18" s="39">
        <v>12</v>
      </c>
      <c r="I18" s="37">
        <f t="shared" si="2"/>
        <v>236.76</v>
      </c>
      <c r="J18" s="47">
        <v>6</v>
      </c>
      <c r="K18" s="46">
        <f t="shared" si="3"/>
        <v>118.38</v>
      </c>
      <c r="L18" s="39">
        <v>6</v>
      </c>
      <c r="M18" s="37">
        <f t="shared" si="4"/>
        <v>118.38</v>
      </c>
      <c r="N18" s="47">
        <v>12</v>
      </c>
      <c r="O18" s="32">
        <f t="shared" si="5"/>
        <v>236.76</v>
      </c>
      <c r="P18" s="28">
        <f t="shared" si="6"/>
        <v>36</v>
      </c>
      <c r="Q18" s="28">
        <f t="shared" si="7"/>
        <v>0</v>
      </c>
    </row>
    <row r="19" spans="1:17" s="7" customFormat="1" x14ac:dyDescent="0.25">
      <c r="A19" s="33">
        <v>7</v>
      </c>
      <c r="B19" s="42" t="s">
        <v>1659</v>
      </c>
      <c r="C19" s="40"/>
      <c r="D19" s="35">
        <f t="shared" si="0"/>
        <v>12</v>
      </c>
      <c r="E19" s="86">
        <v>20</v>
      </c>
      <c r="F19" s="200" t="s">
        <v>101</v>
      </c>
      <c r="G19" s="44">
        <f t="shared" si="1"/>
        <v>240</v>
      </c>
      <c r="H19" s="39">
        <v>6</v>
      </c>
      <c r="I19" s="37">
        <f t="shared" si="2"/>
        <v>120</v>
      </c>
      <c r="J19" s="47"/>
      <c r="K19" s="46">
        <f t="shared" si="3"/>
        <v>0</v>
      </c>
      <c r="L19" s="39">
        <v>6</v>
      </c>
      <c r="M19" s="37">
        <f t="shared" si="4"/>
        <v>120</v>
      </c>
      <c r="N19" s="47"/>
      <c r="O19" s="32">
        <f t="shared" si="5"/>
        <v>0</v>
      </c>
      <c r="P19" s="28">
        <f t="shared" si="6"/>
        <v>12</v>
      </c>
      <c r="Q19" s="28">
        <f t="shared" si="7"/>
        <v>0</v>
      </c>
    </row>
    <row r="20" spans="1:17" s="7" customFormat="1" x14ac:dyDescent="0.25">
      <c r="A20" s="33">
        <v>8</v>
      </c>
      <c r="B20" s="42" t="s">
        <v>1262</v>
      </c>
      <c r="C20" s="40"/>
      <c r="D20" s="35">
        <f t="shared" si="0"/>
        <v>48</v>
      </c>
      <c r="E20" s="86">
        <v>114.51</v>
      </c>
      <c r="F20" s="200" t="s">
        <v>40</v>
      </c>
      <c r="G20" s="44">
        <f t="shared" si="1"/>
        <v>5496.4800000000005</v>
      </c>
      <c r="H20" s="39">
        <v>12</v>
      </c>
      <c r="I20" s="37">
        <f t="shared" si="2"/>
        <v>1374.1200000000001</v>
      </c>
      <c r="J20" s="47">
        <v>12</v>
      </c>
      <c r="K20" s="46">
        <f t="shared" si="3"/>
        <v>1374.1200000000001</v>
      </c>
      <c r="L20" s="39">
        <v>12</v>
      </c>
      <c r="M20" s="37">
        <f t="shared" si="4"/>
        <v>1374.1200000000001</v>
      </c>
      <c r="N20" s="47">
        <v>12</v>
      </c>
      <c r="O20" s="32">
        <f t="shared" si="5"/>
        <v>1374.1200000000001</v>
      </c>
      <c r="P20" s="28">
        <f t="shared" si="6"/>
        <v>48</v>
      </c>
      <c r="Q20" s="28">
        <f t="shared" si="7"/>
        <v>0</v>
      </c>
    </row>
    <row r="21" spans="1:17" s="7" customFormat="1" x14ac:dyDescent="0.25">
      <c r="A21" s="33">
        <v>9</v>
      </c>
      <c r="B21" s="42" t="s">
        <v>1397</v>
      </c>
      <c r="C21" s="39"/>
      <c r="D21" s="35">
        <f t="shared" si="0"/>
        <v>140</v>
      </c>
      <c r="E21" s="86">
        <v>129.97999999999999</v>
      </c>
      <c r="F21" s="200" t="s">
        <v>40</v>
      </c>
      <c r="G21" s="44">
        <f t="shared" si="1"/>
        <v>18197.199999999997</v>
      </c>
      <c r="H21" s="39">
        <v>35</v>
      </c>
      <c r="I21" s="37">
        <f t="shared" si="2"/>
        <v>4549.2999999999993</v>
      </c>
      <c r="J21" s="47">
        <v>35</v>
      </c>
      <c r="K21" s="46">
        <f t="shared" si="3"/>
        <v>4549.2999999999993</v>
      </c>
      <c r="L21" s="39">
        <v>35</v>
      </c>
      <c r="M21" s="37">
        <f t="shared" si="4"/>
        <v>4549.2999999999993</v>
      </c>
      <c r="N21" s="47">
        <v>35</v>
      </c>
      <c r="O21" s="32">
        <f t="shared" si="5"/>
        <v>4549.2999999999993</v>
      </c>
      <c r="P21" s="28">
        <f t="shared" si="6"/>
        <v>140</v>
      </c>
      <c r="Q21" s="28">
        <f t="shared" si="7"/>
        <v>0</v>
      </c>
    </row>
    <row r="22" spans="1:17" s="7" customFormat="1" x14ac:dyDescent="0.25">
      <c r="A22" s="33">
        <v>10</v>
      </c>
      <c r="B22" s="42" t="s">
        <v>1230</v>
      </c>
      <c r="C22" s="40"/>
      <c r="D22" s="35">
        <f t="shared" si="0"/>
        <v>60</v>
      </c>
      <c r="E22" s="86">
        <v>114.51</v>
      </c>
      <c r="F22" s="200" t="s">
        <v>40</v>
      </c>
      <c r="G22" s="44">
        <f t="shared" si="1"/>
        <v>6870.6</v>
      </c>
      <c r="H22" s="39">
        <v>15</v>
      </c>
      <c r="I22" s="37">
        <f t="shared" si="2"/>
        <v>1717.65</v>
      </c>
      <c r="J22" s="47">
        <v>15</v>
      </c>
      <c r="K22" s="46">
        <f t="shared" si="3"/>
        <v>1717.65</v>
      </c>
      <c r="L22" s="39">
        <v>15</v>
      </c>
      <c r="M22" s="37">
        <f t="shared" si="4"/>
        <v>1717.65</v>
      </c>
      <c r="N22" s="47">
        <v>15</v>
      </c>
      <c r="O22" s="32">
        <f t="shared" si="5"/>
        <v>1717.65</v>
      </c>
      <c r="P22" s="28">
        <f t="shared" si="6"/>
        <v>60</v>
      </c>
      <c r="Q22" s="28">
        <f t="shared" si="7"/>
        <v>0</v>
      </c>
    </row>
    <row r="23" spans="1:17" s="7" customFormat="1" x14ac:dyDescent="0.25">
      <c r="A23" s="33">
        <v>11</v>
      </c>
      <c r="B23" s="42" t="s">
        <v>1643</v>
      </c>
      <c r="C23" s="40"/>
      <c r="D23" s="35">
        <f t="shared" si="0"/>
        <v>50</v>
      </c>
      <c r="E23" s="86">
        <v>5.18</v>
      </c>
      <c r="F23" s="200" t="s">
        <v>101</v>
      </c>
      <c r="G23" s="44">
        <f t="shared" si="1"/>
        <v>259</v>
      </c>
      <c r="H23" s="39">
        <v>25</v>
      </c>
      <c r="I23" s="37">
        <f t="shared" si="2"/>
        <v>129.5</v>
      </c>
      <c r="J23" s="47"/>
      <c r="K23" s="46">
        <f t="shared" si="3"/>
        <v>0</v>
      </c>
      <c r="L23" s="39">
        <v>15</v>
      </c>
      <c r="M23" s="37">
        <f t="shared" si="4"/>
        <v>77.699999999999989</v>
      </c>
      <c r="N23" s="47">
        <v>10</v>
      </c>
      <c r="O23" s="32">
        <f t="shared" si="5"/>
        <v>51.8</v>
      </c>
      <c r="P23" s="28">
        <f t="shared" si="6"/>
        <v>50</v>
      </c>
      <c r="Q23" s="28">
        <f t="shared" si="7"/>
        <v>0</v>
      </c>
    </row>
    <row r="24" spans="1:17" s="7" customFormat="1" x14ac:dyDescent="0.25">
      <c r="A24" s="33">
        <v>12</v>
      </c>
      <c r="B24" s="42" t="s">
        <v>954</v>
      </c>
      <c r="C24" s="40"/>
      <c r="D24" s="35">
        <f t="shared" si="0"/>
        <v>50</v>
      </c>
      <c r="E24" s="86">
        <v>4.08</v>
      </c>
      <c r="F24" s="200" t="s">
        <v>101</v>
      </c>
      <c r="G24" s="44">
        <f t="shared" si="1"/>
        <v>204</v>
      </c>
      <c r="H24" s="39">
        <v>25</v>
      </c>
      <c r="I24" s="37">
        <f t="shared" si="2"/>
        <v>102</v>
      </c>
      <c r="J24" s="47">
        <v>15</v>
      </c>
      <c r="K24" s="46">
        <f t="shared" si="3"/>
        <v>61.2</v>
      </c>
      <c r="L24" s="39"/>
      <c r="M24" s="37">
        <f t="shared" si="4"/>
        <v>0</v>
      </c>
      <c r="N24" s="47">
        <v>10</v>
      </c>
      <c r="O24" s="32">
        <f t="shared" si="5"/>
        <v>40.799999999999997</v>
      </c>
      <c r="P24" s="28">
        <f t="shared" si="6"/>
        <v>50</v>
      </c>
      <c r="Q24" s="28">
        <f t="shared" si="7"/>
        <v>0</v>
      </c>
    </row>
    <row r="25" spans="1:17" s="7" customFormat="1" x14ac:dyDescent="0.25">
      <c r="A25" s="33">
        <v>13</v>
      </c>
      <c r="B25" s="42" t="s">
        <v>1654</v>
      </c>
      <c r="C25" s="40"/>
      <c r="D25" s="35">
        <f t="shared" si="0"/>
        <v>12</v>
      </c>
      <c r="E25" s="86">
        <v>135.19999999999999</v>
      </c>
      <c r="F25" s="200" t="s">
        <v>414</v>
      </c>
      <c r="G25" s="44">
        <f t="shared" si="1"/>
        <v>1622.3999999999999</v>
      </c>
      <c r="H25" s="39">
        <v>6</v>
      </c>
      <c r="I25" s="37">
        <f t="shared" si="2"/>
        <v>811.19999999999993</v>
      </c>
      <c r="J25" s="47"/>
      <c r="K25" s="46">
        <f t="shared" si="3"/>
        <v>0</v>
      </c>
      <c r="L25" s="39">
        <v>6</v>
      </c>
      <c r="M25" s="37">
        <f t="shared" si="4"/>
        <v>811.19999999999993</v>
      </c>
      <c r="N25" s="47"/>
      <c r="O25" s="32">
        <f t="shared" si="5"/>
        <v>0</v>
      </c>
      <c r="P25" s="28">
        <f t="shared" si="6"/>
        <v>12</v>
      </c>
      <c r="Q25" s="28">
        <f t="shared" si="7"/>
        <v>0</v>
      </c>
    </row>
    <row r="26" spans="1:17" s="7" customFormat="1" x14ac:dyDescent="0.25">
      <c r="A26" s="33">
        <v>14</v>
      </c>
      <c r="B26" s="42" t="s">
        <v>1541</v>
      </c>
      <c r="C26" s="40"/>
      <c r="D26" s="35">
        <f t="shared" si="0"/>
        <v>16</v>
      </c>
      <c r="E26" s="86">
        <v>208.52</v>
      </c>
      <c r="F26" s="200" t="s">
        <v>45</v>
      </c>
      <c r="G26" s="44">
        <f t="shared" si="1"/>
        <v>3336.32</v>
      </c>
      <c r="H26" s="39">
        <v>5</v>
      </c>
      <c r="I26" s="37">
        <f t="shared" si="2"/>
        <v>1042.6000000000001</v>
      </c>
      <c r="J26" s="47">
        <v>3</v>
      </c>
      <c r="K26" s="46">
        <f t="shared" si="3"/>
        <v>625.56000000000006</v>
      </c>
      <c r="L26" s="39">
        <v>5</v>
      </c>
      <c r="M26" s="37">
        <f t="shared" si="4"/>
        <v>1042.6000000000001</v>
      </c>
      <c r="N26" s="47">
        <v>3</v>
      </c>
      <c r="O26" s="32">
        <f t="shared" si="5"/>
        <v>625.56000000000006</v>
      </c>
      <c r="P26" s="28">
        <f t="shared" si="6"/>
        <v>16</v>
      </c>
      <c r="Q26" s="28">
        <f t="shared" si="7"/>
        <v>0</v>
      </c>
    </row>
    <row r="27" spans="1:17" s="7" customFormat="1" x14ac:dyDescent="0.25">
      <c r="A27" s="33">
        <v>15</v>
      </c>
      <c r="B27" s="42" t="s">
        <v>1635</v>
      </c>
      <c r="C27" s="40"/>
      <c r="D27" s="35">
        <v>4</v>
      </c>
      <c r="E27" s="86">
        <v>72.78</v>
      </c>
      <c r="F27" s="200" t="s">
        <v>196</v>
      </c>
      <c r="G27" s="44">
        <f t="shared" si="1"/>
        <v>291.12</v>
      </c>
      <c r="H27" s="39">
        <v>4</v>
      </c>
      <c r="I27" s="37">
        <f t="shared" si="2"/>
        <v>291.12</v>
      </c>
      <c r="J27" s="47"/>
      <c r="K27" s="46">
        <f t="shared" si="3"/>
        <v>0</v>
      </c>
      <c r="L27" s="39"/>
      <c r="M27" s="37">
        <f t="shared" si="4"/>
        <v>0</v>
      </c>
      <c r="N27" s="47"/>
      <c r="O27" s="32">
        <f t="shared" si="5"/>
        <v>0</v>
      </c>
      <c r="P27" s="28">
        <f t="shared" si="6"/>
        <v>4</v>
      </c>
      <c r="Q27" s="28">
        <f t="shared" si="7"/>
        <v>0</v>
      </c>
    </row>
    <row r="28" spans="1:17" s="7" customFormat="1" x14ac:dyDescent="0.25">
      <c r="A28" s="33">
        <v>16</v>
      </c>
      <c r="B28" s="41" t="s">
        <v>1625</v>
      </c>
      <c r="C28" s="40"/>
      <c r="D28" s="35">
        <f t="shared" si="0"/>
        <v>30</v>
      </c>
      <c r="E28" s="86">
        <v>80</v>
      </c>
      <c r="F28" s="200" t="s">
        <v>212</v>
      </c>
      <c r="G28" s="44">
        <f t="shared" si="1"/>
        <v>2400</v>
      </c>
      <c r="H28" s="39">
        <v>15</v>
      </c>
      <c r="I28" s="37">
        <f t="shared" si="2"/>
        <v>1200</v>
      </c>
      <c r="J28" s="47"/>
      <c r="K28" s="46">
        <f t="shared" si="3"/>
        <v>0</v>
      </c>
      <c r="L28" s="39">
        <v>15</v>
      </c>
      <c r="M28" s="37">
        <f t="shared" si="4"/>
        <v>1200</v>
      </c>
      <c r="N28" s="47"/>
      <c r="O28" s="32">
        <f t="shared" si="5"/>
        <v>0</v>
      </c>
      <c r="P28" s="28">
        <f t="shared" si="6"/>
        <v>30</v>
      </c>
      <c r="Q28" s="28">
        <f t="shared" si="7"/>
        <v>0</v>
      </c>
    </row>
    <row r="29" spans="1:17" s="7" customFormat="1" x14ac:dyDescent="0.25">
      <c r="A29" s="33">
        <v>17</v>
      </c>
      <c r="B29" s="41" t="s">
        <v>1677</v>
      </c>
      <c r="C29" s="40"/>
      <c r="D29" s="35">
        <f t="shared" si="0"/>
        <v>15</v>
      </c>
      <c r="E29" s="86">
        <v>80</v>
      </c>
      <c r="F29" s="200" t="s">
        <v>212</v>
      </c>
      <c r="G29" s="44">
        <f t="shared" si="1"/>
        <v>1200</v>
      </c>
      <c r="H29" s="39">
        <v>8</v>
      </c>
      <c r="I29" s="37">
        <f t="shared" si="2"/>
        <v>640</v>
      </c>
      <c r="J29" s="47"/>
      <c r="K29" s="46">
        <f t="shared" si="3"/>
        <v>0</v>
      </c>
      <c r="L29" s="39">
        <v>7</v>
      </c>
      <c r="M29" s="37">
        <f t="shared" si="4"/>
        <v>560</v>
      </c>
      <c r="N29" s="47"/>
      <c r="O29" s="32">
        <f t="shared" si="5"/>
        <v>0</v>
      </c>
      <c r="P29" s="28">
        <f t="shared" si="6"/>
        <v>15</v>
      </c>
      <c r="Q29" s="28">
        <f t="shared" si="7"/>
        <v>0</v>
      </c>
    </row>
    <row r="30" spans="1:17" s="7" customFormat="1" x14ac:dyDescent="0.25">
      <c r="A30" s="33">
        <v>18</v>
      </c>
      <c r="B30" s="41" t="s">
        <v>1626</v>
      </c>
      <c r="C30" s="39"/>
      <c r="D30" s="35">
        <f t="shared" si="0"/>
        <v>19</v>
      </c>
      <c r="E30" s="86">
        <v>80</v>
      </c>
      <c r="F30" s="200" t="s">
        <v>212</v>
      </c>
      <c r="G30" s="44">
        <f t="shared" si="1"/>
        <v>1520</v>
      </c>
      <c r="H30" s="39">
        <v>10</v>
      </c>
      <c r="I30" s="37">
        <f t="shared" si="2"/>
        <v>800</v>
      </c>
      <c r="J30" s="47"/>
      <c r="K30" s="46">
        <f t="shared" si="3"/>
        <v>0</v>
      </c>
      <c r="L30" s="39">
        <v>9</v>
      </c>
      <c r="M30" s="37">
        <f t="shared" si="4"/>
        <v>720</v>
      </c>
      <c r="N30" s="47"/>
      <c r="O30" s="32">
        <f t="shared" si="5"/>
        <v>0</v>
      </c>
      <c r="P30" s="28">
        <f t="shared" si="6"/>
        <v>19</v>
      </c>
      <c r="Q30" s="28">
        <f t="shared" si="7"/>
        <v>0</v>
      </c>
    </row>
    <row r="31" spans="1:17" s="7" customFormat="1" x14ac:dyDescent="0.25">
      <c r="A31" s="33">
        <v>19</v>
      </c>
      <c r="B31" s="42" t="s">
        <v>1672</v>
      </c>
      <c r="C31" s="40"/>
      <c r="D31" s="35">
        <f t="shared" si="0"/>
        <v>10</v>
      </c>
      <c r="E31" s="86"/>
      <c r="F31" s="200" t="s">
        <v>1663</v>
      </c>
      <c r="G31" s="44">
        <f t="shared" si="1"/>
        <v>0</v>
      </c>
      <c r="H31" s="39">
        <v>5</v>
      </c>
      <c r="I31" s="37">
        <f t="shared" si="2"/>
        <v>0</v>
      </c>
      <c r="J31" s="47"/>
      <c r="K31" s="46">
        <f t="shared" si="3"/>
        <v>0</v>
      </c>
      <c r="L31" s="39">
        <v>5</v>
      </c>
      <c r="M31" s="37">
        <f t="shared" si="4"/>
        <v>0</v>
      </c>
      <c r="N31" s="47"/>
      <c r="O31" s="32">
        <f t="shared" si="5"/>
        <v>0</v>
      </c>
      <c r="P31" s="28">
        <f t="shared" si="6"/>
        <v>10</v>
      </c>
      <c r="Q31" s="28">
        <f t="shared" si="7"/>
        <v>0</v>
      </c>
    </row>
    <row r="32" spans="1:17" s="7" customFormat="1" x14ac:dyDescent="0.25">
      <c r="A32" s="33">
        <v>20</v>
      </c>
      <c r="B32" s="42" t="s">
        <v>1662</v>
      </c>
      <c r="C32" s="40"/>
      <c r="D32" s="35">
        <f t="shared" si="0"/>
        <v>1</v>
      </c>
      <c r="E32" s="86">
        <v>450</v>
      </c>
      <c r="F32" s="200" t="s">
        <v>1663</v>
      </c>
      <c r="G32" s="44">
        <f t="shared" si="1"/>
        <v>450</v>
      </c>
      <c r="H32" s="39">
        <v>1</v>
      </c>
      <c r="I32" s="37">
        <f t="shared" si="2"/>
        <v>450</v>
      </c>
      <c r="J32" s="47"/>
      <c r="K32" s="46">
        <f t="shared" si="3"/>
        <v>0</v>
      </c>
      <c r="L32" s="39"/>
      <c r="M32" s="37">
        <f t="shared" si="4"/>
        <v>0</v>
      </c>
      <c r="N32" s="47"/>
      <c r="O32" s="32">
        <f t="shared" si="5"/>
        <v>0</v>
      </c>
      <c r="P32" s="28">
        <f t="shared" si="6"/>
        <v>1</v>
      </c>
      <c r="Q32" s="28">
        <f t="shared" si="7"/>
        <v>0</v>
      </c>
    </row>
    <row r="33" spans="1:15" ht="13.5" thickBot="1" x14ac:dyDescent="0.3">
      <c r="A33" s="33"/>
      <c r="B33" s="64"/>
      <c r="C33" s="65"/>
      <c r="D33" s="92"/>
      <c r="E33" s="483"/>
      <c r="F33" s="194"/>
      <c r="G33" s="69"/>
      <c r="H33" s="70"/>
      <c r="I33" s="71"/>
      <c r="J33" s="72"/>
      <c r="K33" s="69"/>
      <c r="L33" s="70"/>
      <c r="M33" s="71"/>
      <c r="N33" s="72"/>
      <c r="O33" s="73"/>
    </row>
    <row r="34" spans="1:15" ht="14.25" thickTop="1" thickBot="1" x14ac:dyDescent="0.3">
      <c r="A34" s="74"/>
      <c r="B34" s="81" t="s">
        <v>2007</v>
      </c>
      <c r="C34" s="76"/>
      <c r="D34" s="77"/>
      <c r="E34" s="78"/>
      <c r="F34" s="79"/>
      <c r="G34" s="628">
        <f>SUM(G13:G32)</f>
        <v>47002.36</v>
      </c>
      <c r="H34" s="76"/>
      <c r="I34" s="628">
        <f>SUM(I13:I33)</f>
        <v>14588.85</v>
      </c>
      <c r="J34" s="78"/>
      <c r="K34" s="80">
        <f>SUM(K13:K33)</f>
        <v>9474.09</v>
      </c>
      <c r="L34" s="76"/>
      <c r="M34" s="628">
        <f>SUM(M13:M33)</f>
        <v>13415.550000000001</v>
      </c>
      <c r="N34" s="78"/>
      <c r="O34" s="80">
        <f>SUM(O13:O33)</f>
        <v>9523.8699999999972</v>
      </c>
    </row>
    <row r="35" spans="1:15" ht="13.5" thickTop="1" x14ac:dyDescent="0.25">
      <c r="A35" s="8" t="s">
        <v>5</v>
      </c>
      <c r="B35" s="9"/>
      <c r="C35" s="350"/>
      <c r="D35" s="9" t="s">
        <v>6</v>
      </c>
      <c r="E35" s="9"/>
      <c r="F35" s="17"/>
      <c r="G35" s="22"/>
      <c r="H35" s="350"/>
      <c r="I35" s="22"/>
      <c r="J35" s="350"/>
      <c r="K35" s="22"/>
      <c r="L35" s="26"/>
      <c r="M35" s="23" t="s">
        <v>7</v>
      </c>
      <c r="N35" s="350"/>
    </row>
    <row r="36" spans="1:15" x14ac:dyDescent="0.25">
      <c r="D36" s="8" t="s">
        <v>8</v>
      </c>
    </row>
    <row r="39" spans="1:15" x14ac:dyDescent="0.25">
      <c r="A39" s="652" t="s">
        <v>10</v>
      </c>
      <c r="B39" s="652"/>
      <c r="C39" s="351"/>
      <c r="D39" s="653" t="s">
        <v>9</v>
      </c>
      <c r="E39" s="653"/>
      <c r="F39" s="653"/>
      <c r="G39" s="20"/>
      <c r="H39" s="653" t="s">
        <v>10</v>
      </c>
      <c r="I39" s="653"/>
      <c r="J39" s="653"/>
      <c r="K39" s="20"/>
      <c r="L39" s="351"/>
      <c r="M39" s="653" t="s">
        <v>25</v>
      </c>
      <c r="N39" s="653"/>
      <c r="O39" s="653"/>
    </row>
    <row r="40" spans="1:15" x14ac:dyDescent="0.25">
      <c r="A40" s="654" t="s">
        <v>11</v>
      </c>
      <c r="B40" s="654"/>
      <c r="C40" s="349"/>
      <c r="D40" s="655" t="s">
        <v>12</v>
      </c>
      <c r="E40" s="655"/>
      <c r="F40" s="655"/>
      <c r="G40" s="24"/>
      <c r="H40" s="655" t="s">
        <v>13</v>
      </c>
      <c r="I40" s="655"/>
      <c r="J40" s="655"/>
      <c r="K40" s="24"/>
      <c r="L40" s="349"/>
      <c r="M40" s="655" t="s">
        <v>26</v>
      </c>
      <c r="N40" s="655"/>
      <c r="O40" s="655"/>
    </row>
    <row r="43" spans="1:15" ht="15.75" x14ac:dyDescent="0.25">
      <c r="A43" s="683" t="s">
        <v>14</v>
      </c>
      <c r="B43" s="683"/>
      <c r="C43" s="683"/>
      <c r="D43" s="683"/>
      <c r="E43" s="683"/>
      <c r="F43" s="683"/>
      <c r="G43" s="683"/>
      <c r="H43" s="683"/>
      <c r="I43" s="683"/>
      <c r="J43" s="683"/>
      <c r="K43" s="683"/>
      <c r="L43" s="683"/>
      <c r="M43" s="683"/>
      <c r="N43" s="683"/>
      <c r="O43" s="683"/>
    </row>
    <row r="44" spans="1:15" ht="15.75" x14ac:dyDescent="0.25">
      <c r="A44" s="683" t="s">
        <v>1624</v>
      </c>
      <c r="B44" s="683"/>
      <c r="C44" s="683"/>
      <c r="D44" s="683"/>
      <c r="E44" s="683"/>
      <c r="F44" s="683"/>
      <c r="G44" s="683"/>
      <c r="H44" s="683"/>
      <c r="I44" s="683"/>
      <c r="J44" s="683"/>
      <c r="K44" s="683"/>
      <c r="L44" s="683"/>
      <c r="M44" s="683"/>
      <c r="N44" s="683"/>
      <c r="O44" s="683"/>
    </row>
    <row r="45" spans="1:15" x14ac:dyDescent="0.25">
      <c r="A45" s="5"/>
      <c r="B45" s="5"/>
      <c r="C45" s="634"/>
      <c r="D45" s="634"/>
      <c r="E45" s="5"/>
      <c r="F45" s="16"/>
      <c r="G45" s="20"/>
      <c r="H45" s="634"/>
      <c r="I45" s="20"/>
      <c r="J45" s="634"/>
      <c r="K45" s="20"/>
      <c r="L45" s="634"/>
      <c r="M45" s="20"/>
      <c r="N45" s="634"/>
      <c r="O45" s="20"/>
    </row>
    <row r="46" spans="1:15" x14ac:dyDescent="0.25">
      <c r="A46" s="5" t="s">
        <v>0</v>
      </c>
      <c r="B46" s="5"/>
      <c r="C46" s="673" t="s">
        <v>1</v>
      </c>
      <c r="D46" s="673"/>
      <c r="E46" s="673"/>
      <c r="F46" s="652"/>
      <c r="G46" s="652"/>
      <c r="H46" s="652"/>
      <c r="I46" s="652"/>
      <c r="J46" s="634"/>
      <c r="K46" s="20"/>
      <c r="L46" s="634"/>
      <c r="M46" s="20"/>
      <c r="N46" s="634"/>
      <c r="O46" s="20"/>
    </row>
    <row r="47" spans="1:15" x14ac:dyDescent="0.25">
      <c r="A47" s="5" t="s">
        <v>16</v>
      </c>
      <c r="B47" s="5"/>
      <c r="C47" s="672"/>
      <c r="D47" s="672"/>
      <c r="E47" s="672"/>
      <c r="F47" s="17"/>
      <c r="G47" s="21"/>
      <c r="H47" s="633"/>
      <c r="I47" s="21"/>
      <c r="J47" s="634"/>
      <c r="K47" s="20"/>
      <c r="L47" s="634"/>
      <c r="M47" s="20"/>
      <c r="N47" s="634"/>
      <c r="O47" s="20"/>
    </row>
    <row r="48" spans="1:15" x14ac:dyDescent="0.25">
      <c r="A48" s="5" t="s">
        <v>17</v>
      </c>
      <c r="B48" s="5"/>
      <c r="C48" s="672" t="s">
        <v>1676</v>
      </c>
      <c r="D48" s="672"/>
      <c r="E48" s="672"/>
      <c r="F48" s="17"/>
      <c r="G48" s="21"/>
      <c r="H48" s="633"/>
      <c r="I48" s="21"/>
      <c r="J48" s="634"/>
      <c r="K48" s="20"/>
      <c r="L48" s="634"/>
      <c r="M48" s="20"/>
      <c r="N48" s="634"/>
      <c r="O48" s="20"/>
    </row>
    <row r="49" spans="1:17" x14ac:dyDescent="0.25">
      <c r="A49" s="5" t="s">
        <v>18</v>
      </c>
      <c r="B49" s="5"/>
      <c r="C49" s="673"/>
      <c r="D49" s="673"/>
      <c r="E49" s="673"/>
      <c r="F49" s="17"/>
      <c r="G49" s="21"/>
      <c r="H49" s="633"/>
      <c r="I49" s="21"/>
      <c r="J49" s="634"/>
      <c r="K49" s="20"/>
      <c r="L49" s="634"/>
      <c r="M49" s="20"/>
      <c r="N49" s="634"/>
      <c r="O49" s="20"/>
    </row>
    <row r="50" spans="1:17" ht="13.5" thickBot="1" x14ac:dyDescent="0.3">
      <c r="A50" s="5"/>
      <c r="B50" s="5"/>
      <c r="C50" s="633"/>
      <c r="D50" s="633"/>
      <c r="E50" s="633"/>
      <c r="F50" s="17"/>
      <c r="G50" s="21"/>
      <c r="H50" s="633"/>
      <c r="I50" s="21"/>
      <c r="J50" s="634"/>
      <c r="K50" s="20"/>
      <c r="L50" s="634"/>
      <c r="M50" s="20"/>
      <c r="N50" s="634"/>
      <c r="O50" s="20"/>
    </row>
    <row r="51" spans="1:17" ht="13.5" thickTop="1" x14ac:dyDescent="0.25">
      <c r="A51" s="674" t="s">
        <v>2</v>
      </c>
      <c r="B51" s="677" t="s">
        <v>19</v>
      </c>
      <c r="C51" s="680" t="s">
        <v>20</v>
      </c>
      <c r="D51" s="680"/>
      <c r="E51" s="681" t="s">
        <v>23</v>
      </c>
      <c r="F51" s="680"/>
      <c r="G51" s="682"/>
      <c r="H51" s="656" t="s">
        <v>24</v>
      </c>
      <c r="I51" s="656"/>
      <c r="J51" s="656"/>
      <c r="K51" s="656"/>
      <c r="L51" s="656"/>
      <c r="M51" s="656"/>
      <c r="N51" s="656"/>
      <c r="O51" s="657"/>
    </row>
    <row r="52" spans="1:17" x14ac:dyDescent="0.25">
      <c r="A52" s="675"/>
      <c r="B52" s="678"/>
      <c r="C52" s="38" t="s">
        <v>20</v>
      </c>
      <c r="D52" s="34" t="s">
        <v>22</v>
      </c>
      <c r="E52" s="658" t="s">
        <v>3</v>
      </c>
      <c r="F52" s="659"/>
      <c r="G52" s="662" t="s">
        <v>4</v>
      </c>
      <c r="H52" s="664">
        <v>1</v>
      </c>
      <c r="I52" s="664"/>
      <c r="J52" s="666">
        <v>2</v>
      </c>
      <c r="K52" s="667"/>
      <c r="L52" s="664">
        <v>3</v>
      </c>
      <c r="M52" s="664"/>
      <c r="N52" s="666">
        <v>4</v>
      </c>
      <c r="O52" s="670"/>
    </row>
    <row r="53" spans="1:17" ht="13.5" thickBot="1" x14ac:dyDescent="0.3">
      <c r="A53" s="676"/>
      <c r="B53" s="679"/>
      <c r="C53" s="636" t="s">
        <v>21</v>
      </c>
      <c r="D53" s="60"/>
      <c r="E53" s="660"/>
      <c r="F53" s="661"/>
      <c r="G53" s="663"/>
      <c r="H53" s="665"/>
      <c r="I53" s="665"/>
      <c r="J53" s="668"/>
      <c r="K53" s="669"/>
      <c r="L53" s="665"/>
      <c r="M53" s="665"/>
      <c r="N53" s="668"/>
      <c r="O53" s="671"/>
    </row>
    <row r="54" spans="1:17" x14ac:dyDescent="0.25">
      <c r="A54" s="48"/>
      <c r="B54" s="414" t="s">
        <v>2008</v>
      </c>
      <c r="C54" s="50"/>
      <c r="D54" s="51"/>
      <c r="E54" s="52"/>
      <c r="F54" s="53"/>
      <c r="G54" s="415">
        <f>G34</f>
        <v>47002.36</v>
      </c>
      <c r="H54" s="50"/>
      <c r="I54" s="416">
        <f>I34</f>
        <v>14588.85</v>
      </c>
      <c r="J54" s="56"/>
      <c r="K54" s="448">
        <f>K34</f>
        <v>9474.09</v>
      </c>
      <c r="L54" s="50"/>
      <c r="M54" s="416">
        <f>M34</f>
        <v>13415.550000000001</v>
      </c>
      <c r="N54" s="61"/>
      <c r="O54" s="482">
        <f>O34</f>
        <v>9523.8699999999972</v>
      </c>
    </row>
    <row r="55" spans="1:17" x14ac:dyDescent="0.25">
      <c r="A55" s="33"/>
      <c r="B55" s="42"/>
      <c r="C55" s="40"/>
      <c r="D55" s="35"/>
      <c r="E55" s="86"/>
      <c r="F55" s="200"/>
      <c r="G55" s="44"/>
      <c r="H55" s="39"/>
      <c r="I55" s="37"/>
      <c r="J55" s="47"/>
      <c r="K55" s="46"/>
      <c r="L55" s="39"/>
      <c r="M55" s="37"/>
      <c r="N55" s="47"/>
      <c r="O55" s="32"/>
    </row>
    <row r="56" spans="1:17" x14ac:dyDescent="0.25">
      <c r="A56" s="33">
        <v>21</v>
      </c>
      <c r="B56" s="42" t="s">
        <v>1632</v>
      </c>
      <c r="C56" s="40"/>
      <c r="D56" s="35">
        <f t="shared" ref="D56:D75" si="8">H56+J56+L56+N56</f>
        <v>36</v>
      </c>
      <c r="E56" s="86">
        <v>35</v>
      </c>
      <c r="F56" s="200" t="s">
        <v>57</v>
      </c>
      <c r="G56" s="44">
        <f t="shared" ref="G56:G75" si="9">E56*D56</f>
        <v>1260</v>
      </c>
      <c r="H56" s="39">
        <v>12</v>
      </c>
      <c r="I56" s="37">
        <f t="shared" ref="I56:I75" si="10">E56*H56</f>
        <v>420</v>
      </c>
      <c r="J56" s="47"/>
      <c r="K56" s="46">
        <f t="shared" ref="K56:K75" si="11">J56*E56</f>
        <v>0</v>
      </c>
      <c r="L56" s="39">
        <v>12</v>
      </c>
      <c r="M56" s="37">
        <f t="shared" ref="M56:M75" si="12">L56*E56</f>
        <v>420</v>
      </c>
      <c r="N56" s="360">
        <v>12</v>
      </c>
      <c r="O56" s="32">
        <f t="shared" ref="O56:O75" si="13">N56*E56</f>
        <v>420</v>
      </c>
      <c r="P56" s="28">
        <f t="shared" ref="P56:P75" si="14">N56+L56+J56+H56</f>
        <v>36</v>
      </c>
      <c r="Q56" s="28">
        <f t="shared" ref="Q56:Q75" si="15">P56-D56</f>
        <v>0</v>
      </c>
    </row>
    <row r="57" spans="1:17" x14ac:dyDescent="0.25">
      <c r="A57" s="33">
        <v>22</v>
      </c>
      <c r="B57" s="42" t="s">
        <v>67</v>
      </c>
      <c r="C57" s="40"/>
      <c r="D57" s="35">
        <f t="shared" si="8"/>
        <v>60</v>
      </c>
      <c r="E57" s="86">
        <v>17.559999999999999</v>
      </c>
      <c r="F57" s="200" t="s">
        <v>101</v>
      </c>
      <c r="G57" s="44">
        <f t="shared" si="9"/>
        <v>1053.5999999999999</v>
      </c>
      <c r="H57" s="39">
        <v>24</v>
      </c>
      <c r="I57" s="37">
        <f t="shared" si="10"/>
        <v>421.43999999999994</v>
      </c>
      <c r="J57" s="47"/>
      <c r="K57" s="46">
        <f t="shared" si="11"/>
        <v>0</v>
      </c>
      <c r="L57" s="39">
        <v>24</v>
      </c>
      <c r="M57" s="37">
        <f t="shared" si="12"/>
        <v>421.43999999999994</v>
      </c>
      <c r="N57" s="47">
        <v>12</v>
      </c>
      <c r="O57" s="32">
        <f t="shared" si="13"/>
        <v>210.71999999999997</v>
      </c>
      <c r="P57" s="28">
        <f t="shared" si="14"/>
        <v>60</v>
      </c>
      <c r="Q57" s="28">
        <f t="shared" si="15"/>
        <v>0</v>
      </c>
    </row>
    <row r="58" spans="1:17" x14ac:dyDescent="0.25">
      <c r="A58" s="33">
        <v>23</v>
      </c>
      <c r="B58" s="42" t="s">
        <v>1637</v>
      </c>
      <c r="C58" s="40"/>
      <c r="D58" s="35">
        <f t="shared" si="8"/>
        <v>4</v>
      </c>
      <c r="E58" s="86">
        <v>58.86</v>
      </c>
      <c r="F58" s="200" t="s">
        <v>313</v>
      </c>
      <c r="G58" s="44">
        <f t="shared" si="9"/>
        <v>235.44</v>
      </c>
      <c r="H58" s="39">
        <v>2</v>
      </c>
      <c r="I58" s="37">
        <f t="shared" si="10"/>
        <v>117.72</v>
      </c>
      <c r="J58" s="47"/>
      <c r="K58" s="46">
        <f t="shared" si="11"/>
        <v>0</v>
      </c>
      <c r="L58" s="39">
        <v>2</v>
      </c>
      <c r="M58" s="37">
        <f t="shared" si="12"/>
        <v>117.72</v>
      </c>
      <c r="N58" s="47"/>
      <c r="O58" s="32">
        <f t="shared" si="13"/>
        <v>0</v>
      </c>
      <c r="P58" s="28">
        <f t="shared" si="14"/>
        <v>4</v>
      </c>
      <c r="Q58" s="28">
        <f t="shared" si="15"/>
        <v>0</v>
      </c>
    </row>
    <row r="59" spans="1:17" x14ac:dyDescent="0.25">
      <c r="A59" s="33">
        <v>24</v>
      </c>
      <c r="B59" s="42" t="s">
        <v>1636</v>
      </c>
      <c r="C59" s="40"/>
      <c r="D59" s="35">
        <f t="shared" si="8"/>
        <v>12</v>
      </c>
      <c r="E59" s="86">
        <v>27.4</v>
      </c>
      <c r="F59" s="200" t="s">
        <v>101</v>
      </c>
      <c r="G59" s="44">
        <f t="shared" si="9"/>
        <v>328.79999999999995</v>
      </c>
      <c r="H59" s="39">
        <v>6</v>
      </c>
      <c r="I59" s="37">
        <f t="shared" si="10"/>
        <v>164.39999999999998</v>
      </c>
      <c r="J59" s="47"/>
      <c r="K59" s="46">
        <f t="shared" si="11"/>
        <v>0</v>
      </c>
      <c r="L59" s="39">
        <v>6</v>
      </c>
      <c r="M59" s="37">
        <f t="shared" si="12"/>
        <v>164.39999999999998</v>
      </c>
      <c r="N59" s="47"/>
      <c r="O59" s="32">
        <f t="shared" si="13"/>
        <v>0</v>
      </c>
      <c r="P59" s="28">
        <f t="shared" si="14"/>
        <v>12</v>
      </c>
      <c r="Q59" s="28">
        <f t="shared" si="15"/>
        <v>0</v>
      </c>
    </row>
    <row r="60" spans="1:17" x14ac:dyDescent="0.25">
      <c r="A60" s="33">
        <v>25</v>
      </c>
      <c r="B60" s="42" t="s">
        <v>1644</v>
      </c>
      <c r="C60" s="40"/>
      <c r="D60" s="35">
        <f t="shared" si="8"/>
        <v>20</v>
      </c>
      <c r="E60" s="86">
        <v>68.64</v>
      </c>
      <c r="F60" s="200" t="s">
        <v>952</v>
      </c>
      <c r="G60" s="44">
        <f t="shared" si="9"/>
        <v>1372.8</v>
      </c>
      <c r="H60" s="39">
        <v>10</v>
      </c>
      <c r="I60" s="37">
        <f t="shared" si="10"/>
        <v>686.4</v>
      </c>
      <c r="J60" s="47"/>
      <c r="K60" s="46">
        <f t="shared" si="11"/>
        <v>0</v>
      </c>
      <c r="L60" s="39">
        <v>10</v>
      </c>
      <c r="M60" s="37">
        <f t="shared" si="12"/>
        <v>686.4</v>
      </c>
      <c r="N60" s="47"/>
      <c r="O60" s="32">
        <f t="shared" si="13"/>
        <v>0</v>
      </c>
      <c r="P60" s="28">
        <f t="shared" si="14"/>
        <v>20</v>
      </c>
      <c r="Q60" s="28">
        <f t="shared" si="15"/>
        <v>0</v>
      </c>
    </row>
    <row r="61" spans="1:17" x14ac:dyDescent="0.25">
      <c r="A61" s="33">
        <v>26</v>
      </c>
      <c r="B61" s="42" t="s">
        <v>132</v>
      </c>
      <c r="C61" s="40"/>
      <c r="D61" s="35">
        <f t="shared" si="8"/>
        <v>24</v>
      </c>
      <c r="E61" s="86">
        <v>35</v>
      </c>
      <c r="F61" s="200" t="s">
        <v>57</v>
      </c>
      <c r="G61" s="44">
        <f t="shared" si="9"/>
        <v>840</v>
      </c>
      <c r="H61" s="39">
        <v>12</v>
      </c>
      <c r="I61" s="37">
        <f t="shared" si="10"/>
        <v>420</v>
      </c>
      <c r="J61" s="47"/>
      <c r="K61" s="46">
        <f t="shared" si="11"/>
        <v>0</v>
      </c>
      <c r="L61" s="39"/>
      <c r="M61" s="37">
        <f t="shared" si="12"/>
        <v>0</v>
      </c>
      <c r="N61" s="47">
        <v>12</v>
      </c>
      <c r="O61" s="32">
        <f t="shared" si="13"/>
        <v>420</v>
      </c>
      <c r="P61" s="28">
        <f t="shared" si="14"/>
        <v>24</v>
      </c>
      <c r="Q61" s="28">
        <f t="shared" si="15"/>
        <v>0</v>
      </c>
    </row>
    <row r="62" spans="1:17" x14ac:dyDescent="0.25">
      <c r="A62" s="33">
        <v>27</v>
      </c>
      <c r="B62" s="42" t="s">
        <v>204</v>
      </c>
      <c r="C62" s="40"/>
      <c r="D62" s="35">
        <f t="shared" si="8"/>
        <v>4</v>
      </c>
      <c r="E62" s="86">
        <v>24.84</v>
      </c>
      <c r="F62" s="200" t="s">
        <v>101</v>
      </c>
      <c r="G62" s="44">
        <f t="shared" si="9"/>
        <v>99.36</v>
      </c>
      <c r="H62" s="39">
        <v>4</v>
      </c>
      <c r="I62" s="37">
        <f t="shared" si="10"/>
        <v>99.36</v>
      </c>
      <c r="J62" s="47"/>
      <c r="K62" s="46">
        <f t="shared" si="11"/>
        <v>0</v>
      </c>
      <c r="L62" s="39"/>
      <c r="M62" s="37">
        <f t="shared" si="12"/>
        <v>0</v>
      </c>
      <c r="N62" s="47"/>
      <c r="O62" s="32">
        <f t="shared" si="13"/>
        <v>0</v>
      </c>
      <c r="P62" s="28">
        <f t="shared" si="14"/>
        <v>4</v>
      </c>
      <c r="Q62" s="28">
        <f t="shared" si="15"/>
        <v>0</v>
      </c>
    </row>
    <row r="63" spans="1:17" x14ac:dyDescent="0.25">
      <c r="A63" s="33">
        <v>28</v>
      </c>
      <c r="B63" s="42" t="s">
        <v>1674</v>
      </c>
      <c r="C63" s="40"/>
      <c r="D63" s="35">
        <f t="shared" si="8"/>
        <v>10</v>
      </c>
      <c r="E63" s="86">
        <v>0</v>
      </c>
      <c r="F63" s="200" t="s">
        <v>1675</v>
      </c>
      <c r="G63" s="44">
        <f t="shared" si="9"/>
        <v>0</v>
      </c>
      <c r="H63" s="39">
        <v>10</v>
      </c>
      <c r="I63" s="37">
        <f t="shared" si="10"/>
        <v>0</v>
      </c>
      <c r="J63" s="47"/>
      <c r="K63" s="46">
        <f t="shared" si="11"/>
        <v>0</v>
      </c>
      <c r="L63" s="39"/>
      <c r="M63" s="37">
        <f t="shared" si="12"/>
        <v>0</v>
      </c>
      <c r="N63" s="47"/>
      <c r="O63" s="32">
        <f t="shared" si="13"/>
        <v>0</v>
      </c>
      <c r="P63" s="28">
        <f t="shared" si="14"/>
        <v>10</v>
      </c>
      <c r="Q63" s="28">
        <f t="shared" si="15"/>
        <v>0</v>
      </c>
    </row>
    <row r="64" spans="1:17" x14ac:dyDescent="0.25">
      <c r="A64" s="33">
        <v>29</v>
      </c>
      <c r="B64" s="42" t="s">
        <v>1646</v>
      </c>
      <c r="C64" s="40"/>
      <c r="D64" s="35">
        <f t="shared" si="8"/>
        <v>24</v>
      </c>
      <c r="E64" s="86">
        <v>259.2</v>
      </c>
      <c r="F64" s="200" t="s">
        <v>57</v>
      </c>
      <c r="G64" s="44">
        <f t="shared" si="9"/>
        <v>6220.7999999999993</v>
      </c>
      <c r="H64" s="39">
        <v>6</v>
      </c>
      <c r="I64" s="37">
        <f t="shared" si="10"/>
        <v>1555.1999999999998</v>
      </c>
      <c r="J64" s="47">
        <v>6</v>
      </c>
      <c r="K64" s="46">
        <f t="shared" si="11"/>
        <v>1555.1999999999998</v>
      </c>
      <c r="L64" s="39">
        <v>6</v>
      </c>
      <c r="M64" s="37">
        <f t="shared" si="12"/>
        <v>1555.1999999999998</v>
      </c>
      <c r="N64" s="47">
        <v>6</v>
      </c>
      <c r="O64" s="32">
        <f t="shared" si="13"/>
        <v>1555.1999999999998</v>
      </c>
      <c r="P64" s="28">
        <f t="shared" si="14"/>
        <v>24</v>
      </c>
      <c r="Q64" s="28">
        <f t="shared" si="15"/>
        <v>0</v>
      </c>
    </row>
    <row r="65" spans="1:17" x14ac:dyDescent="0.25">
      <c r="A65" s="33">
        <v>30</v>
      </c>
      <c r="B65" s="42" t="s">
        <v>1647</v>
      </c>
      <c r="C65" s="40"/>
      <c r="D65" s="35">
        <f t="shared" si="8"/>
        <v>12</v>
      </c>
      <c r="E65" s="86">
        <v>259.2</v>
      </c>
      <c r="F65" s="200" t="s">
        <v>57</v>
      </c>
      <c r="G65" s="44">
        <f t="shared" si="9"/>
        <v>3110.3999999999996</v>
      </c>
      <c r="H65" s="39">
        <v>3</v>
      </c>
      <c r="I65" s="37">
        <f t="shared" si="10"/>
        <v>777.59999999999991</v>
      </c>
      <c r="J65" s="47">
        <v>3</v>
      </c>
      <c r="K65" s="46">
        <f t="shared" si="11"/>
        <v>777.59999999999991</v>
      </c>
      <c r="L65" s="39">
        <v>3</v>
      </c>
      <c r="M65" s="37">
        <f t="shared" si="12"/>
        <v>777.59999999999991</v>
      </c>
      <c r="N65" s="47">
        <v>3</v>
      </c>
      <c r="O65" s="32">
        <f t="shared" si="13"/>
        <v>777.59999999999991</v>
      </c>
      <c r="P65" s="28">
        <f t="shared" si="14"/>
        <v>12</v>
      </c>
      <c r="Q65" s="28">
        <f t="shared" si="15"/>
        <v>0</v>
      </c>
    </row>
    <row r="66" spans="1:17" x14ac:dyDescent="0.25">
      <c r="A66" s="33">
        <v>31</v>
      </c>
      <c r="B66" s="42" t="s">
        <v>1648</v>
      </c>
      <c r="C66" s="40"/>
      <c r="D66" s="35">
        <f t="shared" si="8"/>
        <v>12</v>
      </c>
      <c r="E66" s="86">
        <v>259.2</v>
      </c>
      <c r="F66" s="200" t="s">
        <v>57</v>
      </c>
      <c r="G66" s="44">
        <f t="shared" si="9"/>
        <v>3110.3999999999996</v>
      </c>
      <c r="H66" s="39">
        <v>3</v>
      </c>
      <c r="I66" s="37">
        <f t="shared" si="10"/>
        <v>777.59999999999991</v>
      </c>
      <c r="J66" s="47">
        <v>3</v>
      </c>
      <c r="K66" s="46">
        <f t="shared" si="11"/>
        <v>777.59999999999991</v>
      </c>
      <c r="L66" s="39">
        <v>3</v>
      </c>
      <c r="M66" s="37">
        <f t="shared" si="12"/>
        <v>777.59999999999991</v>
      </c>
      <c r="N66" s="47">
        <v>3</v>
      </c>
      <c r="O66" s="32">
        <f t="shared" si="13"/>
        <v>777.59999999999991</v>
      </c>
      <c r="P66" s="28">
        <f t="shared" si="14"/>
        <v>12</v>
      </c>
      <c r="Q66" s="28">
        <f t="shared" si="15"/>
        <v>0</v>
      </c>
    </row>
    <row r="67" spans="1:17" x14ac:dyDescent="0.25">
      <c r="A67" s="33">
        <v>32</v>
      </c>
      <c r="B67" s="42" t="s">
        <v>1649</v>
      </c>
      <c r="C67" s="40"/>
      <c r="D67" s="35">
        <f t="shared" si="8"/>
        <v>12</v>
      </c>
      <c r="E67" s="86">
        <v>259.2</v>
      </c>
      <c r="F67" s="200" t="s">
        <v>57</v>
      </c>
      <c r="G67" s="44">
        <f t="shared" si="9"/>
        <v>3110.3999999999996</v>
      </c>
      <c r="H67" s="39">
        <v>3</v>
      </c>
      <c r="I67" s="37">
        <f t="shared" si="10"/>
        <v>777.59999999999991</v>
      </c>
      <c r="J67" s="47">
        <v>3</v>
      </c>
      <c r="K67" s="46">
        <f t="shared" si="11"/>
        <v>777.59999999999991</v>
      </c>
      <c r="L67" s="39">
        <v>3</v>
      </c>
      <c r="M67" s="37">
        <f t="shared" si="12"/>
        <v>777.59999999999991</v>
      </c>
      <c r="N67" s="47">
        <v>3</v>
      </c>
      <c r="O67" s="32">
        <f t="shared" si="13"/>
        <v>777.59999999999991</v>
      </c>
      <c r="P67" s="28">
        <f t="shared" si="14"/>
        <v>12</v>
      </c>
      <c r="Q67" s="28">
        <f t="shared" si="15"/>
        <v>0</v>
      </c>
    </row>
    <row r="68" spans="1:17" x14ac:dyDescent="0.25">
      <c r="A68" s="33">
        <v>33</v>
      </c>
      <c r="B68" s="42" t="s">
        <v>1650</v>
      </c>
      <c r="C68" s="40"/>
      <c r="D68" s="35">
        <f t="shared" si="8"/>
        <v>24</v>
      </c>
      <c r="E68" s="86">
        <v>259.2</v>
      </c>
      <c r="F68" s="200" t="s">
        <v>57</v>
      </c>
      <c r="G68" s="44">
        <f t="shared" si="9"/>
        <v>6220.7999999999993</v>
      </c>
      <c r="H68" s="39">
        <v>6</v>
      </c>
      <c r="I68" s="37">
        <f t="shared" si="10"/>
        <v>1555.1999999999998</v>
      </c>
      <c r="J68" s="47">
        <v>6</v>
      </c>
      <c r="K68" s="46">
        <f t="shared" si="11"/>
        <v>1555.1999999999998</v>
      </c>
      <c r="L68" s="39">
        <v>6</v>
      </c>
      <c r="M68" s="37">
        <f t="shared" si="12"/>
        <v>1555.1999999999998</v>
      </c>
      <c r="N68" s="47">
        <v>6</v>
      </c>
      <c r="O68" s="32">
        <f t="shared" si="13"/>
        <v>1555.1999999999998</v>
      </c>
      <c r="P68" s="28">
        <f t="shared" si="14"/>
        <v>24</v>
      </c>
      <c r="Q68" s="28">
        <f t="shared" si="15"/>
        <v>0</v>
      </c>
    </row>
    <row r="69" spans="1:17" x14ac:dyDescent="0.25">
      <c r="A69" s="33">
        <v>34</v>
      </c>
      <c r="B69" s="42" t="s">
        <v>1651</v>
      </c>
      <c r="C69" s="40"/>
      <c r="D69" s="35">
        <f t="shared" si="8"/>
        <v>12</v>
      </c>
      <c r="E69" s="86">
        <v>259.2</v>
      </c>
      <c r="F69" s="200" t="s">
        <v>57</v>
      </c>
      <c r="G69" s="44">
        <f t="shared" si="9"/>
        <v>3110.3999999999996</v>
      </c>
      <c r="H69" s="39">
        <v>3</v>
      </c>
      <c r="I69" s="37">
        <f t="shared" si="10"/>
        <v>777.59999999999991</v>
      </c>
      <c r="J69" s="47">
        <v>3</v>
      </c>
      <c r="K69" s="46">
        <f t="shared" si="11"/>
        <v>777.59999999999991</v>
      </c>
      <c r="L69" s="39">
        <v>3</v>
      </c>
      <c r="M69" s="37">
        <f t="shared" si="12"/>
        <v>777.59999999999991</v>
      </c>
      <c r="N69" s="47">
        <v>3</v>
      </c>
      <c r="O69" s="32">
        <f t="shared" si="13"/>
        <v>777.59999999999991</v>
      </c>
      <c r="P69" s="28">
        <f t="shared" si="14"/>
        <v>12</v>
      </c>
      <c r="Q69" s="28">
        <f t="shared" si="15"/>
        <v>0</v>
      </c>
    </row>
    <row r="70" spans="1:17" x14ac:dyDescent="0.25">
      <c r="A70" s="33">
        <v>35</v>
      </c>
      <c r="B70" s="42" t="s">
        <v>1652</v>
      </c>
      <c r="C70" s="40"/>
      <c r="D70" s="35">
        <f t="shared" si="8"/>
        <v>12</v>
      </c>
      <c r="E70" s="86">
        <v>259.2</v>
      </c>
      <c r="F70" s="200" t="s">
        <v>57</v>
      </c>
      <c r="G70" s="44">
        <f t="shared" si="9"/>
        <v>3110.3999999999996</v>
      </c>
      <c r="H70" s="39">
        <v>3</v>
      </c>
      <c r="I70" s="37">
        <f t="shared" si="10"/>
        <v>777.59999999999991</v>
      </c>
      <c r="J70" s="47">
        <v>3</v>
      </c>
      <c r="K70" s="46">
        <f t="shared" si="11"/>
        <v>777.59999999999991</v>
      </c>
      <c r="L70" s="39">
        <v>3</v>
      </c>
      <c r="M70" s="37">
        <f t="shared" si="12"/>
        <v>777.59999999999991</v>
      </c>
      <c r="N70" s="47">
        <v>3</v>
      </c>
      <c r="O70" s="32">
        <f t="shared" si="13"/>
        <v>777.59999999999991</v>
      </c>
      <c r="P70" s="28">
        <f t="shared" si="14"/>
        <v>12</v>
      </c>
      <c r="Q70" s="28">
        <f t="shared" si="15"/>
        <v>0</v>
      </c>
    </row>
    <row r="71" spans="1:17" x14ac:dyDescent="0.25">
      <c r="A71" s="33">
        <v>36</v>
      </c>
      <c r="B71" s="42" t="s">
        <v>1653</v>
      </c>
      <c r="C71" s="40"/>
      <c r="D71" s="35">
        <f t="shared" si="8"/>
        <v>12</v>
      </c>
      <c r="E71" s="86">
        <v>259.2</v>
      </c>
      <c r="F71" s="200" t="s">
        <v>57</v>
      </c>
      <c r="G71" s="44">
        <f t="shared" si="9"/>
        <v>3110.3999999999996</v>
      </c>
      <c r="H71" s="39">
        <v>3</v>
      </c>
      <c r="I71" s="37">
        <f t="shared" si="10"/>
        <v>777.59999999999991</v>
      </c>
      <c r="J71" s="47">
        <v>3</v>
      </c>
      <c r="K71" s="46">
        <f t="shared" si="11"/>
        <v>777.59999999999991</v>
      </c>
      <c r="L71" s="39">
        <v>3</v>
      </c>
      <c r="M71" s="37">
        <f t="shared" si="12"/>
        <v>777.59999999999991</v>
      </c>
      <c r="N71" s="47">
        <v>3</v>
      </c>
      <c r="O71" s="32">
        <f t="shared" si="13"/>
        <v>777.59999999999991</v>
      </c>
      <c r="P71" s="28">
        <f t="shared" si="14"/>
        <v>12</v>
      </c>
      <c r="Q71" s="28">
        <f t="shared" si="15"/>
        <v>0</v>
      </c>
    </row>
    <row r="72" spans="1:17" x14ac:dyDescent="0.25">
      <c r="A72" s="33">
        <v>37</v>
      </c>
      <c r="B72" s="42" t="s">
        <v>47</v>
      </c>
      <c r="C72" s="40"/>
      <c r="D72" s="35">
        <f t="shared" si="8"/>
        <v>24</v>
      </c>
      <c r="E72" s="86">
        <v>4.42</v>
      </c>
      <c r="F72" s="200" t="s">
        <v>952</v>
      </c>
      <c r="G72" s="44">
        <f t="shared" si="9"/>
        <v>106.08</v>
      </c>
      <c r="H72" s="39">
        <v>12</v>
      </c>
      <c r="I72" s="37">
        <f t="shared" si="10"/>
        <v>53.04</v>
      </c>
      <c r="J72" s="47"/>
      <c r="K72" s="46">
        <f t="shared" si="11"/>
        <v>0</v>
      </c>
      <c r="L72" s="39">
        <v>12</v>
      </c>
      <c r="M72" s="37">
        <f t="shared" si="12"/>
        <v>53.04</v>
      </c>
      <c r="N72" s="62"/>
      <c r="O72" s="32">
        <f t="shared" si="13"/>
        <v>0</v>
      </c>
      <c r="P72" s="28">
        <f t="shared" si="14"/>
        <v>24</v>
      </c>
      <c r="Q72" s="28">
        <f t="shared" si="15"/>
        <v>0</v>
      </c>
    </row>
    <row r="73" spans="1:17" x14ac:dyDescent="0.25">
      <c r="A73" s="33">
        <v>38</v>
      </c>
      <c r="B73" s="42" t="s">
        <v>1638</v>
      </c>
      <c r="C73" s="40"/>
      <c r="D73" s="35">
        <f t="shared" si="8"/>
        <v>130</v>
      </c>
      <c r="E73" s="86">
        <v>15</v>
      </c>
      <c r="F73" s="200" t="s">
        <v>101</v>
      </c>
      <c r="G73" s="44">
        <f t="shared" si="9"/>
        <v>1950</v>
      </c>
      <c r="H73" s="39">
        <v>50</v>
      </c>
      <c r="I73" s="37">
        <f t="shared" si="10"/>
        <v>750</v>
      </c>
      <c r="J73" s="47"/>
      <c r="K73" s="46">
        <f t="shared" si="11"/>
        <v>0</v>
      </c>
      <c r="L73" s="39">
        <v>60</v>
      </c>
      <c r="M73" s="37">
        <f t="shared" si="12"/>
        <v>900</v>
      </c>
      <c r="N73" s="47">
        <v>20</v>
      </c>
      <c r="O73" s="32">
        <f t="shared" si="13"/>
        <v>300</v>
      </c>
      <c r="P73" s="28">
        <f t="shared" si="14"/>
        <v>130</v>
      </c>
      <c r="Q73" s="28">
        <f t="shared" si="15"/>
        <v>0</v>
      </c>
    </row>
    <row r="74" spans="1:17" x14ac:dyDescent="0.25">
      <c r="A74" s="33">
        <v>39</v>
      </c>
      <c r="B74" s="42" t="s">
        <v>241</v>
      </c>
      <c r="C74" s="40"/>
      <c r="D74" s="35">
        <f t="shared" si="8"/>
        <v>2</v>
      </c>
      <c r="E74" s="86">
        <v>350</v>
      </c>
      <c r="F74" s="200" t="s">
        <v>414</v>
      </c>
      <c r="G74" s="44">
        <f t="shared" si="9"/>
        <v>700</v>
      </c>
      <c r="H74" s="39">
        <v>2</v>
      </c>
      <c r="I74" s="37">
        <f t="shared" si="10"/>
        <v>700</v>
      </c>
      <c r="J74" s="47"/>
      <c r="K74" s="46">
        <f t="shared" si="11"/>
        <v>0</v>
      </c>
      <c r="L74" s="39"/>
      <c r="M74" s="37">
        <f t="shared" si="12"/>
        <v>0</v>
      </c>
      <c r="N74" s="47"/>
      <c r="O74" s="32">
        <f t="shared" si="13"/>
        <v>0</v>
      </c>
      <c r="P74" s="28">
        <f t="shared" si="14"/>
        <v>2</v>
      </c>
      <c r="Q74" s="28">
        <f t="shared" si="15"/>
        <v>0</v>
      </c>
    </row>
    <row r="75" spans="1:17" x14ac:dyDescent="0.25">
      <c r="A75" s="33">
        <v>40</v>
      </c>
      <c r="B75" s="42" t="s">
        <v>1642</v>
      </c>
      <c r="C75" s="40"/>
      <c r="D75" s="35">
        <f t="shared" si="8"/>
        <v>40</v>
      </c>
      <c r="E75" s="86">
        <v>69.78</v>
      </c>
      <c r="F75" s="200" t="s">
        <v>101</v>
      </c>
      <c r="G75" s="44">
        <f t="shared" si="9"/>
        <v>2791.2</v>
      </c>
      <c r="H75" s="39">
        <v>20</v>
      </c>
      <c r="I75" s="37">
        <f t="shared" si="10"/>
        <v>1395.6</v>
      </c>
      <c r="J75" s="47"/>
      <c r="K75" s="46">
        <f t="shared" si="11"/>
        <v>0</v>
      </c>
      <c r="L75" s="39">
        <v>10</v>
      </c>
      <c r="M75" s="37">
        <f t="shared" si="12"/>
        <v>697.8</v>
      </c>
      <c r="N75" s="360">
        <v>10</v>
      </c>
      <c r="O75" s="32">
        <f t="shared" si="13"/>
        <v>697.8</v>
      </c>
      <c r="P75" s="28">
        <f t="shared" si="14"/>
        <v>40</v>
      </c>
      <c r="Q75" s="28">
        <f t="shared" si="15"/>
        <v>0</v>
      </c>
    </row>
    <row r="76" spans="1:17" x14ac:dyDescent="0.25">
      <c r="A76" s="33"/>
      <c r="B76" s="42"/>
      <c r="C76" s="40"/>
      <c r="D76" s="35"/>
      <c r="E76" s="86"/>
      <c r="F76" s="200"/>
      <c r="G76" s="44"/>
      <c r="H76" s="39"/>
      <c r="I76" s="37"/>
      <c r="J76" s="47"/>
      <c r="K76" s="46"/>
      <c r="L76" s="39"/>
      <c r="M76" s="37"/>
      <c r="N76" s="47"/>
      <c r="O76" s="32"/>
    </row>
    <row r="77" spans="1:17" x14ac:dyDescent="0.25">
      <c r="A77" s="33"/>
      <c r="B77" s="64"/>
      <c r="C77" s="65"/>
      <c r="D77" s="92"/>
      <c r="E77" s="483"/>
      <c r="F77" s="194"/>
      <c r="G77" s="46"/>
      <c r="H77" s="39"/>
      <c r="I77" s="37"/>
      <c r="J77" s="47"/>
      <c r="K77" s="46"/>
      <c r="L77" s="39"/>
      <c r="M77" s="37"/>
      <c r="N77" s="47"/>
      <c r="O77" s="32"/>
    </row>
    <row r="78" spans="1:17" ht="13.5" thickBot="1" x14ac:dyDescent="0.3">
      <c r="A78" s="33"/>
      <c r="B78" s="64"/>
      <c r="C78" s="65"/>
      <c r="D78" s="92"/>
      <c r="E78" s="483"/>
      <c r="F78" s="194"/>
      <c r="G78" s="69"/>
      <c r="H78" s="70"/>
      <c r="I78" s="71"/>
      <c r="J78" s="72"/>
      <c r="K78" s="69"/>
      <c r="L78" s="70"/>
      <c r="M78" s="71"/>
      <c r="N78" s="72"/>
      <c r="O78" s="73"/>
    </row>
    <row r="79" spans="1:17" ht="14.25" thickTop="1" thickBot="1" x14ac:dyDescent="0.3">
      <c r="A79" s="74"/>
      <c r="B79" s="81" t="s">
        <v>2007</v>
      </c>
      <c r="C79" s="76"/>
      <c r="D79" s="77"/>
      <c r="E79" s="78"/>
      <c r="F79" s="79"/>
      <c r="G79" s="80">
        <f>SUM(G54:G75)</f>
        <v>88843.639999999985</v>
      </c>
      <c r="H79" s="76"/>
      <c r="I79" s="80">
        <f>SUM(I54:I75)</f>
        <v>27592.809999999994</v>
      </c>
      <c r="J79" s="78"/>
      <c r="K79" s="80">
        <f>SUM(K54:K75)</f>
        <v>17250.09</v>
      </c>
      <c r="L79" s="76"/>
      <c r="M79" s="80">
        <f>SUM(M54:M75)</f>
        <v>24652.349999999991</v>
      </c>
      <c r="N79" s="78"/>
      <c r="O79" s="80">
        <f>SUM(O54:O75)</f>
        <v>19348.389999999992</v>
      </c>
    </row>
    <row r="80" spans="1:17" ht="13.5" thickTop="1" x14ac:dyDescent="0.25">
      <c r="A80" s="8" t="s">
        <v>5</v>
      </c>
      <c r="B80" s="9"/>
      <c r="C80" s="633"/>
      <c r="D80" s="9" t="s">
        <v>6</v>
      </c>
      <c r="E80" s="9"/>
      <c r="F80" s="17"/>
      <c r="G80" s="22"/>
      <c r="H80" s="633"/>
      <c r="I80" s="22"/>
      <c r="J80" s="633"/>
      <c r="K80" s="22"/>
      <c r="L80" s="26"/>
      <c r="M80" s="23" t="s">
        <v>7</v>
      </c>
      <c r="N80" s="633"/>
    </row>
    <row r="81" spans="1:15" x14ac:dyDescent="0.25">
      <c r="D81" s="8" t="s">
        <v>8</v>
      </c>
    </row>
    <row r="84" spans="1:15" x14ac:dyDescent="0.25">
      <c r="A84" s="652" t="s">
        <v>10</v>
      </c>
      <c r="B84" s="652"/>
      <c r="C84" s="634"/>
      <c r="D84" s="653" t="s">
        <v>9</v>
      </c>
      <c r="E84" s="653"/>
      <c r="F84" s="653"/>
      <c r="G84" s="20"/>
      <c r="H84" s="653" t="s">
        <v>10</v>
      </c>
      <c r="I84" s="653"/>
      <c r="J84" s="653"/>
      <c r="K84" s="20"/>
      <c r="L84" s="634"/>
      <c r="M84" s="653" t="s">
        <v>25</v>
      </c>
      <c r="N84" s="653"/>
      <c r="O84" s="653"/>
    </row>
    <row r="85" spans="1:15" x14ac:dyDescent="0.25">
      <c r="A85" s="654" t="s">
        <v>11</v>
      </c>
      <c r="B85" s="654"/>
      <c r="C85" s="635"/>
      <c r="D85" s="655" t="s">
        <v>12</v>
      </c>
      <c r="E85" s="655"/>
      <c r="F85" s="655"/>
      <c r="G85" s="24"/>
      <c r="H85" s="655" t="s">
        <v>13</v>
      </c>
      <c r="I85" s="655"/>
      <c r="J85" s="655"/>
      <c r="K85" s="24"/>
      <c r="L85" s="635"/>
      <c r="M85" s="655" t="s">
        <v>26</v>
      </c>
      <c r="N85" s="655"/>
      <c r="O85" s="655"/>
    </row>
    <row r="86" spans="1:15" x14ac:dyDescent="0.25">
      <c r="A86" s="632"/>
      <c r="B86" s="632"/>
      <c r="C86" s="635"/>
      <c r="D86" s="635"/>
      <c r="E86" s="635"/>
      <c r="F86" s="635"/>
      <c r="G86" s="24"/>
      <c r="H86" s="635"/>
      <c r="I86" s="635"/>
      <c r="J86" s="635"/>
      <c r="K86" s="24"/>
      <c r="L86" s="635"/>
      <c r="M86" s="635"/>
      <c r="N86" s="635"/>
      <c r="O86" s="635"/>
    </row>
    <row r="87" spans="1:15" ht="15.75" x14ac:dyDescent="0.25">
      <c r="A87" s="683" t="s">
        <v>14</v>
      </c>
      <c r="B87" s="683"/>
      <c r="C87" s="683"/>
      <c r="D87" s="683"/>
      <c r="E87" s="683"/>
      <c r="F87" s="683"/>
      <c r="G87" s="683"/>
      <c r="H87" s="683"/>
      <c r="I87" s="683"/>
      <c r="J87" s="683"/>
      <c r="K87" s="683"/>
      <c r="L87" s="683"/>
      <c r="M87" s="683"/>
      <c r="N87" s="683"/>
      <c r="O87" s="683"/>
    </row>
    <row r="88" spans="1:15" ht="15.75" x14ac:dyDescent="0.25">
      <c r="A88" s="683" t="s">
        <v>1624</v>
      </c>
      <c r="B88" s="683"/>
      <c r="C88" s="683"/>
      <c r="D88" s="683"/>
      <c r="E88" s="683"/>
      <c r="F88" s="683"/>
      <c r="G88" s="683"/>
      <c r="H88" s="683"/>
      <c r="I88" s="683"/>
      <c r="J88" s="683"/>
      <c r="K88" s="683"/>
      <c r="L88" s="683"/>
      <c r="M88" s="683"/>
      <c r="N88" s="683"/>
      <c r="O88" s="683"/>
    </row>
    <row r="89" spans="1:15" x14ac:dyDescent="0.25">
      <c r="A89" s="5"/>
      <c r="B89" s="5"/>
      <c r="C89" s="634"/>
      <c r="D89" s="634"/>
      <c r="E89" s="5"/>
      <c r="F89" s="16"/>
      <c r="G89" s="20"/>
      <c r="H89" s="634"/>
      <c r="I89" s="20"/>
      <c r="J89" s="634"/>
      <c r="K89" s="20"/>
      <c r="L89" s="634"/>
      <c r="M89" s="20"/>
      <c r="N89" s="634"/>
      <c r="O89" s="20"/>
    </row>
    <row r="90" spans="1:15" x14ac:dyDescent="0.25">
      <c r="A90" s="5" t="s">
        <v>0</v>
      </c>
      <c r="B90" s="5"/>
      <c r="C90" s="673" t="s">
        <v>1</v>
      </c>
      <c r="D90" s="673"/>
      <c r="E90" s="673"/>
      <c r="F90" s="652"/>
      <c r="G90" s="652"/>
      <c r="H90" s="652"/>
      <c r="I90" s="652"/>
      <c r="J90" s="634"/>
      <c r="K90" s="20"/>
      <c r="L90" s="634"/>
      <c r="M90" s="20"/>
      <c r="N90" s="634"/>
      <c r="O90" s="20"/>
    </row>
    <row r="91" spans="1:15" x14ac:dyDescent="0.25">
      <c r="A91" s="5" t="s">
        <v>16</v>
      </c>
      <c r="B91" s="5"/>
      <c r="C91" s="672"/>
      <c r="D91" s="672"/>
      <c r="E91" s="672"/>
      <c r="F91" s="17"/>
      <c r="G91" s="21"/>
      <c r="H91" s="633"/>
      <c r="I91" s="21"/>
      <c r="J91" s="634"/>
      <c r="K91" s="20"/>
      <c r="L91" s="634"/>
      <c r="M91" s="20"/>
      <c r="N91" s="634"/>
      <c r="O91" s="20"/>
    </row>
    <row r="92" spans="1:15" x14ac:dyDescent="0.25">
      <c r="A92" s="5" t="s">
        <v>17</v>
      </c>
      <c r="B92" s="5"/>
      <c r="C92" s="672" t="s">
        <v>1676</v>
      </c>
      <c r="D92" s="672"/>
      <c r="E92" s="672"/>
      <c r="F92" s="17"/>
      <c r="G92" s="21"/>
      <c r="H92" s="633"/>
      <c r="I92" s="21"/>
      <c r="J92" s="634"/>
      <c r="K92" s="20"/>
      <c r="L92" s="634"/>
      <c r="M92" s="20"/>
      <c r="N92" s="634"/>
      <c r="O92" s="20"/>
    </row>
    <row r="93" spans="1:15" x14ac:dyDescent="0.25">
      <c r="A93" s="5" t="s">
        <v>18</v>
      </c>
      <c r="B93" s="5"/>
      <c r="C93" s="673"/>
      <c r="D93" s="673"/>
      <c r="E93" s="673"/>
      <c r="F93" s="17"/>
      <c r="G93" s="21"/>
      <c r="H93" s="633"/>
      <c r="I93" s="21"/>
      <c r="J93" s="634"/>
      <c r="K93" s="20"/>
      <c r="L93" s="634"/>
      <c r="M93" s="20"/>
      <c r="N93" s="634"/>
      <c r="O93" s="20"/>
    </row>
    <row r="94" spans="1:15" ht="13.5" thickBot="1" x14ac:dyDescent="0.3">
      <c r="A94" s="5"/>
      <c r="B94" s="5"/>
      <c r="C94" s="633"/>
      <c r="D94" s="633"/>
      <c r="E94" s="633"/>
      <c r="F94" s="17"/>
      <c r="G94" s="21"/>
      <c r="H94" s="633"/>
      <c r="I94" s="21"/>
      <c r="J94" s="634"/>
      <c r="K94" s="20"/>
      <c r="L94" s="634"/>
      <c r="M94" s="20"/>
      <c r="N94" s="634"/>
      <c r="O94" s="20"/>
    </row>
    <row r="95" spans="1:15" ht="13.5" thickTop="1" x14ac:dyDescent="0.25">
      <c r="A95" s="674" t="s">
        <v>2</v>
      </c>
      <c r="B95" s="677" t="s">
        <v>19</v>
      </c>
      <c r="C95" s="680" t="s">
        <v>20</v>
      </c>
      <c r="D95" s="680"/>
      <c r="E95" s="681" t="s">
        <v>23</v>
      </c>
      <c r="F95" s="680"/>
      <c r="G95" s="682"/>
      <c r="H95" s="656" t="s">
        <v>24</v>
      </c>
      <c r="I95" s="656"/>
      <c r="J95" s="656"/>
      <c r="K95" s="656"/>
      <c r="L95" s="656"/>
      <c r="M95" s="656"/>
      <c r="N95" s="656"/>
      <c r="O95" s="657"/>
    </row>
    <row r="96" spans="1:15" x14ac:dyDescent="0.25">
      <c r="A96" s="675"/>
      <c r="B96" s="678"/>
      <c r="C96" s="38" t="s">
        <v>20</v>
      </c>
      <c r="D96" s="34" t="s">
        <v>22</v>
      </c>
      <c r="E96" s="658" t="s">
        <v>3</v>
      </c>
      <c r="F96" s="659"/>
      <c r="G96" s="662" t="s">
        <v>4</v>
      </c>
      <c r="H96" s="664">
        <v>1</v>
      </c>
      <c r="I96" s="664"/>
      <c r="J96" s="666">
        <v>2</v>
      </c>
      <c r="K96" s="667"/>
      <c r="L96" s="664">
        <v>3</v>
      </c>
      <c r="M96" s="664"/>
      <c r="N96" s="666">
        <v>4</v>
      </c>
      <c r="O96" s="670"/>
    </row>
    <row r="97" spans="1:17" ht="13.5" thickBot="1" x14ac:dyDescent="0.3">
      <c r="A97" s="676"/>
      <c r="B97" s="679"/>
      <c r="C97" s="636" t="s">
        <v>21</v>
      </c>
      <c r="D97" s="60"/>
      <c r="E97" s="660"/>
      <c r="F97" s="661"/>
      <c r="G97" s="663"/>
      <c r="H97" s="665"/>
      <c r="I97" s="665"/>
      <c r="J97" s="668"/>
      <c r="K97" s="669"/>
      <c r="L97" s="665"/>
      <c r="M97" s="665"/>
      <c r="N97" s="668"/>
      <c r="O97" s="671"/>
    </row>
    <row r="98" spans="1:17" x14ac:dyDescent="0.25">
      <c r="A98" s="48"/>
      <c r="B98" s="414" t="s">
        <v>2008</v>
      </c>
      <c r="C98" s="50"/>
      <c r="D98" s="51"/>
      <c r="E98" s="52"/>
      <c r="F98" s="53"/>
      <c r="G98" s="415">
        <f>G79</f>
        <v>88843.639999999985</v>
      </c>
      <c r="H98" s="50"/>
      <c r="I98" s="416">
        <f>I79</f>
        <v>27592.809999999994</v>
      </c>
      <c r="J98" s="56"/>
      <c r="K98" s="448">
        <f>K79</f>
        <v>17250.09</v>
      </c>
      <c r="L98" s="50"/>
      <c r="M98" s="416">
        <f>M79</f>
        <v>24652.349999999991</v>
      </c>
      <c r="N98" s="61"/>
      <c r="O98" s="482">
        <f>O79</f>
        <v>19348.389999999992</v>
      </c>
    </row>
    <row r="99" spans="1:17" x14ac:dyDescent="0.25">
      <c r="A99" s="33"/>
      <c r="B99" s="42"/>
      <c r="C99" s="40"/>
      <c r="D99" s="35"/>
      <c r="E99" s="86"/>
      <c r="F99" s="200"/>
      <c r="G99" s="44"/>
      <c r="H99" s="39"/>
      <c r="I99" s="37"/>
      <c r="J99" s="47"/>
      <c r="K99" s="46"/>
      <c r="L99" s="39"/>
      <c r="M99" s="37"/>
      <c r="N99" s="47"/>
      <c r="O99" s="32"/>
    </row>
    <row r="100" spans="1:17" x14ac:dyDescent="0.25">
      <c r="A100" s="33">
        <v>41</v>
      </c>
      <c r="B100" s="42" t="s">
        <v>1542</v>
      </c>
      <c r="C100" s="40"/>
      <c r="D100" s="35">
        <f t="shared" ref="D100:D121" si="16">H100+J100+L100+N100</f>
        <v>40</v>
      </c>
      <c r="E100" s="86">
        <v>10</v>
      </c>
      <c r="F100" s="200" t="s">
        <v>101</v>
      </c>
      <c r="G100" s="44">
        <f t="shared" ref="G100:G121" si="17">E100*D100</f>
        <v>400</v>
      </c>
      <c r="H100" s="39">
        <v>20</v>
      </c>
      <c r="I100" s="37">
        <f t="shared" ref="I100:I121" si="18">E100*H100</f>
        <v>200</v>
      </c>
      <c r="J100" s="47"/>
      <c r="K100" s="46">
        <f t="shared" ref="K100:K121" si="19">J100*E100</f>
        <v>0</v>
      </c>
      <c r="L100" s="39">
        <v>20</v>
      </c>
      <c r="M100" s="37">
        <f t="shared" ref="M100:M121" si="20">L100*E100</f>
        <v>200</v>
      </c>
      <c r="N100" s="47"/>
      <c r="O100" s="32">
        <f t="shared" ref="O100:O121" si="21">N100*E100</f>
        <v>0</v>
      </c>
      <c r="P100" s="28">
        <f t="shared" ref="P100:P121" si="22">N100+L100+J100+H100</f>
        <v>40</v>
      </c>
      <c r="Q100" s="28">
        <f t="shared" ref="Q100:Q121" si="23">P100-D100</f>
        <v>0</v>
      </c>
    </row>
    <row r="101" spans="1:17" x14ac:dyDescent="0.25">
      <c r="A101" s="33">
        <v>42</v>
      </c>
      <c r="B101" s="42" t="s">
        <v>1673</v>
      </c>
      <c r="C101" s="40"/>
      <c r="D101" s="35">
        <f t="shared" si="16"/>
        <v>6</v>
      </c>
      <c r="E101" s="86">
        <v>40.56</v>
      </c>
      <c r="F101" s="200" t="s">
        <v>101</v>
      </c>
      <c r="G101" s="44">
        <f t="shared" si="17"/>
        <v>243.36</v>
      </c>
      <c r="H101" s="39">
        <v>3</v>
      </c>
      <c r="I101" s="37">
        <f t="shared" si="18"/>
        <v>121.68</v>
      </c>
      <c r="J101" s="47"/>
      <c r="K101" s="46">
        <f t="shared" si="19"/>
        <v>0</v>
      </c>
      <c r="L101" s="39">
        <v>3</v>
      </c>
      <c r="M101" s="37">
        <f t="shared" si="20"/>
        <v>121.68</v>
      </c>
      <c r="N101" s="47"/>
      <c r="O101" s="32">
        <f t="shared" si="21"/>
        <v>0</v>
      </c>
      <c r="P101" s="28">
        <f t="shared" si="22"/>
        <v>6</v>
      </c>
      <c r="Q101" s="28">
        <f t="shared" si="23"/>
        <v>0</v>
      </c>
    </row>
    <row r="102" spans="1:17" x14ac:dyDescent="0.25">
      <c r="A102" s="33">
        <v>43</v>
      </c>
      <c r="B102" s="42" t="s">
        <v>1021</v>
      </c>
      <c r="C102" s="40"/>
      <c r="D102" s="35">
        <f t="shared" si="16"/>
        <v>200</v>
      </c>
      <c r="E102" s="86">
        <v>291.2</v>
      </c>
      <c r="F102" s="200" t="s">
        <v>118</v>
      </c>
      <c r="G102" s="44">
        <f t="shared" si="17"/>
        <v>58240</v>
      </c>
      <c r="H102" s="39">
        <v>50</v>
      </c>
      <c r="I102" s="37">
        <f t="shared" si="18"/>
        <v>14560</v>
      </c>
      <c r="J102" s="47">
        <v>50</v>
      </c>
      <c r="K102" s="46">
        <f t="shared" si="19"/>
        <v>14560</v>
      </c>
      <c r="L102" s="39">
        <v>50</v>
      </c>
      <c r="M102" s="37">
        <f t="shared" si="20"/>
        <v>14560</v>
      </c>
      <c r="N102" s="47">
        <v>50</v>
      </c>
      <c r="O102" s="32">
        <f t="shared" si="21"/>
        <v>14560</v>
      </c>
      <c r="P102" s="28">
        <f t="shared" si="22"/>
        <v>200</v>
      </c>
      <c r="Q102" s="28">
        <f t="shared" si="23"/>
        <v>0</v>
      </c>
    </row>
    <row r="103" spans="1:17" x14ac:dyDescent="0.25">
      <c r="A103" s="33">
        <v>44</v>
      </c>
      <c r="B103" s="42" t="s">
        <v>1022</v>
      </c>
      <c r="C103" s="40"/>
      <c r="D103" s="35">
        <f t="shared" si="16"/>
        <v>200</v>
      </c>
      <c r="E103" s="86">
        <v>253.29</v>
      </c>
      <c r="F103" s="200" t="s">
        <v>118</v>
      </c>
      <c r="G103" s="44">
        <f t="shared" si="17"/>
        <v>50658</v>
      </c>
      <c r="H103" s="39">
        <v>50</v>
      </c>
      <c r="I103" s="37">
        <f t="shared" si="18"/>
        <v>12664.5</v>
      </c>
      <c r="J103" s="47">
        <v>50</v>
      </c>
      <c r="K103" s="46">
        <f t="shared" si="19"/>
        <v>12664.5</v>
      </c>
      <c r="L103" s="39">
        <v>50</v>
      </c>
      <c r="M103" s="37">
        <f t="shared" si="20"/>
        <v>12664.5</v>
      </c>
      <c r="N103" s="47">
        <v>50</v>
      </c>
      <c r="O103" s="32">
        <f t="shared" si="21"/>
        <v>12664.5</v>
      </c>
      <c r="P103" s="28">
        <f t="shared" si="22"/>
        <v>200</v>
      </c>
      <c r="Q103" s="28">
        <f t="shared" si="23"/>
        <v>0</v>
      </c>
    </row>
    <row r="104" spans="1:17" x14ac:dyDescent="0.25">
      <c r="A104" s="33">
        <v>45</v>
      </c>
      <c r="B104" s="42" t="s">
        <v>1669</v>
      </c>
      <c r="C104" s="40"/>
      <c r="D104" s="35">
        <f t="shared" si="16"/>
        <v>2</v>
      </c>
      <c r="E104" s="86"/>
      <c r="F104" s="200" t="s">
        <v>196</v>
      </c>
      <c r="G104" s="44">
        <f t="shared" si="17"/>
        <v>0</v>
      </c>
      <c r="H104" s="39">
        <v>2</v>
      </c>
      <c r="I104" s="37">
        <f t="shared" si="18"/>
        <v>0</v>
      </c>
      <c r="J104" s="47"/>
      <c r="K104" s="46">
        <f t="shared" si="19"/>
        <v>0</v>
      </c>
      <c r="L104" s="39"/>
      <c r="M104" s="37">
        <f t="shared" si="20"/>
        <v>0</v>
      </c>
      <c r="N104" s="47"/>
      <c r="O104" s="32">
        <f t="shared" si="21"/>
        <v>0</v>
      </c>
      <c r="P104" s="28">
        <f t="shared" si="22"/>
        <v>2</v>
      </c>
      <c r="Q104" s="28">
        <f t="shared" si="23"/>
        <v>0</v>
      </c>
    </row>
    <row r="105" spans="1:17" x14ac:dyDescent="0.25">
      <c r="A105" s="33">
        <v>46</v>
      </c>
      <c r="B105" s="42" t="s">
        <v>1666</v>
      </c>
      <c r="C105" s="40"/>
      <c r="D105" s="35">
        <f t="shared" si="16"/>
        <v>1</v>
      </c>
      <c r="E105" s="86"/>
      <c r="F105" s="200" t="s">
        <v>196</v>
      </c>
      <c r="G105" s="44">
        <f t="shared" si="17"/>
        <v>0</v>
      </c>
      <c r="H105" s="39">
        <v>1</v>
      </c>
      <c r="I105" s="37">
        <f t="shared" si="18"/>
        <v>0</v>
      </c>
      <c r="J105" s="47"/>
      <c r="K105" s="46">
        <f t="shared" si="19"/>
        <v>0</v>
      </c>
      <c r="L105" s="39"/>
      <c r="M105" s="37">
        <f t="shared" si="20"/>
        <v>0</v>
      </c>
      <c r="N105" s="47"/>
      <c r="O105" s="32">
        <f t="shared" si="21"/>
        <v>0</v>
      </c>
      <c r="P105" s="28">
        <f t="shared" si="22"/>
        <v>1</v>
      </c>
      <c r="Q105" s="28">
        <f t="shared" si="23"/>
        <v>0</v>
      </c>
    </row>
    <row r="106" spans="1:17" x14ac:dyDescent="0.25">
      <c r="A106" s="33">
        <v>47</v>
      </c>
      <c r="B106" s="42" t="s">
        <v>558</v>
      </c>
      <c r="C106" s="40"/>
      <c r="D106" s="35">
        <f t="shared" si="16"/>
        <v>18</v>
      </c>
      <c r="E106" s="86">
        <v>37.229999999999997</v>
      </c>
      <c r="F106" s="200" t="s">
        <v>887</v>
      </c>
      <c r="G106" s="44">
        <f t="shared" si="17"/>
        <v>670.14</v>
      </c>
      <c r="H106" s="39">
        <v>6</v>
      </c>
      <c r="I106" s="37">
        <f t="shared" si="18"/>
        <v>223.38</v>
      </c>
      <c r="J106" s="47">
        <v>6</v>
      </c>
      <c r="K106" s="46">
        <f t="shared" si="19"/>
        <v>223.38</v>
      </c>
      <c r="L106" s="39">
        <v>6</v>
      </c>
      <c r="M106" s="37">
        <f t="shared" si="20"/>
        <v>223.38</v>
      </c>
      <c r="N106" s="47"/>
      <c r="O106" s="32">
        <f t="shared" si="21"/>
        <v>0</v>
      </c>
      <c r="P106" s="28">
        <f t="shared" si="22"/>
        <v>18</v>
      </c>
      <c r="Q106" s="28">
        <f t="shared" si="23"/>
        <v>0</v>
      </c>
    </row>
    <row r="107" spans="1:17" x14ac:dyDescent="0.25">
      <c r="A107" s="33">
        <v>48</v>
      </c>
      <c r="B107" s="42" t="s">
        <v>1645</v>
      </c>
      <c r="C107" s="40"/>
      <c r="D107" s="35">
        <f t="shared" si="16"/>
        <v>15</v>
      </c>
      <c r="E107" s="86">
        <v>6470</v>
      </c>
      <c r="F107" s="200" t="s">
        <v>45</v>
      </c>
      <c r="G107" s="44">
        <f t="shared" si="17"/>
        <v>97050</v>
      </c>
      <c r="H107" s="39">
        <v>3</v>
      </c>
      <c r="I107" s="37">
        <f t="shared" si="18"/>
        <v>19410</v>
      </c>
      <c r="J107" s="47">
        <v>3</v>
      </c>
      <c r="K107" s="46">
        <f t="shared" si="19"/>
        <v>19410</v>
      </c>
      <c r="L107" s="39">
        <v>6</v>
      </c>
      <c r="M107" s="37">
        <f t="shared" si="20"/>
        <v>38820</v>
      </c>
      <c r="N107" s="47">
        <v>3</v>
      </c>
      <c r="O107" s="32">
        <f t="shared" si="21"/>
        <v>19410</v>
      </c>
      <c r="P107" s="28">
        <f t="shared" si="22"/>
        <v>15</v>
      </c>
      <c r="Q107" s="28">
        <f t="shared" si="23"/>
        <v>0</v>
      </c>
    </row>
    <row r="108" spans="1:17" x14ac:dyDescent="0.25">
      <c r="A108" s="33">
        <v>49</v>
      </c>
      <c r="B108" s="42" t="s">
        <v>140</v>
      </c>
      <c r="C108" s="40"/>
      <c r="D108" s="35">
        <f t="shared" si="16"/>
        <v>2</v>
      </c>
      <c r="E108" s="86">
        <v>255.84</v>
      </c>
      <c r="F108" s="200" t="s">
        <v>952</v>
      </c>
      <c r="G108" s="44">
        <f t="shared" si="17"/>
        <v>511.68</v>
      </c>
      <c r="H108" s="39">
        <v>1</v>
      </c>
      <c r="I108" s="37">
        <f t="shared" si="18"/>
        <v>255.84</v>
      </c>
      <c r="J108" s="47"/>
      <c r="K108" s="46">
        <f t="shared" si="19"/>
        <v>0</v>
      </c>
      <c r="L108" s="39"/>
      <c r="M108" s="37">
        <f t="shared" si="20"/>
        <v>0</v>
      </c>
      <c r="N108" s="47">
        <v>1</v>
      </c>
      <c r="O108" s="32">
        <f t="shared" si="21"/>
        <v>255.84</v>
      </c>
      <c r="P108" s="28">
        <f t="shared" si="22"/>
        <v>2</v>
      </c>
      <c r="Q108" s="28">
        <f t="shared" si="23"/>
        <v>0</v>
      </c>
    </row>
    <row r="109" spans="1:17" x14ac:dyDescent="0.25">
      <c r="A109" s="33">
        <v>50</v>
      </c>
      <c r="B109" s="42" t="s">
        <v>1660</v>
      </c>
      <c r="C109" s="40"/>
      <c r="D109" s="35">
        <f t="shared" si="16"/>
        <v>8</v>
      </c>
      <c r="E109" s="86">
        <v>50</v>
      </c>
      <c r="F109" s="200" t="s">
        <v>101</v>
      </c>
      <c r="G109" s="44">
        <f t="shared" si="17"/>
        <v>400</v>
      </c>
      <c r="H109" s="39">
        <v>4</v>
      </c>
      <c r="I109" s="37">
        <f t="shared" si="18"/>
        <v>200</v>
      </c>
      <c r="J109" s="47"/>
      <c r="K109" s="46">
        <f t="shared" si="19"/>
        <v>0</v>
      </c>
      <c r="L109" s="39">
        <v>4</v>
      </c>
      <c r="M109" s="37">
        <f t="shared" si="20"/>
        <v>200</v>
      </c>
      <c r="N109" s="47"/>
      <c r="O109" s="32">
        <f t="shared" si="21"/>
        <v>0</v>
      </c>
      <c r="P109" s="28">
        <f t="shared" si="22"/>
        <v>8</v>
      </c>
      <c r="Q109" s="28">
        <f t="shared" si="23"/>
        <v>0</v>
      </c>
    </row>
    <row r="110" spans="1:17" x14ac:dyDescent="0.25">
      <c r="A110" s="33">
        <v>51</v>
      </c>
      <c r="B110" s="42" t="s">
        <v>1667</v>
      </c>
      <c r="C110" s="40"/>
      <c r="D110" s="35">
        <f t="shared" si="16"/>
        <v>1</v>
      </c>
      <c r="E110" s="86"/>
      <c r="F110" s="200" t="s">
        <v>196</v>
      </c>
      <c r="G110" s="44">
        <f t="shared" si="17"/>
        <v>0</v>
      </c>
      <c r="H110" s="39">
        <v>1</v>
      </c>
      <c r="I110" s="37">
        <f t="shared" si="18"/>
        <v>0</v>
      </c>
      <c r="J110" s="47"/>
      <c r="K110" s="46">
        <f t="shared" si="19"/>
        <v>0</v>
      </c>
      <c r="L110" s="39"/>
      <c r="M110" s="37">
        <f t="shared" si="20"/>
        <v>0</v>
      </c>
      <c r="N110" s="47"/>
      <c r="O110" s="32">
        <f t="shared" si="21"/>
        <v>0</v>
      </c>
      <c r="P110" s="28">
        <f t="shared" si="22"/>
        <v>1</v>
      </c>
      <c r="Q110" s="28">
        <f t="shared" si="23"/>
        <v>0</v>
      </c>
    </row>
    <row r="111" spans="1:17" x14ac:dyDescent="0.25">
      <c r="A111" s="33">
        <v>52</v>
      </c>
      <c r="B111" s="42" t="s">
        <v>1627</v>
      </c>
      <c r="C111" s="40"/>
      <c r="D111" s="35">
        <f t="shared" si="16"/>
        <v>4</v>
      </c>
      <c r="E111" s="86">
        <v>415.33</v>
      </c>
      <c r="F111" s="200" t="s">
        <v>45</v>
      </c>
      <c r="G111" s="44">
        <f t="shared" si="17"/>
        <v>1661.32</v>
      </c>
      <c r="H111" s="39">
        <v>1</v>
      </c>
      <c r="I111" s="37">
        <f t="shared" si="18"/>
        <v>415.33</v>
      </c>
      <c r="J111" s="47">
        <v>1</v>
      </c>
      <c r="K111" s="46">
        <f t="shared" si="19"/>
        <v>415.33</v>
      </c>
      <c r="L111" s="39">
        <v>1</v>
      </c>
      <c r="M111" s="37">
        <f t="shared" si="20"/>
        <v>415.33</v>
      </c>
      <c r="N111" s="47">
        <v>1</v>
      </c>
      <c r="O111" s="32">
        <f t="shared" si="21"/>
        <v>415.33</v>
      </c>
      <c r="P111" s="28">
        <f t="shared" si="22"/>
        <v>4</v>
      </c>
      <c r="Q111" s="28">
        <f t="shared" si="23"/>
        <v>0</v>
      </c>
    </row>
    <row r="112" spans="1:17" x14ac:dyDescent="0.25">
      <c r="A112" s="33">
        <v>53</v>
      </c>
      <c r="B112" s="42" t="s">
        <v>1655</v>
      </c>
      <c r="C112" s="40"/>
      <c r="D112" s="35">
        <f t="shared" si="16"/>
        <v>12</v>
      </c>
      <c r="E112" s="86">
        <v>12.74</v>
      </c>
      <c r="F112" s="200" t="s">
        <v>45</v>
      </c>
      <c r="G112" s="44">
        <f t="shared" si="17"/>
        <v>152.88</v>
      </c>
      <c r="H112" s="70">
        <v>6</v>
      </c>
      <c r="I112" s="37">
        <f t="shared" si="18"/>
        <v>76.44</v>
      </c>
      <c r="J112" s="72"/>
      <c r="K112" s="46">
        <f t="shared" si="19"/>
        <v>0</v>
      </c>
      <c r="L112" s="70"/>
      <c r="M112" s="37">
        <f t="shared" si="20"/>
        <v>0</v>
      </c>
      <c r="N112" s="72">
        <v>6</v>
      </c>
      <c r="O112" s="32">
        <f t="shared" si="21"/>
        <v>76.44</v>
      </c>
      <c r="P112" s="28">
        <f t="shared" si="22"/>
        <v>12</v>
      </c>
      <c r="Q112" s="28">
        <f t="shared" si="23"/>
        <v>0</v>
      </c>
    </row>
    <row r="113" spans="1:17" x14ac:dyDescent="0.25">
      <c r="A113" s="33">
        <v>54</v>
      </c>
      <c r="B113" s="42" t="s">
        <v>1656</v>
      </c>
      <c r="C113" s="40"/>
      <c r="D113" s="35">
        <f t="shared" si="16"/>
        <v>12</v>
      </c>
      <c r="E113" s="86">
        <v>12.74</v>
      </c>
      <c r="F113" s="200" t="s">
        <v>45</v>
      </c>
      <c r="G113" s="44">
        <f t="shared" si="17"/>
        <v>152.88</v>
      </c>
      <c r="H113" s="39">
        <v>6</v>
      </c>
      <c r="I113" s="37">
        <f t="shared" si="18"/>
        <v>76.44</v>
      </c>
      <c r="J113" s="47"/>
      <c r="K113" s="46">
        <f t="shared" si="19"/>
        <v>0</v>
      </c>
      <c r="L113" s="39"/>
      <c r="M113" s="37">
        <f t="shared" si="20"/>
        <v>0</v>
      </c>
      <c r="N113" s="47">
        <v>6</v>
      </c>
      <c r="O113" s="32">
        <f t="shared" si="21"/>
        <v>76.44</v>
      </c>
      <c r="P113" s="28">
        <f t="shared" si="22"/>
        <v>12</v>
      </c>
      <c r="Q113" s="28">
        <f t="shared" si="23"/>
        <v>0</v>
      </c>
    </row>
    <row r="114" spans="1:17" x14ac:dyDescent="0.25">
      <c r="A114" s="33">
        <v>55</v>
      </c>
      <c r="B114" s="42" t="s">
        <v>1657</v>
      </c>
      <c r="C114" s="40"/>
      <c r="D114" s="35">
        <f t="shared" si="16"/>
        <v>12</v>
      </c>
      <c r="E114" s="86">
        <v>5.98</v>
      </c>
      <c r="F114" s="200" t="s">
        <v>45</v>
      </c>
      <c r="G114" s="44">
        <f t="shared" si="17"/>
        <v>71.760000000000005</v>
      </c>
      <c r="H114" s="39">
        <v>6</v>
      </c>
      <c r="I114" s="37">
        <f t="shared" si="18"/>
        <v>35.880000000000003</v>
      </c>
      <c r="J114" s="47"/>
      <c r="K114" s="46">
        <f t="shared" si="19"/>
        <v>0</v>
      </c>
      <c r="L114" s="39"/>
      <c r="M114" s="37">
        <f t="shared" si="20"/>
        <v>0</v>
      </c>
      <c r="N114" s="47">
        <v>6</v>
      </c>
      <c r="O114" s="32">
        <f t="shared" si="21"/>
        <v>35.880000000000003</v>
      </c>
      <c r="P114" s="28">
        <f t="shared" si="22"/>
        <v>12</v>
      </c>
      <c r="Q114" s="28">
        <f t="shared" si="23"/>
        <v>0</v>
      </c>
    </row>
    <row r="115" spans="1:17" x14ac:dyDescent="0.25">
      <c r="A115" s="33">
        <v>56</v>
      </c>
      <c r="B115" s="42" t="s">
        <v>96</v>
      </c>
      <c r="C115" s="40"/>
      <c r="D115" s="35">
        <f t="shared" si="16"/>
        <v>26</v>
      </c>
      <c r="E115" s="86">
        <v>78.92</v>
      </c>
      <c r="F115" s="200" t="s">
        <v>45</v>
      </c>
      <c r="G115" s="44">
        <f t="shared" si="17"/>
        <v>2051.92</v>
      </c>
      <c r="H115" s="39">
        <v>10</v>
      </c>
      <c r="I115" s="37">
        <f t="shared" si="18"/>
        <v>789.2</v>
      </c>
      <c r="J115" s="47">
        <v>3</v>
      </c>
      <c r="K115" s="46">
        <f t="shared" si="19"/>
        <v>236.76</v>
      </c>
      <c r="L115" s="39">
        <v>3</v>
      </c>
      <c r="M115" s="37">
        <f t="shared" si="20"/>
        <v>236.76</v>
      </c>
      <c r="N115" s="47">
        <v>10</v>
      </c>
      <c r="O115" s="32">
        <f t="shared" si="21"/>
        <v>789.2</v>
      </c>
      <c r="P115" s="28">
        <f t="shared" si="22"/>
        <v>26</v>
      </c>
      <c r="Q115" s="28">
        <f t="shared" si="23"/>
        <v>0</v>
      </c>
    </row>
    <row r="116" spans="1:17" x14ac:dyDescent="0.25">
      <c r="A116" s="33">
        <v>57</v>
      </c>
      <c r="B116" s="42" t="s">
        <v>193</v>
      </c>
      <c r="C116" s="40"/>
      <c r="D116" s="35">
        <f t="shared" si="16"/>
        <v>9</v>
      </c>
      <c r="E116" s="86">
        <v>47.82</v>
      </c>
      <c r="F116" s="200" t="s">
        <v>952</v>
      </c>
      <c r="G116" s="44">
        <f t="shared" si="17"/>
        <v>430.38</v>
      </c>
      <c r="H116" s="39">
        <v>6</v>
      </c>
      <c r="I116" s="37">
        <f t="shared" si="18"/>
        <v>286.92</v>
      </c>
      <c r="J116" s="47"/>
      <c r="K116" s="46">
        <f t="shared" si="19"/>
        <v>0</v>
      </c>
      <c r="L116" s="39">
        <v>3</v>
      </c>
      <c r="M116" s="37">
        <f t="shared" si="20"/>
        <v>143.46</v>
      </c>
      <c r="N116" s="47"/>
      <c r="O116" s="32">
        <f t="shared" si="21"/>
        <v>0</v>
      </c>
      <c r="P116" s="28">
        <f t="shared" si="22"/>
        <v>9</v>
      </c>
      <c r="Q116" s="28">
        <f t="shared" si="23"/>
        <v>0</v>
      </c>
    </row>
    <row r="117" spans="1:17" x14ac:dyDescent="0.25">
      <c r="A117" s="33">
        <v>58</v>
      </c>
      <c r="B117" s="42" t="s">
        <v>46</v>
      </c>
      <c r="C117" s="40"/>
      <c r="D117" s="35">
        <f t="shared" si="16"/>
        <v>24</v>
      </c>
      <c r="E117" s="86">
        <v>20.79</v>
      </c>
      <c r="F117" s="200" t="s">
        <v>45</v>
      </c>
      <c r="G117" s="44">
        <f t="shared" si="17"/>
        <v>498.96</v>
      </c>
      <c r="H117" s="39">
        <v>6</v>
      </c>
      <c r="I117" s="37">
        <f t="shared" si="18"/>
        <v>124.74</v>
      </c>
      <c r="J117" s="47">
        <v>6</v>
      </c>
      <c r="K117" s="46">
        <f t="shared" si="19"/>
        <v>124.74</v>
      </c>
      <c r="L117" s="39">
        <v>6</v>
      </c>
      <c r="M117" s="37">
        <f t="shared" si="20"/>
        <v>124.74</v>
      </c>
      <c r="N117" s="47">
        <v>6</v>
      </c>
      <c r="O117" s="32">
        <f t="shared" si="21"/>
        <v>124.74</v>
      </c>
      <c r="P117" s="28">
        <f t="shared" si="22"/>
        <v>24</v>
      </c>
      <c r="Q117" s="28">
        <f t="shared" si="23"/>
        <v>0</v>
      </c>
    </row>
    <row r="118" spans="1:17" x14ac:dyDescent="0.25">
      <c r="A118" s="33">
        <v>59</v>
      </c>
      <c r="B118" s="42" t="s">
        <v>252</v>
      </c>
      <c r="C118" s="40"/>
      <c r="D118" s="35">
        <f t="shared" si="16"/>
        <v>5</v>
      </c>
      <c r="E118" s="86">
        <v>187.2</v>
      </c>
      <c r="F118" s="200" t="s">
        <v>414</v>
      </c>
      <c r="G118" s="44">
        <f t="shared" si="17"/>
        <v>936</v>
      </c>
      <c r="H118" s="39">
        <v>3</v>
      </c>
      <c r="I118" s="37">
        <f t="shared" si="18"/>
        <v>561.59999999999991</v>
      </c>
      <c r="J118" s="47"/>
      <c r="K118" s="46">
        <f t="shared" si="19"/>
        <v>0</v>
      </c>
      <c r="L118" s="39">
        <v>2</v>
      </c>
      <c r="M118" s="37">
        <f t="shared" si="20"/>
        <v>374.4</v>
      </c>
      <c r="N118" s="47"/>
      <c r="O118" s="32">
        <f t="shared" si="21"/>
        <v>0</v>
      </c>
      <c r="P118" s="28">
        <f t="shared" si="22"/>
        <v>5</v>
      </c>
      <c r="Q118" s="28">
        <f t="shared" si="23"/>
        <v>0</v>
      </c>
    </row>
    <row r="119" spans="1:17" x14ac:dyDescent="0.25">
      <c r="A119" s="33">
        <v>60</v>
      </c>
      <c r="B119" s="42" t="s">
        <v>1631</v>
      </c>
      <c r="C119" s="40"/>
      <c r="D119" s="35">
        <f t="shared" si="16"/>
        <v>30</v>
      </c>
      <c r="E119" s="86">
        <v>9.65</v>
      </c>
      <c r="F119" s="200" t="s">
        <v>101</v>
      </c>
      <c r="G119" s="44">
        <f t="shared" si="17"/>
        <v>289.5</v>
      </c>
      <c r="H119" s="39">
        <v>12</v>
      </c>
      <c r="I119" s="37">
        <f t="shared" si="18"/>
        <v>115.80000000000001</v>
      </c>
      <c r="J119" s="47"/>
      <c r="K119" s="46">
        <f t="shared" si="19"/>
        <v>0</v>
      </c>
      <c r="L119" s="39">
        <v>12</v>
      </c>
      <c r="M119" s="37">
        <f t="shared" si="20"/>
        <v>115.80000000000001</v>
      </c>
      <c r="N119" s="360">
        <v>6</v>
      </c>
      <c r="O119" s="32">
        <f t="shared" si="21"/>
        <v>57.900000000000006</v>
      </c>
      <c r="P119" s="28">
        <f t="shared" si="22"/>
        <v>30</v>
      </c>
      <c r="Q119" s="28">
        <f t="shared" si="23"/>
        <v>0</v>
      </c>
    </row>
    <row r="120" spans="1:17" x14ac:dyDescent="0.25">
      <c r="A120" s="33">
        <v>61</v>
      </c>
      <c r="B120" s="42" t="s">
        <v>1630</v>
      </c>
      <c r="C120" s="39"/>
      <c r="D120" s="35">
        <f t="shared" si="16"/>
        <v>30</v>
      </c>
      <c r="E120" s="86">
        <v>9.65</v>
      </c>
      <c r="F120" s="200" t="s">
        <v>101</v>
      </c>
      <c r="G120" s="44">
        <f t="shared" si="17"/>
        <v>289.5</v>
      </c>
      <c r="H120" s="39">
        <v>12</v>
      </c>
      <c r="I120" s="37">
        <f t="shared" si="18"/>
        <v>115.80000000000001</v>
      </c>
      <c r="J120" s="47"/>
      <c r="K120" s="46">
        <f t="shared" si="19"/>
        <v>0</v>
      </c>
      <c r="L120" s="39">
        <v>12</v>
      </c>
      <c r="M120" s="37">
        <f t="shared" si="20"/>
        <v>115.80000000000001</v>
      </c>
      <c r="N120" s="47">
        <v>6</v>
      </c>
      <c r="O120" s="32">
        <f t="shared" si="21"/>
        <v>57.900000000000006</v>
      </c>
      <c r="P120" s="28">
        <f t="shared" si="22"/>
        <v>30</v>
      </c>
      <c r="Q120" s="28">
        <f t="shared" si="23"/>
        <v>0</v>
      </c>
    </row>
    <row r="121" spans="1:17" x14ac:dyDescent="0.25">
      <c r="A121" s="33">
        <v>62</v>
      </c>
      <c r="B121" s="42" t="s">
        <v>1641</v>
      </c>
      <c r="C121" s="40"/>
      <c r="D121" s="35">
        <f t="shared" si="16"/>
        <v>60</v>
      </c>
      <c r="E121" s="86">
        <v>2.14</v>
      </c>
      <c r="F121" s="200" t="s">
        <v>101</v>
      </c>
      <c r="G121" s="44">
        <f t="shared" si="17"/>
        <v>128.4</v>
      </c>
      <c r="H121" s="39">
        <v>30</v>
      </c>
      <c r="I121" s="37">
        <f t="shared" si="18"/>
        <v>64.2</v>
      </c>
      <c r="J121" s="47"/>
      <c r="K121" s="46">
        <f t="shared" si="19"/>
        <v>0</v>
      </c>
      <c r="L121" s="39">
        <v>30</v>
      </c>
      <c r="M121" s="37">
        <f t="shared" si="20"/>
        <v>64.2</v>
      </c>
      <c r="N121" s="47"/>
      <c r="O121" s="32">
        <f t="shared" si="21"/>
        <v>0</v>
      </c>
      <c r="P121" s="28">
        <f t="shared" si="22"/>
        <v>60</v>
      </c>
      <c r="Q121" s="28">
        <f t="shared" si="23"/>
        <v>0</v>
      </c>
    </row>
    <row r="122" spans="1:17" ht="13.5" thickBot="1" x14ac:dyDescent="0.3">
      <c r="A122" s="33"/>
      <c r="B122" s="64"/>
      <c r="C122" s="65"/>
      <c r="D122" s="92"/>
      <c r="E122" s="483"/>
      <c r="F122" s="194"/>
      <c r="G122" s="69"/>
      <c r="H122" s="70"/>
      <c r="I122" s="71"/>
      <c r="J122" s="72"/>
      <c r="K122" s="69"/>
      <c r="L122" s="70"/>
      <c r="M122" s="71"/>
      <c r="N122" s="72"/>
      <c r="O122" s="73"/>
    </row>
    <row r="123" spans="1:17" ht="14.25" thickTop="1" thickBot="1" x14ac:dyDescent="0.3">
      <c r="A123" s="74"/>
      <c r="B123" s="81" t="s">
        <v>2007</v>
      </c>
      <c r="C123" s="76"/>
      <c r="D123" s="77"/>
      <c r="E123" s="78"/>
      <c r="F123" s="79"/>
      <c r="G123" s="80">
        <f>SUM(G98:G121)</f>
        <v>303680.32000000007</v>
      </c>
      <c r="H123" s="76"/>
      <c r="I123" s="80">
        <f>SUM(I98:I121)</f>
        <v>77890.560000000012</v>
      </c>
      <c r="J123" s="78"/>
      <c r="K123" s="80">
        <f>SUM(K98:K121)</f>
        <v>64884.799999999996</v>
      </c>
      <c r="L123" s="76"/>
      <c r="M123" s="80">
        <f>SUM(M98:M121)</f>
        <v>93032.4</v>
      </c>
      <c r="N123" s="78"/>
      <c r="O123" s="80">
        <f>SUM(O98:O121)</f>
        <v>67872.559999999983</v>
      </c>
    </row>
    <row r="124" spans="1:17" ht="13.5" thickTop="1" x14ac:dyDescent="0.25">
      <c r="A124" s="8" t="s">
        <v>5</v>
      </c>
      <c r="B124" s="9"/>
      <c r="C124" s="633"/>
      <c r="D124" s="9" t="s">
        <v>6</v>
      </c>
      <c r="E124" s="9"/>
      <c r="F124" s="17"/>
      <c r="G124" s="22"/>
      <c r="H124" s="633"/>
      <c r="I124" s="22"/>
      <c r="J124" s="633"/>
      <c r="K124" s="22"/>
      <c r="L124" s="26"/>
      <c r="M124" s="23" t="s">
        <v>7</v>
      </c>
      <c r="N124" s="633"/>
    </row>
    <row r="125" spans="1:17" x14ac:dyDescent="0.25">
      <c r="D125" s="8" t="s">
        <v>8</v>
      </c>
    </row>
    <row r="128" spans="1:17" x14ac:dyDescent="0.25">
      <c r="A128" s="652" t="s">
        <v>10</v>
      </c>
      <c r="B128" s="652"/>
      <c r="C128" s="634"/>
      <c r="D128" s="653" t="s">
        <v>9</v>
      </c>
      <c r="E128" s="653"/>
      <c r="F128" s="653"/>
      <c r="G128" s="20"/>
      <c r="H128" s="653" t="s">
        <v>10</v>
      </c>
      <c r="I128" s="653"/>
      <c r="J128" s="653"/>
      <c r="K128" s="20"/>
      <c r="L128" s="634"/>
      <c r="M128" s="653" t="s">
        <v>25</v>
      </c>
      <c r="N128" s="653"/>
      <c r="O128" s="653"/>
    </row>
    <row r="129" spans="1:15" x14ac:dyDescent="0.25">
      <c r="A129" s="654" t="s">
        <v>11</v>
      </c>
      <c r="B129" s="654"/>
      <c r="C129" s="635"/>
      <c r="D129" s="655" t="s">
        <v>12</v>
      </c>
      <c r="E129" s="655"/>
      <c r="F129" s="655"/>
      <c r="G129" s="24"/>
      <c r="H129" s="655" t="s">
        <v>13</v>
      </c>
      <c r="I129" s="655"/>
      <c r="J129" s="655"/>
      <c r="K129" s="24"/>
      <c r="L129" s="635"/>
      <c r="M129" s="655" t="s">
        <v>26</v>
      </c>
      <c r="N129" s="655"/>
      <c r="O129" s="655"/>
    </row>
    <row r="134" spans="1:15" ht="15.75" x14ac:dyDescent="0.25">
      <c r="A134" s="683" t="s">
        <v>14</v>
      </c>
      <c r="B134" s="683"/>
      <c r="C134" s="683"/>
      <c r="D134" s="683"/>
      <c r="E134" s="683"/>
      <c r="F134" s="683"/>
      <c r="G134" s="683"/>
      <c r="H134" s="683"/>
      <c r="I134" s="683"/>
      <c r="J134" s="683"/>
      <c r="K134" s="683"/>
      <c r="L134" s="683"/>
      <c r="M134" s="683"/>
      <c r="N134" s="683"/>
      <c r="O134" s="683"/>
    </row>
    <row r="135" spans="1:15" ht="15.75" x14ac:dyDescent="0.25">
      <c r="A135" s="683" t="s">
        <v>1624</v>
      </c>
      <c r="B135" s="683"/>
      <c r="C135" s="683"/>
      <c r="D135" s="683"/>
      <c r="E135" s="683"/>
      <c r="F135" s="683"/>
      <c r="G135" s="683"/>
      <c r="H135" s="683"/>
      <c r="I135" s="683"/>
      <c r="J135" s="683"/>
      <c r="K135" s="683"/>
      <c r="L135" s="683"/>
      <c r="M135" s="683"/>
      <c r="N135" s="683"/>
      <c r="O135" s="683"/>
    </row>
    <row r="136" spans="1:15" x14ac:dyDescent="0.25">
      <c r="A136" s="5"/>
      <c r="B136" s="5"/>
      <c r="C136" s="634"/>
      <c r="D136" s="634"/>
      <c r="E136" s="5"/>
      <c r="F136" s="16"/>
      <c r="G136" s="20"/>
      <c r="H136" s="634"/>
      <c r="I136" s="20"/>
      <c r="J136" s="634"/>
      <c r="K136" s="20"/>
      <c r="L136" s="634"/>
      <c r="M136" s="20"/>
      <c r="N136" s="634"/>
      <c r="O136" s="20"/>
    </row>
    <row r="137" spans="1:15" x14ac:dyDescent="0.25">
      <c r="A137" s="5" t="s">
        <v>0</v>
      </c>
      <c r="B137" s="5"/>
      <c r="C137" s="673" t="s">
        <v>1</v>
      </c>
      <c r="D137" s="673"/>
      <c r="E137" s="673"/>
      <c r="F137" s="652"/>
      <c r="G137" s="652"/>
      <c r="H137" s="652"/>
      <c r="I137" s="652"/>
      <c r="J137" s="634"/>
      <c r="K137" s="20"/>
      <c r="L137" s="634"/>
      <c r="M137" s="20"/>
      <c r="N137" s="634"/>
      <c r="O137" s="20"/>
    </row>
    <row r="138" spans="1:15" x14ac:dyDescent="0.25">
      <c r="A138" s="5" t="s">
        <v>16</v>
      </c>
      <c r="B138" s="5"/>
      <c r="C138" s="672"/>
      <c r="D138" s="672"/>
      <c r="E138" s="672"/>
      <c r="F138" s="17"/>
      <c r="G138" s="21"/>
      <c r="H138" s="633"/>
      <c r="I138" s="21"/>
      <c r="J138" s="634"/>
      <c r="K138" s="20"/>
      <c r="L138" s="634"/>
      <c r="M138" s="20"/>
      <c r="N138" s="634"/>
      <c r="O138" s="20"/>
    </row>
    <row r="139" spans="1:15" x14ac:dyDescent="0.25">
      <c r="A139" s="5" t="s">
        <v>17</v>
      </c>
      <c r="B139" s="5"/>
      <c r="C139" s="672" t="s">
        <v>1676</v>
      </c>
      <c r="D139" s="672"/>
      <c r="E139" s="672"/>
      <c r="F139" s="17"/>
      <c r="G139" s="21"/>
      <c r="H139" s="633"/>
      <c r="I139" s="21"/>
      <c r="J139" s="634"/>
      <c r="K139" s="20"/>
      <c r="L139" s="634"/>
      <c r="M139" s="20"/>
      <c r="N139" s="634"/>
      <c r="O139" s="20"/>
    </row>
    <row r="140" spans="1:15" x14ac:dyDescent="0.25">
      <c r="A140" s="5" t="s">
        <v>18</v>
      </c>
      <c r="B140" s="5"/>
      <c r="C140" s="673"/>
      <c r="D140" s="673"/>
      <c r="E140" s="673"/>
      <c r="F140" s="17"/>
      <c r="G140" s="21"/>
      <c r="H140" s="633"/>
      <c r="I140" s="21"/>
      <c r="J140" s="634"/>
      <c r="K140" s="20"/>
      <c r="L140" s="634"/>
      <c r="M140" s="20"/>
      <c r="N140" s="634"/>
      <c r="O140" s="20"/>
    </row>
    <row r="141" spans="1:15" ht="13.5" thickBot="1" x14ac:dyDescent="0.3">
      <c r="A141" s="5"/>
      <c r="B141" s="5"/>
      <c r="C141" s="633"/>
      <c r="D141" s="633"/>
      <c r="E141" s="633"/>
      <c r="F141" s="17"/>
      <c r="G141" s="21"/>
      <c r="H141" s="633"/>
      <c r="I141" s="21"/>
      <c r="J141" s="634"/>
      <c r="K141" s="20"/>
      <c r="L141" s="634"/>
      <c r="M141" s="20"/>
      <c r="N141" s="634"/>
      <c r="O141" s="20"/>
    </row>
    <row r="142" spans="1:15" ht="13.5" thickTop="1" x14ac:dyDescent="0.25">
      <c r="A142" s="674" t="s">
        <v>2</v>
      </c>
      <c r="B142" s="677" t="s">
        <v>19</v>
      </c>
      <c r="C142" s="680" t="s">
        <v>20</v>
      </c>
      <c r="D142" s="680"/>
      <c r="E142" s="681" t="s">
        <v>23</v>
      </c>
      <c r="F142" s="680"/>
      <c r="G142" s="682"/>
      <c r="H142" s="656" t="s">
        <v>24</v>
      </c>
      <c r="I142" s="656"/>
      <c r="J142" s="656"/>
      <c r="K142" s="656"/>
      <c r="L142" s="656"/>
      <c r="M142" s="656"/>
      <c r="N142" s="656"/>
      <c r="O142" s="657"/>
    </row>
    <row r="143" spans="1:15" x14ac:dyDescent="0.25">
      <c r="A143" s="675"/>
      <c r="B143" s="678"/>
      <c r="C143" s="38" t="s">
        <v>20</v>
      </c>
      <c r="D143" s="34" t="s">
        <v>22</v>
      </c>
      <c r="E143" s="658" t="s">
        <v>3</v>
      </c>
      <c r="F143" s="659"/>
      <c r="G143" s="662" t="s">
        <v>4</v>
      </c>
      <c r="H143" s="664">
        <v>1</v>
      </c>
      <c r="I143" s="664"/>
      <c r="J143" s="666">
        <v>2</v>
      </c>
      <c r="K143" s="667"/>
      <c r="L143" s="664">
        <v>3</v>
      </c>
      <c r="M143" s="664"/>
      <c r="N143" s="666">
        <v>4</v>
      </c>
      <c r="O143" s="670"/>
    </row>
    <row r="144" spans="1:15" ht="13.5" thickBot="1" x14ac:dyDescent="0.3">
      <c r="A144" s="676"/>
      <c r="B144" s="679"/>
      <c r="C144" s="636" t="s">
        <v>21</v>
      </c>
      <c r="D144" s="60"/>
      <c r="E144" s="660"/>
      <c r="F144" s="661"/>
      <c r="G144" s="663"/>
      <c r="H144" s="665"/>
      <c r="I144" s="665"/>
      <c r="J144" s="668"/>
      <c r="K144" s="669"/>
      <c r="L144" s="665"/>
      <c r="M144" s="665"/>
      <c r="N144" s="668"/>
      <c r="O144" s="671"/>
    </row>
    <row r="145" spans="1:17" x14ac:dyDescent="0.25">
      <c r="A145" s="48"/>
      <c r="B145" s="414" t="s">
        <v>2008</v>
      </c>
      <c r="C145" s="50"/>
      <c r="D145" s="51"/>
      <c r="E145" s="52"/>
      <c r="F145" s="53"/>
      <c r="G145" s="415">
        <f>G123</f>
        <v>303680.32000000007</v>
      </c>
      <c r="H145" s="50"/>
      <c r="I145" s="416">
        <f>I123</f>
        <v>77890.560000000012</v>
      </c>
      <c r="J145" s="56"/>
      <c r="K145" s="448">
        <f>K123</f>
        <v>64884.799999999996</v>
      </c>
      <c r="L145" s="50"/>
      <c r="M145" s="416">
        <f>M123</f>
        <v>93032.4</v>
      </c>
      <c r="N145" s="61"/>
      <c r="O145" s="482">
        <f>O123</f>
        <v>67872.559999999983</v>
      </c>
    </row>
    <row r="146" spans="1:17" x14ac:dyDescent="0.25">
      <c r="A146" s="33"/>
      <c r="B146" s="42"/>
      <c r="C146" s="40"/>
      <c r="D146" s="35"/>
      <c r="E146" s="86"/>
      <c r="F146" s="200"/>
      <c r="G146" s="44"/>
      <c r="H146" s="39"/>
      <c r="I146" s="37"/>
      <c r="J146" s="47"/>
      <c r="K146" s="46"/>
      <c r="L146" s="39"/>
      <c r="M146" s="37"/>
      <c r="N146" s="47"/>
      <c r="O146" s="32"/>
    </row>
    <row r="147" spans="1:17" x14ac:dyDescent="0.25">
      <c r="A147" s="33">
        <v>63</v>
      </c>
      <c r="B147" s="42" t="s">
        <v>1531</v>
      </c>
      <c r="C147" s="40"/>
      <c r="D147" s="35">
        <f t="shared" ref="D147:D169" si="24">H147+J147+L147+N147</f>
        <v>20</v>
      </c>
      <c r="E147" s="86">
        <v>41.5</v>
      </c>
      <c r="F147" s="200" t="s">
        <v>952</v>
      </c>
      <c r="G147" s="44">
        <f t="shared" ref="G147:G169" si="25">E147*D147</f>
        <v>830</v>
      </c>
      <c r="H147" s="39">
        <v>10</v>
      </c>
      <c r="I147" s="37">
        <f t="shared" ref="I147:I169" si="26">E147*H147</f>
        <v>415</v>
      </c>
      <c r="J147" s="47"/>
      <c r="K147" s="46">
        <f t="shared" ref="K147:K169" si="27">J147*E147</f>
        <v>0</v>
      </c>
      <c r="L147" s="39"/>
      <c r="M147" s="37">
        <f t="shared" ref="M147:M169" si="28">L147*E147</f>
        <v>0</v>
      </c>
      <c r="N147" s="360">
        <v>10</v>
      </c>
      <c r="O147" s="32">
        <f t="shared" ref="O147:O169" si="29">N147*E147</f>
        <v>415</v>
      </c>
      <c r="P147" s="28">
        <f t="shared" ref="P147:P169" si="30">N147+L147+J147+H147</f>
        <v>20</v>
      </c>
      <c r="Q147" s="28">
        <f t="shared" ref="Q147:Q169" si="31">P147-D147</f>
        <v>0</v>
      </c>
    </row>
    <row r="148" spans="1:17" x14ac:dyDescent="0.25">
      <c r="A148" s="33">
        <v>64</v>
      </c>
      <c r="B148" s="42" t="s">
        <v>36</v>
      </c>
      <c r="C148" s="40"/>
      <c r="D148" s="35">
        <f t="shared" si="24"/>
        <v>6</v>
      </c>
      <c r="E148" s="86">
        <v>131.96</v>
      </c>
      <c r="F148" s="200" t="s">
        <v>101</v>
      </c>
      <c r="G148" s="44">
        <f t="shared" si="25"/>
        <v>791.76</v>
      </c>
      <c r="H148" s="39">
        <v>3</v>
      </c>
      <c r="I148" s="37">
        <f t="shared" si="26"/>
        <v>395.88</v>
      </c>
      <c r="J148" s="47">
        <v>3</v>
      </c>
      <c r="K148" s="46">
        <f t="shared" si="27"/>
        <v>395.88</v>
      </c>
      <c r="L148" s="39"/>
      <c r="M148" s="37">
        <f t="shared" si="28"/>
        <v>0</v>
      </c>
      <c r="N148" s="47"/>
      <c r="O148" s="32">
        <f t="shared" si="29"/>
        <v>0</v>
      </c>
      <c r="P148" s="28">
        <f t="shared" si="30"/>
        <v>6</v>
      </c>
      <c r="Q148" s="28">
        <f t="shared" si="31"/>
        <v>0</v>
      </c>
    </row>
    <row r="149" spans="1:17" x14ac:dyDescent="0.25">
      <c r="A149" s="33">
        <v>65</v>
      </c>
      <c r="B149" s="42" t="s">
        <v>1633</v>
      </c>
      <c r="C149" s="40"/>
      <c r="D149" s="35">
        <f t="shared" si="24"/>
        <v>2</v>
      </c>
      <c r="E149" s="86"/>
      <c r="F149" s="200" t="s">
        <v>40</v>
      </c>
      <c r="G149" s="44">
        <f t="shared" si="25"/>
        <v>0</v>
      </c>
      <c r="H149" s="39">
        <v>2</v>
      </c>
      <c r="I149" s="37">
        <f t="shared" si="26"/>
        <v>0</v>
      </c>
      <c r="J149" s="47"/>
      <c r="K149" s="46">
        <f t="shared" si="27"/>
        <v>0</v>
      </c>
      <c r="L149" s="39"/>
      <c r="M149" s="37">
        <f t="shared" si="28"/>
        <v>0</v>
      </c>
      <c r="N149" s="47"/>
      <c r="O149" s="32">
        <f t="shared" si="29"/>
        <v>0</v>
      </c>
      <c r="P149" s="28">
        <f t="shared" si="30"/>
        <v>2</v>
      </c>
      <c r="Q149" s="28">
        <f t="shared" si="31"/>
        <v>0</v>
      </c>
    </row>
    <row r="150" spans="1:17" x14ac:dyDescent="0.25">
      <c r="A150" s="33">
        <v>66</v>
      </c>
      <c r="B150" s="42" t="s">
        <v>1634</v>
      </c>
      <c r="C150" s="40"/>
      <c r="D150" s="35">
        <f t="shared" si="24"/>
        <v>2</v>
      </c>
      <c r="E150" s="86"/>
      <c r="F150" s="200" t="s">
        <v>40</v>
      </c>
      <c r="G150" s="44">
        <f t="shared" si="25"/>
        <v>0</v>
      </c>
      <c r="H150" s="39">
        <v>2</v>
      </c>
      <c r="I150" s="37">
        <f t="shared" si="26"/>
        <v>0</v>
      </c>
      <c r="J150" s="47"/>
      <c r="K150" s="46">
        <f t="shared" si="27"/>
        <v>0</v>
      </c>
      <c r="L150" s="39"/>
      <c r="M150" s="37">
        <f t="shared" si="28"/>
        <v>0</v>
      </c>
      <c r="N150" s="47"/>
      <c r="O150" s="32">
        <f t="shared" si="29"/>
        <v>0</v>
      </c>
      <c r="P150" s="28">
        <f t="shared" si="30"/>
        <v>2</v>
      </c>
      <c r="Q150" s="28">
        <f t="shared" si="31"/>
        <v>0</v>
      </c>
    </row>
    <row r="151" spans="1:17" x14ac:dyDescent="0.25">
      <c r="A151" s="33">
        <v>67</v>
      </c>
      <c r="B151" s="42" t="s">
        <v>1548</v>
      </c>
      <c r="C151" s="40"/>
      <c r="D151" s="35">
        <f t="shared" si="24"/>
        <v>9</v>
      </c>
      <c r="E151" s="86">
        <v>101.92</v>
      </c>
      <c r="F151" s="200" t="s">
        <v>254</v>
      </c>
      <c r="G151" s="44">
        <f t="shared" si="25"/>
        <v>917.28</v>
      </c>
      <c r="H151" s="39">
        <v>3</v>
      </c>
      <c r="I151" s="37">
        <f t="shared" si="26"/>
        <v>305.76</v>
      </c>
      <c r="J151" s="47"/>
      <c r="K151" s="46">
        <f t="shared" si="27"/>
        <v>0</v>
      </c>
      <c r="L151" s="39">
        <v>3</v>
      </c>
      <c r="M151" s="37">
        <f t="shared" si="28"/>
        <v>305.76</v>
      </c>
      <c r="N151" s="47">
        <v>3</v>
      </c>
      <c r="O151" s="32">
        <f t="shared" si="29"/>
        <v>305.76</v>
      </c>
      <c r="P151" s="28">
        <f t="shared" si="30"/>
        <v>9</v>
      </c>
      <c r="Q151" s="28">
        <f t="shared" si="31"/>
        <v>0</v>
      </c>
    </row>
    <row r="152" spans="1:17" x14ac:dyDescent="0.25">
      <c r="A152" s="33">
        <v>68</v>
      </c>
      <c r="B152" s="42" t="s">
        <v>1547</v>
      </c>
      <c r="C152" s="40"/>
      <c r="D152" s="35">
        <f t="shared" si="24"/>
        <v>9</v>
      </c>
      <c r="E152" s="86">
        <v>70.72</v>
      </c>
      <c r="F152" s="200" t="s">
        <v>254</v>
      </c>
      <c r="G152" s="44">
        <f t="shared" si="25"/>
        <v>636.48</v>
      </c>
      <c r="H152" s="39">
        <v>3</v>
      </c>
      <c r="I152" s="37">
        <f t="shared" si="26"/>
        <v>212.16</v>
      </c>
      <c r="J152" s="47"/>
      <c r="K152" s="46">
        <f t="shared" si="27"/>
        <v>0</v>
      </c>
      <c r="L152" s="39">
        <v>3</v>
      </c>
      <c r="M152" s="37">
        <f t="shared" si="28"/>
        <v>212.16</v>
      </c>
      <c r="N152" s="47">
        <v>3</v>
      </c>
      <c r="O152" s="32">
        <f t="shared" si="29"/>
        <v>212.16</v>
      </c>
      <c r="P152" s="28">
        <f t="shared" si="30"/>
        <v>9</v>
      </c>
      <c r="Q152" s="28">
        <f t="shared" si="31"/>
        <v>0</v>
      </c>
    </row>
    <row r="153" spans="1:17" x14ac:dyDescent="0.25">
      <c r="A153" s="33">
        <v>69</v>
      </c>
      <c r="B153" s="42" t="s">
        <v>1658</v>
      </c>
      <c r="C153" s="40"/>
      <c r="D153" s="35">
        <f t="shared" si="24"/>
        <v>48</v>
      </c>
      <c r="E153" s="86">
        <v>20.16</v>
      </c>
      <c r="F153" s="200" t="s">
        <v>101</v>
      </c>
      <c r="G153" s="44">
        <f t="shared" si="25"/>
        <v>967.68000000000006</v>
      </c>
      <c r="H153" s="39">
        <v>12</v>
      </c>
      <c r="I153" s="37">
        <f t="shared" si="26"/>
        <v>241.92000000000002</v>
      </c>
      <c r="J153" s="47">
        <v>12</v>
      </c>
      <c r="K153" s="46">
        <f t="shared" si="27"/>
        <v>241.92000000000002</v>
      </c>
      <c r="L153" s="39">
        <v>12</v>
      </c>
      <c r="M153" s="37">
        <f t="shared" si="28"/>
        <v>241.92000000000002</v>
      </c>
      <c r="N153" s="47">
        <v>12</v>
      </c>
      <c r="O153" s="32">
        <f t="shared" si="29"/>
        <v>241.92000000000002</v>
      </c>
      <c r="P153" s="28">
        <f t="shared" si="30"/>
        <v>48</v>
      </c>
      <c r="Q153" s="28">
        <f t="shared" si="31"/>
        <v>0</v>
      </c>
    </row>
    <row r="154" spans="1:17" x14ac:dyDescent="0.25">
      <c r="A154" s="33">
        <v>70</v>
      </c>
      <c r="B154" s="42" t="s">
        <v>1665</v>
      </c>
      <c r="C154" s="40"/>
      <c r="D154" s="35">
        <f t="shared" si="24"/>
        <v>12</v>
      </c>
      <c r="E154" s="86">
        <v>86.06</v>
      </c>
      <c r="F154" s="200" t="s">
        <v>57</v>
      </c>
      <c r="G154" s="44">
        <f t="shared" si="25"/>
        <v>1032.72</v>
      </c>
      <c r="H154" s="39">
        <v>6</v>
      </c>
      <c r="I154" s="37">
        <f t="shared" si="26"/>
        <v>516.36</v>
      </c>
      <c r="J154" s="47"/>
      <c r="K154" s="46">
        <f t="shared" si="27"/>
        <v>0</v>
      </c>
      <c r="L154" s="39"/>
      <c r="M154" s="37">
        <f t="shared" si="28"/>
        <v>0</v>
      </c>
      <c r="N154" s="47">
        <v>6</v>
      </c>
      <c r="O154" s="32">
        <f t="shared" si="29"/>
        <v>516.36</v>
      </c>
      <c r="P154" s="28">
        <f t="shared" si="30"/>
        <v>12</v>
      </c>
      <c r="Q154" s="28">
        <f t="shared" si="31"/>
        <v>0</v>
      </c>
    </row>
    <row r="155" spans="1:17" x14ac:dyDescent="0.25">
      <c r="A155" s="33">
        <v>71</v>
      </c>
      <c r="B155" s="42" t="s">
        <v>1276</v>
      </c>
      <c r="C155" s="40"/>
      <c r="D155" s="35">
        <f t="shared" si="24"/>
        <v>24</v>
      </c>
      <c r="E155" s="86">
        <v>300</v>
      </c>
      <c r="F155" s="200" t="s">
        <v>101</v>
      </c>
      <c r="G155" s="44">
        <f t="shared" si="25"/>
        <v>7200</v>
      </c>
      <c r="H155" s="39">
        <v>6</v>
      </c>
      <c r="I155" s="37">
        <f t="shared" si="26"/>
        <v>1800</v>
      </c>
      <c r="J155" s="47">
        <v>6</v>
      </c>
      <c r="K155" s="46">
        <f t="shared" si="27"/>
        <v>1800</v>
      </c>
      <c r="L155" s="39">
        <v>6</v>
      </c>
      <c r="M155" s="37">
        <f t="shared" si="28"/>
        <v>1800</v>
      </c>
      <c r="N155" s="47">
        <v>6</v>
      </c>
      <c r="O155" s="32">
        <f t="shared" si="29"/>
        <v>1800</v>
      </c>
      <c r="P155" s="28">
        <f t="shared" si="30"/>
        <v>24</v>
      </c>
      <c r="Q155" s="28">
        <f t="shared" si="31"/>
        <v>0</v>
      </c>
    </row>
    <row r="156" spans="1:17" x14ac:dyDescent="0.25">
      <c r="A156" s="33">
        <v>72</v>
      </c>
      <c r="B156" s="42" t="s">
        <v>179</v>
      </c>
      <c r="C156" s="40"/>
      <c r="D156" s="35">
        <f t="shared" si="24"/>
        <v>24</v>
      </c>
      <c r="E156" s="86">
        <v>15.48</v>
      </c>
      <c r="F156" s="200" t="s">
        <v>101</v>
      </c>
      <c r="G156" s="44">
        <f t="shared" si="25"/>
        <v>371.52</v>
      </c>
      <c r="H156" s="39">
        <v>12</v>
      </c>
      <c r="I156" s="37">
        <f t="shared" si="26"/>
        <v>185.76</v>
      </c>
      <c r="J156" s="47"/>
      <c r="K156" s="46">
        <f t="shared" si="27"/>
        <v>0</v>
      </c>
      <c r="L156" s="39">
        <v>12</v>
      </c>
      <c r="M156" s="37">
        <f t="shared" si="28"/>
        <v>185.76</v>
      </c>
      <c r="N156" s="47"/>
      <c r="O156" s="32">
        <f t="shared" si="29"/>
        <v>0</v>
      </c>
      <c r="P156" s="28">
        <f t="shared" si="30"/>
        <v>24</v>
      </c>
      <c r="Q156" s="28">
        <f t="shared" si="31"/>
        <v>0</v>
      </c>
    </row>
    <row r="157" spans="1:17" x14ac:dyDescent="0.25">
      <c r="A157" s="33">
        <v>73</v>
      </c>
      <c r="B157" s="42" t="s">
        <v>65</v>
      </c>
      <c r="C157" s="40"/>
      <c r="D157" s="35">
        <f t="shared" si="24"/>
        <v>10</v>
      </c>
      <c r="E157" s="86">
        <v>15.6</v>
      </c>
      <c r="F157" s="200" t="s">
        <v>952</v>
      </c>
      <c r="G157" s="44">
        <f t="shared" si="25"/>
        <v>156</v>
      </c>
      <c r="H157" s="39">
        <v>10</v>
      </c>
      <c r="I157" s="37">
        <f t="shared" si="26"/>
        <v>156</v>
      </c>
      <c r="J157" s="47"/>
      <c r="K157" s="46">
        <f t="shared" si="27"/>
        <v>0</v>
      </c>
      <c r="L157" s="39"/>
      <c r="M157" s="37">
        <f t="shared" si="28"/>
        <v>0</v>
      </c>
      <c r="N157" s="47"/>
      <c r="O157" s="32">
        <f t="shared" si="29"/>
        <v>0</v>
      </c>
      <c r="P157" s="28">
        <f t="shared" si="30"/>
        <v>10</v>
      </c>
      <c r="Q157" s="28">
        <f t="shared" si="31"/>
        <v>0</v>
      </c>
    </row>
    <row r="158" spans="1:17" x14ac:dyDescent="0.25">
      <c r="A158" s="33">
        <v>74</v>
      </c>
      <c r="B158" s="42" t="s">
        <v>137</v>
      </c>
      <c r="C158" s="40"/>
      <c r="D158" s="35">
        <f t="shared" si="24"/>
        <v>4</v>
      </c>
      <c r="E158" s="86">
        <v>130</v>
      </c>
      <c r="F158" s="200" t="s">
        <v>101</v>
      </c>
      <c r="G158" s="44">
        <f t="shared" si="25"/>
        <v>520</v>
      </c>
      <c r="H158" s="39">
        <v>4</v>
      </c>
      <c r="I158" s="37">
        <f t="shared" si="26"/>
        <v>520</v>
      </c>
      <c r="J158" s="47"/>
      <c r="K158" s="46">
        <f t="shared" si="27"/>
        <v>0</v>
      </c>
      <c r="L158" s="39"/>
      <c r="M158" s="37">
        <f t="shared" si="28"/>
        <v>0</v>
      </c>
      <c r="N158" s="47"/>
      <c r="O158" s="32">
        <f t="shared" si="29"/>
        <v>0</v>
      </c>
      <c r="P158" s="28">
        <f t="shared" si="30"/>
        <v>4</v>
      </c>
      <c r="Q158" s="28">
        <f t="shared" si="31"/>
        <v>0</v>
      </c>
    </row>
    <row r="159" spans="1:17" x14ac:dyDescent="0.25">
      <c r="A159" s="33">
        <v>75</v>
      </c>
      <c r="B159" s="64" t="s">
        <v>259</v>
      </c>
      <c r="C159" s="65"/>
      <c r="D159" s="35">
        <f t="shared" si="24"/>
        <v>24</v>
      </c>
      <c r="E159" s="86">
        <v>30</v>
      </c>
      <c r="F159" s="262" t="s">
        <v>101</v>
      </c>
      <c r="G159" s="44">
        <f t="shared" si="25"/>
        <v>720</v>
      </c>
      <c r="H159" s="39">
        <v>12</v>
      </c>
      <c r="I159" s="37">
        <f t="shared" si="26"/>
        <v>360</v>
      </c>
      <c r="J159" s="47"/>
      <c r="K159" s="46">
        <f t="shared" si="27"/>
        <v>0</v>
      </c>
      <c r="L159" s="39"/>
      <c r="M159" s="37">
        <f t="shared" si="28"/>
        <v>0</v>
      </c>
      <c r="N159" s="47">
        <v>12</v>
      </c>
      <c r="O159" s="32">
        <f t="shared" si="29"/>
        <v>360</v>
      </c>
      <c r="P159" s="28">
        <f t="shared" si="30"/>
        <v>24</v>
      </c>
      <c r="Q159" s="28">
        <f t="shared" si="31"/>
        <v>0</v>
      </c>
    </row>
    <row r="160" spans="1:17" x14ac:dyDescent="0.25">
      <c r="A160" s="33">
        <v>76</v>
      </c>
      <c r="B160" s="64" t="s">
        <v>1670</v>
      </c>
      <c r="C160" s="65"/>
      <c r="D160" s="35">
        <f t="shared" si="24"/>
        <v>2</v>
      </c>
      <c r="E160" s="86"/>
      <c r="F160" s="262" t="s">
        <v>196</v>
      </c>
      <c r="G160" s="44">
        <f t="shared" si="25"/>
        <v>0</v>
      </c>
      <c r="H160" s="70">
        <v>2</v>
      </c>
      <c r="I160" s="37">
        <f t="shared" si="26"/>
        <v>0</v>
      </c>
      <c r="J160" s="72"/>
      <c r="K160" s="46">
        <f t="shared" si="27"/>
        <v>0</v>
      </c>
      <c r="L160" s="70"/>
      <c r="M160" s="37">
        <f t="shared" si="28"/>
        <v>0</v>
      </c>
      <c r="N160" s="72"/>
      <c r="O160" s="32">
        <f t="shared" si="29"/>
        <v>0</v>
      </c>
      <c r="P160" s="28">
        <f t="shared" si="30"/>
        <v>2</v>
      </c>
      <c r="Q160" s="28">
        <f t="shared" si="31"/>
        <v>0</v>
      </c>
    </row>
    <row r="161" spans="1:17" x14ac:dyDescent="0.25">
      <c r="A161" s="33">
        <v>77</v>
      </c>
      <c r="B161" s="64" t="s">
        <v>1639</v>
      </c>
      <c r="C161" s="65"/>
      <c r="D161" s="35">
        <f t="shared" si="24"/>
        <v>12</v>
      </c>
      <c r="E161" s="86">
        <v>27.66</v>
      </c>
      <c r="F161" s="262" t="s">
        <v>101</v>
      </c>
      <c r="G161" s="44">
        <f t="shared" si="25"/>
        <v>331.92</v>
      </c>
      <c r="H161" s="39">
        <v>3</v>
      </c>
      <c r="I161" s="37">
        <f t="shared" si="26"/>
        <v>82.98</v>
      </c>
      <c r="J161" s="47">
        <v>3</v>
      </c>
      <c r="K161" s="46">
        <f t="shared" si="27"/>
        <v>82.98</v>
      </c>
      <c r="L161" s="39">
        <v>3</v>
      </c>
      <c r="M161" s="37">
        <f t="shared" si="28"/>
        <v>82.98</v>
      </c>
      <c r="N161" s="47">
        <v>3</v>
      </c>
      <c r="O161" s="32">
        <f t="shared" si="29"/>
        <v>82.98</v>
      </c>
      <c r="P161" s="28">
        <f t="shared" si="30"/>
        <v>12</v>
      </c>
      <c r="Q161" s="28">
        <f t="shared" si="31"/>
        <v>0</v>
      </c>
    </row>
    <row r="162" spans="1:17" x14ac:dyDescent="0.25">
      <c r="A162" s="33">
        <v>78</v>
      </c>
      <c r="B162" s="64" t="s">
        <v>180</v>
      </c>
      <c r="C162" s="65"/>
      <c r="D162" s="35">
        <f t="shared" si="24"/>
        <v>12</v>
      </c>
      <c r="E162" s="86">
        <v>24.63</v>
      </c>
      <c r="F162" s="262" t="s">
        <v>57</v>
      </c>
      <c r="G162" s="44">
        <f t="shared" si="25"/>
        <v>295.56</v>
      </c>
      <c r="H162" s="39">
        <v>3</v>
      </c>
      <c r="I162" s="37">
        <f t="shared" si="26"/>
        <v>73.89</v>
      </c>
      <c r="J162" s="47">
        <v>3</v>
      </c>
      <c r="K162" s="46">
        <f t="shared" si="27"/>
        <v>73.89</v>
      </c>
      <c r="L162" s="39">
        <v>3</v>
      </c>
      <c r="M162" s="37">
        <f t="shared" si="28"/>
        <v>73.89</v>
      </c>
      <c r="N162" s="47">
        <v>3</v>
      </c>
      <c r="O162" s="32">
        <f t="shared" si="29"/>
        <v>73.89</v>
      </c>
      <c r="P162" s="28">
        <f t="shared" si="30"/>
        <v>12</v>
      </c>
      <c r="Q162" s="28">
        <f t="shared" si="31"/>
        <v>0</v>
      </c>
    </row>
    <row r="163" spans="1:17" x14ac:dyDescent="0.25">
      <c r="A163" s="33">
        <v>79</v>
      </c>
      <c r="B163" s="64" t="s">
        <v>69</v>
      </c>
      <c r="C163" s="65"/>
      <c r="D163" s="35">
        <f t="shared" si="24"/>
        <v>12</v>
      </c>
      <c r="E163" s="86">
        <v>20.68</v>
      </c>
      <c r="F163" s="262" t="s">
        <v>952</v>
      </c>
      <c r="G163" s="44">
        <f t="shared" si="25"/>
        <v>248.16</v>
      </c>
      <c r="H163" s="39">
        <v>3</v>
      </c>
      <c r="I163" s="37">
        <f t="shared" si="26"/>
        <v>62.04</v>
      </c>
      <c r="J163" s="47">
        <v>3</v>
      </c>
      <c r="K163" s="46">
        <f t="shared" si="27"/>
        <v>62.04</v>
      </c>
      <c r="L163" s="39">
        <v>3</v>
      </c>
      <c r="M163" s="37">
        <f t="shared" si="28"/>
        <v>62.04</v>
      </c>
      <c r="N163" s="47">
        <v>3</v>
      </c>
      <c r="O163" s="32">
        <f t="shared" si="29"/>
        <v>62.04</v>
      </c>
      <c r="P163" s="28">
        <f t="shared" si="30"/>
        <v>12</v>
      </c>
      <c r="Q163" s="28">
        <f t="shared" si="31"/>
        <v>0</v>
      </c>
    </row>
    <row r="164" spans="1:17" x14ac:dyDescent="0.25">
      <c r="A164" s="33">
        <v>80</v>
      </c>
      <c r="B164" s="64" t="s">
        <v>68</v>
      </c>
      <c r="C164" s="65"/>
      <c r="D164" s="35">
        <f t="shared" si="24"/>
        <v>12</v>
      </c>
      <c r="E164" s="86">
        <v>82.16</v>
      </c>
      <c r="F164" s="262" t="s">
        <v>101</v>
      </c>
      <c r="G164" s="44">
        <f t="shared" si="25"/>
        <v>985.92</v>
      </c>
      <c r="H164" s="39">
        <v>3</v>
      </c>
      <c r="I164" s="37">
        <f t="shared" si="26"/>
        <v>246.48</v>
      </c>
      <c r="J164" s="47">
        <v>3</v>
      </c>
      <c r="K164" s="46">
        <f t="shared" si="27"/>
        <v>246.48</v>
      </c>
      <c r="L164" s="39">
        <v>3</v>
      </c>
      <c r="M164" s="37">
        <f t="shared" si="28"/>
        <v>246.48</v>
      </c>
      <c r="N164" s="47">
        <v>3</v>
      </c>
      <c r="O164" s="32">
        <f t="shared" si="29"/>
        <v>246.48</v>
      </c>
      <c r="P164" s="28">
        <f t="shared" si="30"/>
        <v>12</v>
      </c>
      <c r="Q164" s="28">
        <f t="shared" si="31"/>
        <v>0</v>
      </c>
    </row>
    <row r="165" spans="1:17" x14ac:dyDescent="0.25">
      <c r="A165" s="33">
        <v>81</v>
      </c>
      <c r="B165" s="64" t="s">
        <v>1532</v>
      </c>
      <c r="C165" s="65"/>
      <c r="D165" s="35">
        <f t="shared" si="24"/>
        <v>12</v>
      </c>
      <c r="E165" s="86">
        <v>12.04</v>
      </c>
      <c r="F165" s="262" t="s">
        <v>952</v>
      </c>
      <c r="G165" s="44">
        <f t="shared" si="25"/>
        <v>144.47999999999999</v>
      </c>
      <c r="H165" s="39">
        <v>6</v>
      </c>
      <c r="I165" s="37">
        <f t="shared" si="26"/>
        <v>72.239999999999995</v>
      </c>
      <c r="J165" s="47"/>
      <c r="K165" s="46">
        <f t="shared" si="27"/>
        <v>0</v>
      </c>
      <c r="L165" s="39">
        <v>6</v>
      </c>
      <c r="M165" s="37">
        <f t="shared" si="28"/>
        <v>72.239999999999995</v>
      </c>
      <c r="N165" s="47"/>
      <c r="O165" s="32">
        <f t="shared" si="29"/>
        <v>0</v>
      </c>
      <c r="P165" s="28">
        <f t="shared" si="30"/>
        <v>12</v>
      </c>
      <c r="Q165" s="28">
        <f t="shared" si="31"/>
        <v>0</v>
      </c>
    </row>
    <row r="166" spans="1:17" x14ac:dyDescent="0.25">
      <c r="A166" s="33">
        <v>82</v>
      </c>
      <c r="B166" s="64" t="s">
        <v>264</v>
      </c>
      <c r="C166" s="65"/>
      <c r="D166" s="35">
        <f t="shared" si="24"/>
        <v>6</v>
      </c>
      <c r="E166" s="86">
        <v>55.83</v>
      </c>
      <c r="F166" s="262" t="s">
        <v>952</v>
      </c>
      <c r="G166" s="44">
        <f t="shared" si="25"/>
        <v>334.98</v>
      </c>
      <c r="H166" s="39">
        <v>3</v>
      </c>
      <c r="I166" s="37">
        <f t="shared" si="26"/>
        <v>167.49</v>
      </c>
      <c r="J166" s="47"/>
      <c r="K166" s="46">
        <f t="shared" si="27"/>
        <v>0</v>
      </c>
      <c r="L166" s="39">
        <v>3</v>
      </c>
      <c r="M166" s="37">
        <f t="shared" si="28"/>
        <v>167.49</v>
      </c>
      <c r="N166" s="47"/>
      <c r="O166" s="32">
        <f t="shared" si="29"/>
        <v>0</v>
      </c>
      <c r="P166" s="28">
        <f t="shared" si="30"/>
        <v>6</v>
      </c>
      <c r="Q166" s="28">
        <f t="shared" si="31"/>
        <v>0</v>
      </c>
    </row>
    <row r="167" spans="1:17" x14ac:dyDescent="0.25">
      <c r="A167" s="33">
        <v>83</v>
      </c>
      <c r="B167" s="64" t="s">
        <v>203</v>
      </c>
      <c r="C167" s="65"/>
      <c r="D167" s="35">
        <f t="shared" si="24"/>
        <v>144</v>
      </c>
      <c r="E167" s="86">
        <v>65.42</v>
      </c>
      <c r="F167" s="262" t="s">
        <v>118</v>
      </c>
      <c r="G167" s="44">
        <f t="shared" si="25"/>
        <v>9420.48</v>
      </c>
      <c r="H167" s="39">
        <v>36</v>
      </c>
      <c r="I167" s="37">
        <f t="shared" si="26"/>
        <v>2355.12</v>
      </c>
      <c r="J167" s="47">
        <v>36</v>
      </c>
      <c r="K167" s="46">
        <f t="shared" si="27"/>
        <v>2355.12</v>
      </c>
      <c r="L167" s="39">
        <v>36</v>
      </c>
      <c r="M167" s="37">
        <f t="shared" si="28"/>
        <v>2355.12</v>
      </c>
      <c r="N167" s="360">
        <v>36</v>
      </c>
      <c r="O167" s="32">
        <f t="shared" si="29"/>
        <v>2355.12</v>
      </c>
      <c r="P167" s="28">
        <f t="shared" si="30"/>
        <v>144</v>
      </c>
      <c r="Q167" s="28">
        <f t="shared" si="31"/>
        <v>0</v>
      </c>
    </row>
    <row r="168" spans="1:17" x14ac:dyDescent="0.25">
      <c r="A168" s="33">
        <v>84</v>
      </c>
      <c r="B168" s="64" t="s">
        <v>1301</v>
      </c>
      <c r="C168" s="65"/>
      <c r="D168" s="35">
        <f t="shared" si="24"/>
        <v>24</v>
      </c>
      <c r="E168" s="86">
        <v>9.1</v>
      </c>
      <c r="F168" s="262" t="s">
        <v>105</v>
      </c>
      <c r="G168" s="44">
        <f t="shared" si="25"/>
        <v>218.39999999999998</v>
      </c>
      <c r="H168" s="39">
        <v>12</v>
      </c>
      <c r="I168" s="37">
        <f t="shared" si="26"/>
        <v>109.19999999999999</v>
      </c>
      <c r="J168" s="47"/>
      <c r="K168" s="46">
        <f t="shared" si="27"/>
        <v>0</v>
      </c>
      <c r="L168" s="39">
        <v>6</v>
      </c>
      <c r="M168" s="37">
        <f t="shared" si="28"/>
        <v>54.599999999999994</v>
      </c>
      <c r="N168" s="47">
        <v>6</v>
      </c>
      <c r="O168" s="32">
        <f t="shared" si="29"/>
        <v>54.599999999999994</v>
      </c>
      <c r="P168" s="28">
        <f t="shared" si="30"/>
        <v>24</v>
      </c>
      <c r="Q168" s="28">
        <f t="shared" si="31"/>
        <v>0</v>
      </c>
    </row>
    <row r="169" spans="1:17" ht="13.5" thickBot="1" x14ac:dyDescent="0.3">
      <c r="A169" s="33">
        <v>85</v>
      </c>
      <c r="B169" s="64" t="s">
        <v>1629</v>
      </c>
      <c r="C169" s="65"/>
      <c r="D169" s="35">
        <f t="shared" si="24"/>
        <v>24</v>
      </c>
      <c r="E169" s="86">
        <v>18.2</v>
      </c>
      <c r="F169" s="262" t="s">
        <v>105</v>
      </c>
      <c r="G169" s="44">
        <f t="shared" si="25"/>
        <v>436.79999999999995</v>
      </c>
      <c r="H169" s="39">
        <v>12</v>
      </c>
      <c r="I169" s="37">
        <f t="shared" si="26"/>
        <v>218.39999999999998</v>
      </c>
      <c r="J169" s="47"/>
      <c r="K169" s="46">
        <f t="shared" si="27"/>
        <v>0</v>
      </c>
      <c r="L169" s="39">
        <v>6</v>
      </c>
      <c r="M169" s="37">
        <f t="shared" si="28"/>
        <v>109.19999999999999</v>
      </c>
      <c r="N169" s="47">
        <v>6</v>
      </c>
      <c r="O169" s="32">
        <f t="shared" si="29"/>
        <v>109.19999999999999</v>
      </c>
      <c r="P169" s="28">
        <f t="shared" si="30"/>
        <v>24</v>
      </c>
      <c r="Q169" s="28">
        <f t="shared" si="31"/>
        <v>0</v>
      </c>
    </row>
    <row r="170" spans="1:17" ht="14.25" thickTop="1" thickBot="1" x14ac:dyDescent="0.3">
      <c r="A170" s="74"/>
      <c r="B170" s="81" t="s">
        <v>2007</v>
      </c>
      <c r="C170" s="76"/>
      <c r="D170" s="77"/>
      <c r="E170" s="78"/>
      <c r="F170" s="79"/>
      <c r="G170" s="628">
        <f>SUM(G145:G169)</f>
        <v>330240.45999999996</v>
      </c>
      <c r="H170" s="76"/>
      <c r="I170" s="628">
        <f>SUM(I145:I169)</f>
        <v>86387.239999999991</v>
      </c>
      <c r="J170" s="78"/>
      <c r="K170" s="628">
        <f>SUM(K145:K169)</f>
        <v>70143.109999999971</v>
      </c>
      <c r="L170" s="76"/>
      <c r="M170" s="628">
        <f>SUM(M145:M169)</f>
        <v>99002.039999999979</v>
      </c>
      <c r="N170" s="78"/>
      <c r="O170" s="628">
        <f>SUM(O145:O169)</f>
        <v>74708.069999999963</v>
      </c>
    </row>
    <row r="171" spans="1:17" ht="13.5" thickTop="1" x14ac:dyDescent="0.25">
      <c r="A171" s="8" t="s">
        <v>5</v>
      </c>
      <c r="B171" s="9"/>
      <c r="C171" s="633"/>
      <c r="D171" s="9" t="s">
        <v>6</v>
      </c>
      <c r="E171" s="9"/>
      <c r="F171" s="17"/>
      <c r="G171" s="22"/>
      <c r="H171" s="633"/>
      <c r="I171" s="22"/>
      <c r="J171" s="633"/>
      <c r="K171" s="22"/>
      <c r="L171" s="26"/>
      <c r="M171" s="23" t="s">
        <v>7</v>
      </c>
      <c r="N171" s="633"/>
    </row>
    <row r="172" spans="1:17" x14ac:dyDescent="0.25">
      <c r="D172" s="8" t="s">
        <v>8</v>
      </c>
    </row>
    <row r="175" spans="1:17" x14ac:dyDescent="0.25">
      <c r="A175" s="652" t="s">
        <v>10</v>
      </c>
      <c r="B175" s="652"/>
      <c r="C175" s="634"/>
      <c r="D175" s="653" t="s">
        <v>9</v>
      </c>
      <c r="E175" s="653"/>
      <c r="F175" s="653"/>
      <c r="G175" s="20"/>
      <c r="H175" s="653" t="s">
        <v>10</v>
      </c>
      <c r="I175" s="653"/>
      <c r="J175" s="653"/>
      <c r="K175" s="20"/>
      <c r="L175" s="634"/>
      <c r="M175" s="653" t="s">
        <v>25</v>
      </c>
      <c r="N175" s="653"/>
      <c r="O175" s="653"/>
    </row>
    <row r="176" spans="1:17" x14ac:dyDescent="0.25">
      <c r="A176" s="654" t="s">
        <v>11</v>
      </c>
      <c r="B176" s="654"/>
      <c r="C176" s="635"/>
      <c r="D176" s="655" t="s">
        <v>12</v>
      </c>
      <c r="E176" s="655"/>
      <c r="F176" s="655"/>
      <c r="G176" s="24"/>
      <c r="H176" s="655" t="s">
        <v>13</v>
      </c>
      <c r="I176" s="655"/>
      <c r="J176" s="655"/>
      <c r="K176" s="24"/>
      <c r="L176" s="635"/>
      <c r="M176" s="655" t="s">
        <v>26</v>
      </c>
      <c r="N176" s="655"/>
      <c r="O176" s="655"/>
    </row>
    <row r="181" spans="1:15" ht="15.75" x14ac:dyDescent="0.25">
      <c r="A181" s="683" t="s">
        <v>14</v>
      </c>
      <c r="B181" s="683"/>
      <c r="C181" s="683"/>
      <c r="D181" s="683"/>
      <c r="E181" s="683"/>
      <c r="F181" s="683"/>
      <c r="G181" s="683"/>
      <c r="H181" s="683"/>
      <c r="I181" s="683"/>
      <c r="J181" s="683"/>
      <c r="K181" s="683"/>
      <c r="L181" s="683"/>
      <c r="M181" s="683"/>
      <c r="N181" s="683"/>
      <c r="O181" s="683"/>
    </row>
    <row r="182" spans="1:15" ht="15.75" x14ac:dyDescent="0.25">
      <c r="A182" s="683" t="s">
        <v>1624</v>
      </c>
      <c r="B182" s="683"/>
      <c r="C182" s="683"/>
      <c r="D182" s="683"/>
      <c r="E182" s="683"/>
      <c r="F182" s="683"/>
      <c r="G182" s="683"/>
      <c r="H182" s="683"/>
      <c r="I182" s="683"/>
      <c r="J182" s="683"/>
      <c r="K182" s="683"/>
      <c r="L182" s="683"/>
      <c r="M182" s="683"/>
      <c r="N182" s="683"/>
      <c r="O182" s="683"/>
    </row>
    <row r="183" spans="1:15" x14ac:dyDescent="0.25">
      <c r="A183" s="5"/>
      <c r="B183" s="5"/>
      <c r="C183" s="634"/>
      <c r="D183" s="634"/>
      <c r="E183" s="5"/>
      <c r="F183" s="16"/>
      <c r="G183" s="20"/>
      <c r="H183" s="634"/>
      <c r="I183" s="20"/>
      <c r="J183" s="634"/>
      <c r="K183" s="20"/>
      <c r="L183" s="634"/>
      <c r="M183" s="20"/>
      <c r="N183" s="634"/>
      <c r="O183" s="20"/>
    </row>
    <row r="184" spans="1:15" x14ac:dyDescent="0.25">
      <c r="A184" s="5" t="s">
        <v>0</v>
      </c>
      <c r="B184" s="5"/>
      <c r="C184" s="673" t="s">
        <v>1</v>
      </c>
      <c r="D184" s="673"/>
      <c r="E184" s="673"/>
      <c r="F184" s="652"/>
      <c r="G184" s="652"/>
      <c r="H184" s="652"/>
      <c r="I184" s="652"/>
      <c r="J184" s="634"/>
      <c r="K184" s="20"/>
      <c r="L184" s="634"/>
      <c r="M184" s="20"/>
      <c r="N184" s="634"/>
      <c r="O184" s="20"/>
    </row>
    <row r="185" spans="1:15" x14ac:dyDescent="0.25">
      <c r="A185" s="5" t="s">
        <v>16</v>
      </c>
      <c r="B185" s="5"/>
      <c r="C185" s="672"/>
      <c r="D185" s="672"/>
      <c r="E185" s="672"/>
      <c r="F185" s="17"/>
      <c r="G185" s="21"/>
      <c r="H185" s="633"/>
      <c r="I185" s="21"/>
      <c r="J185" s="634"/>
      <c r="K185" s="20"/>
      <c r="L185" s="634"/>
      <c r="M185" s="20"/>
      <c r="N185" s="634"/>
      <c r="O185" s="20"/>
    </row>
    <row r="186" spans="1:15" x14ac:dyDescent="0.25">
      <c r="A186" s="5" t="s">
        <v>17</v>
      </c>
      <c r="B186" s="5"/>
      <c r="C186" s="672" t="s">
        <v>1676</v>
      </c>
      <c r="D186" s="672"/>
      <c r="E186" s="672"/>
      <c r="F186" s="17"/>
      <c r="G186" s="21"/>
      <c r="H186" s="633"/>
      <c r="I186" s="21"/>
      <c r="J186" s="634"/>
      <c r="K186" s="20"/>
      <c r="L186" s="634"/>
      <c r="M186" s="20"/>
      <c r="N186" s="634"/>
      <c r="O186" s="20"/>
    </row>
    <row r="187" spans="1:15" x14ac:dyDescent="0.25">
      <c r="A187" s="5" t="s">
        <v>18</v>
      </c>
      <c r="B187" s="5"/>
      <c r="C187" s="673"/>
      <c r="D187" s="673"/>
      <c r="E187" s="673"/>
      <c r="F187" s="17"/>
      <c r="G187" s="21"/>
      <c r="H187" s="633"/>
      <c r="I187" s="21"/>
      <c r="J187" s="634"/>
      <c r="K187" s="20"/>
      <c r="L187" s="634"/>
      <c r="M187" s="20"/>
      <c r="N187" s="634"/>
      <c r="O187" s="20"/>
    </row>
    <row r="188" spans="1:15" ht="13.5" thickBot="1" x14ac:dyDescent="0.3">
      <c r="A188" s="5"/>
      <c r="B188" s="5"/>
      <c r="C188" s="633"/>
      <c r="D188" s="633"/>
      <c r="E188" s="633"/>
      <c r="F188" s="17"/>
      <c r="G188" s="21"/>
      <c r="H188" s="633"/>
      <c r="I188" s="21"/>
      <c r="J188" s="634"/>
      <c r="K188" s="20"/>
      <c r="L188" s="634"/>
      <c r="M188" s="20"/>
      <c r="N188" s="634"/>
      <c r="O188" s="20"/>
    </row>
    <row r="189" spans="1:15" ht="13.5" thickTop="1" x14ac:dyDescent="0.25">
      <c r="A189" s="674" t="s">
        <v>2</v>
      </c>
      <c r="B189" s="677" t="s">
        <v>19</v>
      </c>
      <c r="C189" s="680" t="s">
        <v>20</v>
      </c>
      <c r="D189" s="680"/>
      <c r="E189" s="681" t="s">
        <v>23</v>
      </c>
      <c r="F189" s="680"/>
      <c r="G189" s="682"/>
      <c r="H189" s="656" t="s">
        <v>24</v>
      </c>
      <c r="I189" s="656"/>
      <c r="J189" s="656"/>
      <c r="K189" s="656"/>
      <c r="L189" s="656"/>
      <c r="M189" s="656"/>
      <c r="N189" s="656"/>
      <c r="O189" s="657"/>
    </row>
    <row r="190" spans="1:15" x14ac:dyDescent="0.25">
      <c r="A190" s="675"/>
      <c r="B190" s="678"/>
      <c r="C190" s="38" t="s">
        <v>20</v>
      </c>
      <c r="D190" s="34" t="s">
        <v>22</v>
      </c>
      <c r="E190" s="658" t="s">
        <v>3</v>
      </c>
      <c r="F190" s="659"/>
      <c r="G190" s="662" t="s">
        <v>4</v>
      </c>
      <c r="H190" s="664">
        <v>1</v>
      </c>
      <c r="I190" s="664"/>
      <c r="J190" s="666">
        <v>2</v>
      </c>
      <c r="K190" s="667"/>
      <c r="L190" s="664">
        <v>3</v>
      </c>
      <c r="M190" s="664"/>
      <c r="N190" s="666">
        <v>4</v>
      </c>
      <c r="O190" s="670"/>
    </row>
    <row r="191" spans="1:15" ht="13.5" thickBot="1" x14ac:dyDescent="0.3">
      <c r="A191" s="676"/>
      <c r="B191" s="679"/>
      <c r="C191" s="636" t="s">
        <v>21</v>
      </c>
      <c r="D191" s="60"/>
      <c r="E191" s="660"/>
      <c r="F191" s="661"/>
      <c r="G191" s="663"/>
      <c r="H191" s="665"/>
      <c r="I191" s="665"/>
      <c r="J191" s="668"/>
      <c r="K191" s="669"/>
      <c r="L191" s="665"/>
      <c r="M191" s="665"/>
      <c r="N191" s="668"/>
      <c r="O191" s="671"/>
    </row>
    <row r="192" spans="1:15" x14ac:dyDescent="0.25">
      <c r="A192" s="48"/>
      <c r="B192" s="414" t="s">
        <v>2008</v>
      </c>
      <c r="C192" s="50"/>
      <c r="D192" s="51"/>
      <c r="E192" s="52"/>
      <c r="F192" s="53"/>
      <c r="G192" s="651">
        <f>G170</f>
        <v>330240.45999999996</v>
      </c>
      <c r="H192" s="50"/>
      <c r="I192" s="416">
        <f>I170</f>
        <v>86387.239999999991</v>
      </c>
      <c r="J192" s="56"/>
      <c r="K192" s="448">
        <f>K170</f>
        <v>70143.109999999971</v>
      </c>
      <c r="L192" s="50"/>
      <c r="M192" s="416">
        <f>M170</f>
        <v>99002.039999999979</v>
      </c>
      <c r="N192" s="61"/>
      <c r="O192" s="482">
        <f>O170</f>
        <v>74708.069999999963</v>
      </c>
    </row>
    <row r="193" spans="1:17" x14ac:dyDescent="0.25">
      <c r="A193" s="33"/>
      <c r="B193" s="42"/>
      <c r="C193" s="40"/>
      <c r="D193" s="35"/>
      <c r="E193" s="86"/>
      <c r="F193" s="200"/>
      <c r="G193" s="44"/>
      <c r="H193" s="39"/>
      <c r="I193" s="37"/>
      <c r="J193" s="47"/>
      <c r="K193" s="46"/>
      <c r="L193" s="39"/>
      <c r="M193" s="37"/>
      <c r="N193" s="47"/>
      <c r="O193" s="32"/>
    </row>
    <row r="194" spans="1:17" x14ac:dyDescent="0.25">
      <c r="A194" s="33">
        <v>86</v>
      </c>
      <c r="B194" s="64" t="s">
        <v>1671</v>
      </c>
      <c r="C194" s="65"/>
      <c r="D194" s="35">
        <f t="shared" ref="D194:D200" si="32">H194+J194+L194+N194</f>
        <v>4</v>
      </c>
      <c r="E194" s="86"/>
      <c r="F194" s="262" t="s">
        <v>101</v>
      </c>
      <c r="G194" s="44">
        <f t="shared" ref="G194:G200" si="33">E194*D194</f>
        <v>0</v>
      </c>
      <c r="H194" s="39">
        <v>4</v>
      </c>
      <c r="I194" s="37">
        <f t="shared" ref="I194:I200" si="34">E194*H194</f>
        <v>0</v>
      </c>
      <c r="J194" s="47"/>
      <c r="K194" s="46">
        <f t="shared" ref="K194:K200" si="35">J194*E194</f>
        <v>0</v>
      </c>
      <c r="L194" s="39"/>
      <c r="M194" s="37">
        <f t="shared" ref="M194:M200" si="36">L194*E194</f>
        <v>0</v>
      </c>
      <c r="N194" s="62"/>
      <c r="O194" s="32">
        <f t="shared" ref="O194:O200" si="37">N194*E194</f>
        <v>0</v>
      </c>
      <c r="P194" s="28">
        <f t="shared" ref="P194:P200" si="38">N194+L194+J194+H194</f>
        <v>4</v>
      </c>
      <c r="Q194" s="28">
        <f t="shared" ref="Q194:Q200" si="39">P194-D194</f>
        <v>0</v>
      </c>
    </row>
    <row r="195" spans="1:17" x14ac:dyDescent="0.25">
      <c r="A195" s="33">
        <v>87</v>
      </c>
      <c r="B195" s="64" t="s">
        <v>195</v>
      </c>
      <c r="C195" s="65"/>
      <c r="D195" s="35">
        <f t="shared" si="32"/>
        <v>24</v>
      </c>
      <c r="E195" s="86">
        <v>30</v>
      </c>
      <c r="F195" s="262" t="s">
        <v>197</v>
      </c>
      <c r="G195" s="44">
        <f t="shared" si="33"/>
        <v>720</v>
      </c>
      <c r="H195" s="39">
        <v>6</v>
      </c>
      <c r="I195" s="37">
        <f t="shared" si="34"/>
        <v>180</v>
      </c>
      <c r="J195" s="47">
        <v>6</v>
      </c>
      <c r="K195" s="46">
        <f t="shared" si="35"/>
        <v>180</v>
      </c>
      <c r="L195" s="39">
        <v>6</v>
      </c>
      <c r="M195" s="37">
        <f t="shared" si="36"/>
        <v>180</v>
      </c>
      <c r="N195" s="47">
        <v>6</v>
      </c>
      <c r="O195" s="32">
        <f t="shared" si="37"/>
        <v>180</v>
      </c>
      <c r="P195" s="28">
        <f t="shared" si="38"/>
        <v>24</v>
      </c>
      <c r="Q195" s="28">
        <f t="shared" si="39"/>
        <v>0</v>
      </c>
    </row>
    <row r="196" spans="1:17" x14ac:dyDescent="0.25">
      <c r="A196" s="33">
        <v>89</v>
      </c>
      <c r="B196" s="64" t="s">
        <v>557</v>
      </c>
      <c r="C196" s="65"/>
      <c r="D196" s="35">
        <f t="shared" si="32"/>
        <v>6</v>
      </c>
      <c r="E196" s="86">
        <v>350</v>
      </c>
      <c r="F196" s="262" t="s">
        <v>952</v>
      </c>
      <c r="G196" s="44">
        <f t="shared" si="33"/>
        <v>2100</v>
      </c>
      <c r="H196" s="39">
        <v>6</v>
      </c>
      <c r="I196" s="37">
        <f t="shared" si="34"/>
        <v>2100</v>
      </c>
      <c r="J196" s="47"/>
      <c r="K196" s="46">
        <f t="shared" si="35"/>
        <v>0</v>
      </c>
      <c r="L196" s="39"/>
      <c r="M196" s="37">
        <f t="shared" si="36"/>
        <v>0</v>
      </c>
      <c r="N196" s="47"/>
      <c r="O196" s="32">
        <f t="shared" si="37"/>
        <v>0</v>
      </c>
      <c r="P196" s="28">
        <f t="shared" si="38"/>
        <v>6</v>
      </c>
      <c r="Q196" s="28">
        <f t="shared" si="39"/>
        <v>0</v>
      </c>
    </row>
    <row r="197" spans="1:17" x14ac:dyDescent="0.25">
      <c r="A197" s="33">
        <v>90</v>
      </c>
      <c r="B197" s="64" t="s">
        <v>1668</v>
      </c>
      <c r="C197" s="65"/>
      <c r="D197" s="35">
        <f t="shared" si="32"/>
        <v>2</v>
      </c>
      <c r="E197" s="86"/>
      <c r="F197" s="262" t="s">
        <v>196</v>
      </c>
      <c r="G197" s="44">
        <f t="shared" si="33"/>
        <v>0</v>
      </c>
      <c r="H197" s="39">
        <v>2</v>
      </c>
      <c r="I197" s="37">
        <f t="shared" si="34"/>
        <v>0</v>
      </c>
      <c r="J197" s="47"/>
      <c r="K197" s="46">
        <f t="shared" si="35"/>
        <v>0</v>
      </c>
      <c r="L197" s="39"/>
      <c r="M197" s="37">
        <f t="shared" si="36"/>
        <v>0</v>
      </c>
      <c r="N197" s="47"/>
      <c r="O197" s="32">
        <f t="shared" si="37"/>
        <v>0</v>
      </c>
      <c r="P197" s="28">
        <f t="shared" si="38"/>
        <v>2</v>
      </c>
      <c r="Q197" s="28">
        <f t="shared" si="39"/>
        <v>0</v>
      </c>
    </row>
    <row r="198" spans="1:17" x14ac:dyDescent="0.25">
      <c r="A198" s="33">
        <v>91</v>
      </c>
      <c r="B198" s="64" t="s">
        <v>1661</v>
      </c>
      <c r="C198" s="65"/>
      <c r="D198" s="35">
        <f t="shared" si="32"/>
        <v>2</v>
      </c>
      <c r="E198" s="86"/>
      <c r="F198" s="262" t="s">
        <v>101</v>
      </c>
      <c r="G198" s="44">
        <f t="shared" si="33"/>
        <v>0</v>
      </c>
      <c r="H198" s="39">
        <v>2</v>
      </c>
      <c r="I198" s="37">
        <f t="shared" si="34"/>
        <v>0</v>
      </c>
      <c r="J198" s="47"/>
      <c r="K198" s="46">
        <f t="shared" si="35"/>
        <v>0</v>
      </c>
      <c r="L198" s="39"/>
      <c r="M198" s="37">
        <f t="shared" si="36"/>
        <v>0</v>
      </c>
      <c r="N198" s="47"/>
      <c r="O198" s="32">
        <f t="shared" si="37"/>
        <v>0</v>
      </c>
      <c r="P198" s="28">
        <f t="shared" si="38"/>
        <v>2</v>
      </c>
      <c r="Q198" s="28">
        <f t="shared" si="39"/>
        <v>0</v>
      </c>
    </row>
    <row r="199" spans="1:17" x14ac:dyDescent="0.25">
      <c r="A199" s="33">
        <v>92</v>
      </c>
      <c r="B199" s="210" t="s">
        <v>582</v>
      </c>
      <c r="C199" s="65"/>
      <c r="D199" s="35">
        <f t="shared" si="32"/>
        <v>18</v>
      </c>
      <c r="E199" s="86">
        <v>10.31</v>
      </c>
      <c r="F199" s="262" t="s">
        <v>101</v>
      </c>
      <c r="G199" s="44">
        <f t="shared" si="33"/>
        <v>185.58</v>
      </c>
      <c r="H199" s="39">
        <v>6</v>
      </c>
      <c r="I199" s="37">
        <f t="shared" si="34"/>
        <v>61.86</v>
      </c>
      <c r="J199" s="47"/>
      <c r="K199" s="46">
        <f t="shared" si="35"/>
        <v>0</v>
      </c>
      <c r="L199" s="39">
        <v>6</v>
      </c>
      <c r="M199" s="37">
        <f t="shared" si="36"/>
        <v>61.86</v>
      </c>
      <c r="N199" s="47">
        <v>6</v>
      </c>
      <c r="O199" s="32">
        <f t="shared" si="37"/>
        <v>61.86</v>
      </c>
      <c r="P199" s="28">
        <f t="shared" si="38"/>
        <v>18</v>
      </c>
      <c r="Q199" s="28">
        <f t="shared" si="39"/>
        <v>0</v>
      </c>
    </row>
    <row r="200" spans="1:17" x14ac:dyDescent="0.25">
      <c r="A200" s="33">
        <v>93</v>
      </c>
      <c r="B200" s="64" t="s">
        <v>427</v>
      </c>
      <c r="C200" s="65"/>
      <c r="D200" s="35">
        <f t="shared" si="32"/>
        <v>15</v>
      </c>
      <c r="E200" s="86">
        <v>17.350000000000001</v>
      </c>
      <c r="F200" s="262" t="s">
        <v>212</v>
      </c>
      <c r="G200" s="44">
        <f t="shared" si="33"/>
        <v>260.25</v>
      </c>
      <c r="H200" s="39">
        <v>6</v>
      </c>
      <c r="I200" s="37">
        <f t="shared" si="34"/>
        <v>104.10000000000001</v>
      </c>
      <c r="J200" s="47"/>
      <c r="K200" s="46">
        <f t="shared" si="35"/>
        <v>0</v>
      </c>
      <c r="L200" s="39">
        <v>6</v>
      </c>
      <c r="M200" s="37">
        <f t="shared" si="36"/>
        <v>104.10000000000001</v>
      </c>
      <c r="N200" s="47">
        <v>3</v>
      </c>
      <c r="O200" s="32">
        <f t="shared" si="37"/>
        <v>52.050000000000004</v>
      </c>
      <c r="P200" s="28">
        <f t="shared" si="38"/>
        <v>15</v>
      </c>
      <c r="Q200" s="28">
        <f t="shared" si="39"/>
        <v>0</v>
      </c>
    </row>
    <row r="201" spans="1:17" x14ac:dyDescent="0.25">
      <c r="A201" s="33"/>
      <c r="B201" s="42"/>
      <c r="C201" s="40"/>
      <c r="D201" s="35"/>
      <c r="E201" s="86"/>
      <c r="F201" s="200"/>
      <c r="G201" s="44"/>
      <c r="H201" s="39"/>
      <c r="I201" s="37"/>
      <c r="J201" s="47"/>
      <c r="K201" s="46"/>
      <c r="L201" s="39"/>
      <c r="M201" s="37"/>
      <c r="N201" s="47"/>
      <c r="O201" s="32"/>
    </row>
    <row r="202" spans="1:17" x14ac:dyDescent="0.25">
      <c r="A202" s="33"/>
      <c r="B202" s="42"/>
      <c r="C202" s="40"/>
      <c r="D202" s="35"/>
      <c r="E202" s="86"/>
      <c r="F202" s="200"/>
      <c r="G202" s="44"/>
      <c r="H202" s="39"/>
      <c r="I202" s="37"/>
      <c r="J202" s="47"/>
      <c r="K202" s="46"/>
      <c r="L202" s="39"/>
      <c r="M202" s="37"/>
      <c r="N202" s="47"/>
      <c r="O202" s="32"/>
    </row>
    <row r="203" spans="1:17" x14ac:dyDescent="0.25">
      <c r="A203" s="33"/>
      <c r="B203" s="42"/>
      <c r="C203" s="40"/>
      <c r="D203" s="35"/>
      <c r="E203" s="86"/>
      <c r="F203" s="200"/>
      <c r="G203" s="44"/>
      <c r="H203" s="39"/>
      <c r="I203" s="37"/>
      <c r="J203" s="47"/>
      <c r="K203" s="46"/>
      <c r="L203" s="39"/>
      <c r="M203" s="37"/>
      <c r="N203" s="47"/>
      <c r="O203" s="32"/>
    </row>
    <row r="204" spans="1:17" x14ac:dyDescent="0.25">
      <c r="A204" s="33"/>
      <c r="B204" s="42"/>
      <c r="C204" s="40"/>
      <c r="D204" s="35"/>
      <c r="E204" s="86"/>
      <c r="F204" s="200"/>
      <c r="G204" s="44"/>
      <c r="H204" s="39"/>
      <c r="I204" s="37"/>
      <c r="J204" s="47"/>
      <c r="K204" s="46"/>
      <c r="L204" s="39"/>
      <c r="M204" s="37"/>
      <c r="N204" s="47"/>
      <c r="O204" s="32"/>
    </row>
    <row r="205" spans="1:17" x14ac:dyDescent="0.25">
      <c r="A205" s="33"/>
      <c r="B205" s="42"/>
      <c r="C205" s="40"/>
      <c r="D205" s="35"/>
      <c r="E205" s="86"/>
      <c r="F205" s="200"/>
      <c r="G205" s="44"/>
      <c r="H205" s="39"/>
      <c r="I205" s="37"/>
      <c r="J205" s="47"/>
      <c r="K205" s="46"/>
      <c r="L205" s="39"/>
      <c r="M205" s="37"/>
      <c r="N205" s="47"/>
      <c r="O205" s="32"/>
    </row>
    <row r="206" spans="1:17" x14ac:dyDescent="0.25">
      <c r="A206" s="33"/>
      <c r="B206" s="64"/>
      <c r="C206" s="65"/>
      <c r="D206" s="35"/>
      <c r="E206" s="86"/>
      <c r="F206" s="262"/>
      <c r="G206" s="44"/>
      <c r="H206" s="39"/>
      <c r="I206" s="37"/>
      <c r="J206" s="47"/>
      <c r="K206" s="46"/>
      <c r="L206" s="39"/>
      <c r="M206" s="37"/>
      <c r="N206" s="47"/>
      <c r="O206" s="32"/>
    </row>
    <row r="207" spans="1:17" x14ac:dyDescent="0.25">
      <c r="A207" s="33"/>
      <c r="B207" s="64"/>
      <c r="C207" s="65"/>
      <c r="D207" s="35"/>
      <c r="E207" s="86"/>
      <c r="F207" s="262"/>
      <c r="G207" s="44"/>
      <c r="H207" s="70"/>
      <c r="I207" s="37"/>
      <c r="J207" s="72"/>
      <c r="K207" s="46"/>
      <c r="L207" s="70"/>
      <c r="M207" s="37"/>
      <c r="N207" s="72"/>
      <c r="O207" s="32"/>
    </row>
    <row r="208" spans="1:17" x14ac:dyDescent="0.25">
      <c r="A208" s="33"/>
      <c r="B208" s="64"/>
      <c r="C208" s="65"/>
      <c r="D208" s="35"/>
      <c r="E208" s="86"/>
      <c r="F208" s="262"/>
      <c r="G208" s="44"/>
      <c r="H208" s="39"/>
      <c r="I208" s="37"/>
      <c r="J208" s="47"/>
      <c r="K208" s="46"/>
      <c r="L208" s="39"/>
      <c r="M208" s="37"/>
      <c r="N208" s="47"/>
      <c r="O208" s="32"/>
    </row>
    <row r="209" spans="1:15" x14ac:dyDescent="0.25">
      <c r="A209" s="33"/>
      <c r="B209" s="64"/>
      <c r="C209" s="65"/>
      <c r="D209" s="35"/>
      <c r="E209" s="86"/>
      <c r="F209" s="262"/>
      <c r="G209" s="44"/>
      <c r="H209" s="39"/>
      <c r="I209" s="37"/>
      <c r="J209" s="47"/>
      <c r="K209" s="46"/>
      <c r="L209" s="39"/>
      <c r="M209" s="37"/>
      <c r="N209" s="47"/>
      <c r="O209" s="32"/>
    </row>
    <row r="210" spans="1:15" x14ac:dyDescent="0.25">
      <c r="A210" s="33"/>
      <c r="B210" s="64"/>
      <c r="C210" s="65"/>
      <c r="D210" s="35"/>
      <c r="E210" s="86"/>
      <c r="F210" s="262"/>
      <c r="G210" s="44"/>
      <c r="H210" s="39"/>
      <c r="I210" s="37"/>
      <c r="J210" s="47"/>
      <c r="K210" s="46"/>
      <c r="L210" s="39"/>
      <c r="M210" s="37"/>
      <c r="N210" s="47"/>
      <c r="O210" s="32"/>
    </row>
    <row r="211" spans="1:15" x14ac:dyDescent="0.25">
      <c r="A211" s="33"/>
      <c r="B211" s="64"/>
      <c r="C211" s="65"/>
      <c r="D211" s="35"/>
      <c r="E211" s="86"/>
      <c r="F211" s="262"/>
      <c r="G211" s="44"/>
      <c r="H211" s="39"/>
      <c r="I211" s="37"/>
      <c r="J211" s="47"/>
      <c r="K211" s="46"/>
      <c r="L211" s="39"/>
      <c r="M211" s="37"/>
      <c r="N211" s="47"/>
      <c r="O211" s="32"/>
    </row>
    <row r="212" spans="1:15" x14ac:dyDescent="0.25">
      <c r="A212" s="33"/>
      <c r="B212" s="64"/>
      <c r="C212" s="65"/>
      <c r="D212" s="35"/>
      <c r="E212" s="86"/>
      <c r="F212" s="262"/>
      <c r="G212" s="44"/>
      <c r="H212" s="39"/>
      <c r="I212" s="37"/>
      <c r="J212" s="47"/>
      <c r="K212" s="46"/>
      <c r="L212" s="39"/>
      <c r="M212" s="37"/>
      <c r="N212" s="47"/>
      <c r="O212" s="32"/>
    </row>
    <row r="213" spans="1:15" x14ac:dyDescent="0.25">
      <c r="A213" s="33"/>
      <c r="B213" s="64"/>
      <c r="C213" s="65"/>
      <c r="D213" s="35"/>
      <c r="E213" s="86"/>
      <c r="F213" s="262"/>
      <c r="G213" s="44"/>
      <c r="H213" s="39"/>
      <c r="I213" s="37"/>
      <c r="J213" s="47"/>
      <c r="K213" s="46"/>
      <c r="L213" s="39"/>
      <c r="M213" s="37"/>
      <c r="N213" s="47"/>
      <c r="O213" s="32"/>
    </row>
    <row r="214" spans="1:15" x14ac:dyDescent="0.25">
      <c r="A214" s="33"/>
      <c r="B214" s="64"/>
      <c r="C214" s="65"/>
      <c r="D214" s="35"/>
      <c r="E214" s="86"/>
      <c r="F214" s="262"/>
      <c r="G214" s="44"/>
      <c r="H214" s="39"/>
      <c r="I214" s="37"/>
      <c r="J214" s="47"/>
      <c r="K214" s="46"/>
      <c r="L214" s="39"/>
      <c r="M214" s="37"/>
      <c r="N214" s="360"/>
      <c r="O214" s="32"/>
    </row>
    <row r="215" spans="1:15" x14ac:dyDescent="0.25">
      <c r="A215" s="33"/>
      <c r="B215" s="64"/>
      <c r="C215" s="65"/>
      <c r="D215" s="35"/>
      <c r="E215" s="86"/>
      <c r="F215" s="262"/>
      <c r="G215" s="44"/>
      <c r="H215" s="39"/>
      <c r="I215" s="37"/>
      <c r="J215" s="47"/>
      <c r="K215" s="46"/>
      <c r="L215" s="39"/>
      <c r="M215" s="37"/>
      <c r="N215" s="47"/>
      <c r="O215" s="32"/>
    </row>
    <row r="216" spans="1:15" ht="13.5" thickBot="1" x14ac:dyDescent="0.3">
      <c r="A216" s="33"/>
      <c r="B216" s="64"/>
      <c r="C216" s="65"/>
      <c r="D216" s="35"/>
      <c r="E216" s="86"/>
      <c r="F216" s="262"/>
      <c r="G216" s="44"/>
      <c r="H216" s="39"/>
      <c r="I216" s="37"/>
      <c r="J216" s="47"/>
      <c r="K216" s="46"/>
      <c r="L216" s="39"/>
      <c r="M216" s="37"/>
      <c r="N216" s="47"/>
      <c r="O216" s="32"/>
    </row>
    <row r="217" spans="1:15" ht="14.25" thickTop="1" thickBot="1" x14ac:dyDescent="0.3">
      <c r="A217" s="74"/>
      <c r="B217" s="81" t="s">
        <v>77</v>
      </c>
      <c r="C217" s="76"/>
      <c r="D217" s="77"/>
      <c r="E217" s="78"/>
      <c r="F217" s="79"/>
      <c r="G217" s="628">
        <f>SUM(G192:G200)</f>
        <v>333506.28999999998</v>
      </c>
      <c r="H217" s="76"/>
      <c r="I217" s="628">
        <f>SUM(I192:I200)</f>
        <v>88833.2</v>
      </c>
      <c r="J217" s="78"/>
      <c r="K217" s="628">
        <f>SUM(K192:K200)</f>
        <v>70323.109999999971</v>
      </c>
      <c r="L217" s="76"/>
      <c r="M217" s="628">
        <f>SUM(M192:M200)</f>
        <v>99347.999999999985</v>
      </c>
      <c r="N217" s="78"/>
      <c r="O217" s="628">
        <f>SUM(O192:O200)</f>
        <v>75001.979999999967</v>
      </c>
    </row>
    <row r="218" spans="1:15" ht="13.5" thickTop="1" x14ac:dyDescent="0.25">
      <c r="A218" s="8" t="s">
        <v>5</v>
      </c>
      <c r="B218" s="9"/>
      <c r="C218" s="633"/>
      <c r="D218" s="9" t="s">
        <v>6</v>
      </c>
      <c r="E218" s="9"/>
      <c r="F218" s="17"/>
      <c r="G218" s="22"/>
      <c r="H218" s="633"/>
      <c r="I218" s="22"/>
      <c r="J218" s="633"/>
      <c r="K218" s="22"/>
      <c r="L218" s="26"/>
      <c r="M218" s="23" t="s">
        <v>7</v>
      </c>
      <c r="N218" s="633"/>
    </row>
    <row r="219" spans="1:15" x14ac:dyDescent="0.25">
      <c r="D219" s="8" t="s">
        <v>8</v>
      </c>
    </row>
    <row r="222" spans="1:15" x14ac:dyDescent="0.25">
      <c r="A222" s="652" t="s">
        <v>10</v>
      </c>
      <c r="B222" s="652"/>
      <c r="C222" s="634"/>
      <c r="D222" s="653" t="s">
        <v>9</v>
      </c>
      <c r="E222" s="653"/>
      <c r="F222" s="653"/>
      <c r="G222" s="20"/>
      <c r="H222" s="653" t="s">
        <v>10</v>
      </c>
      <c r="I222" s="653"/>
      <c r="J222" s="653"/>
      <c r="K222" s="20"/>
      <c r="L222" s="634"/>
      <c r="M222" s="653" t="s">
        <v>25</v>
      </c>
      <c r="N222" s="653"/>
      <c r="O222" s="653"/>
    </row>
    <row r="223" spans="1:15" x14ac:dyDescent="0.25">
      <c r="A223" s="654" t="s">
        <v>11</v>
      </c>
      <c r="B223" s="654"/>
      <c r="C223" s="635"/>
      <c r="D223" s="655" t="s">
        <v>12</v>
      </c>
      <c r="E223" s="655"/>
      <c r="F223" s="655"/>
      <c r="G223" s="24"/>
      <c r="H223" s="655" t="s">
        <v>13</v>
      </c>
      <c r="I223" s="655"/>
      <c r="J223" s="655"/>
      <c r="K223" s="24"/>
      <c r="L223" s="635"/>
      <c r="M223" s="655" t="s">
        <v>26</v>
      </c>
      <c r="N223" s="655"/>
      <c r="O223" s="655"/>
    </row>
  </sheetData>
  <sortState ref="B13:O32">
    <sortCondition ref="B13"/>
  </sortState>
  <mergeCells count="130">
    <mergeCell ref="A222:B222"/>
    <mergeCell ref="D222:F222"/>
    <mergeCell ref="H222:J222"/>
    <mergeCell ref="M222:O222"/>
    <mergeCell ref="A223:B223"/>
    <mergeCell ref="D223:F223"/>
    <mergeCell ref="H223:J223"/>
    <mergeCell ref="M223:O223"/>
    <mergeCell ref="H189:O189"/>
    <mergeCell ref="E190:F191"/>
    <mergeCell ref="G190:G191"/>
    <mergeCell ref="H190:I191"/>
    <mergeCell ref="J190:K191"/>
    <mergeCell ref="L190:M191"/>
    <mergeCell ref="N190:O191"/>
    <mergeCell ref="C186:E186"/>
    <mergeCell ref="C187:E187"/>
    <mergeCell ref="A189:A191"/>
    <mergeCell ref="B189:B191"/>
    <mergeCell ref="C189:D189"/>
    <mergeCell ref="E189:G189"/>
    <mergeCell ref="A181:O181"/>
    <mergeCell ref="A182:O182"/>
    <mergeCell ref="C184:E184"/>
    <mergeCell ref="F184:I184"/>
    <mergeCell ref="C185:E185"/>
    <mergeCell ref="A175:B175"/>
    <mergeCell ref="D175:F175"/>
    <mergeCell ref="H175:J175"/>
    <mergeCell ref="M175:O175"/>
    <mergeCell ref="A176:B176"/>
    <mergeCell ref="D176:F176"/>
    <mergeCell ref="H176:J176"/>
    <mergeCell ref="M176:O176"/>
    <mergeCell ref="H142:O142"/>
    <mergeCell ref="E143:F144"/>
    <mergeCell ref="G143:G144"/>
    <mergeCell ref="H143:I144"/>
    <mergeCell ref="J143:K144"/>
    <mergeCell ref="L143:M144"/>
    <mergeCell ref="N143:O144"/>
    <mergeCell ref="C139:E139"/>
    <mergeCell ref="C140:E140"/>
    <mergeCell ref="A142:A144"/>
    <mergeCell ref="B142:B144"/>
    <mergeCell ref="C142:D142"/>
    <mergeCell ref="E142:G142"/>
    <mergeCell ref="A134:O134"/>
    <mergeCell ref="A135:O135"/>
    <mergeCell ref="C137:E137"/>
    <mergeCell ref="F137:I137"/>
    <mergeCell ref="C138:E138"/>
    <mergeCell ref="A128:B128"/>
    <mergeCell ref="D128:F128"/>
    <mergeCell ref="H128:J128"/>
    <mergeCell ref="M128:O128"/>
    <mergeCell ref="A129:B129"/>
    <mergeCell ref="D129:F129"/>
    <mergeCell ref="H129:J129"/>
    <mergeCell ref="M129:O129"/>
    <mergeCell ref="H95:O95"/>
    <mergeCell ref="E96:F97"/>
    <mergeCell ref="G96:G97"/>
    <mergeCell ref="H96:I97"/>
    <mergeCell ref="J96:K97"/>
    <mergeCell ref="L96:M97"/>
    <mergeCell ref="N96:O97"/>
    <mergeCell ref="C92:E92"/>
    <mergeCell ref="C93:E93"/>
    <mergeCell ref="A95:A97"/>
    <mergeCell ref="B95:B97"/>
    <mergeCell ref="C95:D95"/>
    <mergeCell ref="E95:G95"/>
    <mergeCell ref="A87:O87"/>
    <mergeCell ref="A88:O88"/>
    <mergeCell ref="C90:E90"/>
    <mergeCell ref="F90:I90"/>
    <mergeCell ref="C91:E91"/>
    <mergeCell ref="A84:B84"/>
    <mergeCell ref="D84:F84"/>
    <mergeCell ref="H84:J84"/>
    <mergeCell ref="M84:O84"/>
    <mergeCell ref="A85:B85"/>
    <mergeCell ref="D85:F85"/>
    <mergeCell ref="H85:J85"/>
    <mergeCell ref="M85:O85"/>
    <mergeCell ref="H51:O51"/>
    <mergeCell ref="E52:F53"/>
    <mergeCell ref="G52:G53"/>
    <mergeCell ref="H52:I53"/>
    <mergeCell ref="J52:K53"/>
    <mergeCell ref="L52:M53"/>
    <mergeCell ref="N52:O53"/>
    <mergeCell ref="C48:E48"/>
    <mergeCell ref="C49:E49"/>
    <mergeCell ref="A51:A53"/>
    <mergeCell ref="B51:B53"/>
    <mergeCell ref="C51:D51"/>
    <mergeCell ref="E51:G51"/>
    <mergeCell ref="A43:O43"/>
    <mergeCell ref="A44:O44"/>
    <mergeCell ref="C46:E46"/>
    <mergeCell ref="F46:I46"/>
    <mergeCell ref="C47:E47"/>
    <mergeCell ref="A1:O1"/>
    <mergeCell ref="A2:O2"/>
    <mergeCell ref="C4:E4"/>
    <mergeCell ref="F4:I4"/>
    <mergeCell ref="C5:E5"/>
    <mergeCell ref="L10:M11"/>
    <mergeCell ref="N10:O11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A40:B40"/>
    <mergeCell ref="D40:F40"/>
    <mergeCell ref="H40:J40"/>
    <mergeCell ref="M40:O40"/>
    <mergeCell ref="A39:B39"/>
    <mergeCell ref="D39:F39"/>
    <mergeCell ref="H39:J39"/>
    <mergeCell ref="M39:O39"/>
    <mergeCell ref="C6:E6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71"/>
  <sheetViews>
    <sheetView showWhiteSpace="0" view="pageLayout" topLeftCell="A25" zoomScale="85" zoomScaleNormal="100" zoomScalePageLayoutView="85" workbookViewId="0">
      <selection activeCell="B25" sqref="B25"/>
    </sheetView>
  </sheetViews>
  <sheetFormatPr defaultColWidth="9.140625" defaultRowHeight="12.75" x14ac:dyDescent="0.25"/>
  <cols>
    <col min="1" max="1" width="5.42578125" style="8" customWidth="1"/>
    <col min="2" max="2" width="30.28515625" style="8" customWidth="1"/>
    <col min="3" max="3" width="7.5703125" style="4" customWidth="1"/>
    <col min="4" max="4" width="8.85546875" style="4" customWidth="1"/>
    <col min="5" max="5" width="10.7109375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356"/>
      <c r="D3" s="356"/>
      <c r="F3" s="16"/>
      <c r="G3" s="20"/>
      <c r="H3" s="356"/>
      <c r="I3" s="20"/>
      <c r="J3" s="356"/>
      <c r="K3" s="20"/>
      <c r="L3" s="356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73" t="s">
        <v>1</v>
      </c>
      <c r="D4" s="673"/>
      <c r="E4" s="673"/>
      <c r="F4" s="652"/>
      <c r="G4" s="652"/>
      <c r="H4" s="652"/>
      <c r="I4" s="652"/>
      <c r="J4" s="356"/>
      <c r="K4" s="20"/>
      <c r="L4" s="356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17"/>
      <c r="G5" s="21"/>
      <c r="H5" s="353"/>
      <c r="I5" s="21"/>
      <c r="J5" s="356"/>
      <c r="K5" s="20"/>
      <c r="L5" s="356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72" t="s">
        <v>1802</v>
      </c>
      <c r="D6" s="672"/>
      <c r="E6" s="672"/>
      <c r="F6" s="17"/>
      <c r="G6" s="21"/>
      <c r="H6" s="353"/>
      <c r="I6" s="21"/>
      <c r="J6" s="356"/>
      <c r="K6" s="20"/>
      <c r="L6" s="356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3"/>
      <c r="D7" s="673"/>
      <c r="E7" s="673"/>
      <c r="F7" s="17"/>
      <c r="G7" s="21"/>
      <c r="H7" s="353"/>
      <c r="I7" s="21"/>
      <c r="J7" s="356"/>
      <c r="K7" s="20"/>
      <c r="L7" s="356"/>
      <c r="M7" s="20"/>
      <c r="N7" s="28"/>
      <c r="O7" s="20"/>
      <c r="P7" s="28"/>
      <c r="Q7" s="28"/>
    </row>
    <row r="8" spans="1:17" s="5" customFormat="1" ht="13.5" thickBot="1" x14ac:dyDescent="0.3">
      <c r="C8" s="353"/>
      <c r="D8" s="353"/>
      <c r="E8" s="353"/>
      <c r="F8" s="17"/>
      <c r="G8" s="21"/>
      <c r="H8" s="353"/>
      <c r="I8" s="21"/>
      <c r="J8" s="356"/>
      <c r="K8" s="20"/>
      <c r="L8" s="356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ht="25.5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354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87"/>
      <c r="C12" s="50"/>
      <c r="D12" s="51"/>
      <c r="E12" s="52"/>
      <c r="F12" s="53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5" customFormat="1" x14ac:dyDescent="0.25">
      <c r="A13" s="33">
        <v>1</v>
      </c>
      <c r="B13" s="208" t="s">
        <v>1679</v>
      </c>
      <c r="C13" s="39"/>
      <c r="D13" s="39">
        <f>H13+J13+L13+N13</f>
        <v>10</v>
      </c>
      <c r="E13" s="108">
        <v>114.51</v>
      </c>
      <c r="F13" s="18" t="s">
        <v>40</v>
      </c>
      <c r="G13" s="44">
        <f>E13*D13</f>
        <v>1145.1000000000001</v>
      </c>
      <c r="H13" s="194">
        <v>6</v>
      </c>
      <c r="I13" s="37">
        <f>H13*E13</f>
        <v>687.06000000000006</v>
      </c>
      <c r="J13" s="96"/>
      <c r="K13" s="46">
        <f>J13*E13</f>
        <v>0</v>
      </c>
      <c r="L13" s="194">
        <v>4</v>
      </c>
      <c r="M13" s="37">
        <f>L13*E13</f>
        <v>458.04</v>
      </c>
      <c r="N13" s="96"/>
      <c r="O13" s="46">
        <f>N13*E13</f>
        <v>0</v>
      </c>
      <c r="P13" s="28">
        <f>N13+L13+J13+H13</f>
        <v>10</v>
      </c>
      <c r="Q13" s="28">
        <f>P13-D13</f>
        <v>0</v>
      </c>
    </row>
    <row r="14" spans="1:17" s="7" customFormat="1" x14ac:dyDescent="0.25">
      <c r="A14" s="33">
        <v>2</v>
      </c>
      <c r="B14" s="42" t="s">
        <v>1680</v>
      </c>
      <c r="C14" s="40"/>
      <c r="D14" s="39">
        <f t="shared" ref="D14:D64" si="0">H14+J14+L14+N14</f>
        <v>10</v>
      </c>
      <c r="E14" s="86">
        <v>129.97999999999999</v>
      </c>
      <c r="F14" s="18" t="s">
        <v>40</v>
      </c>
      <c r="G14" s="44">
        <f t="shared" ref="G14:G64" si="1">E14*D14</f>
        <v>1299.8</v>
      </c>
      <c r="H14" s="194">
        <v>6</v>
      </c>
      <c r="I14" s="37">
        <f t="shared" ref="I14:I64" si="2">H14*E14</f>
        <v>779.87999999999988</v>
      </c>
      <c r="J14" s="96"/>
      <c r="K14" s="46">
        <f t="shared" ref="K14:K64" si="3">J14*E14</f>
        <v>0</v>
      </c>
      <c r="L14" s="194">
        <v>4</v>
      </c>
      <c r="M14" s="37">
        <f t="shared" ref="M14:M64" si="4">L14*E14</f>
        <v>519.91999999999996</v>
      </c>
      <c r="N14" s="96"/>
      <c r="O14" s="46">
        <f t="shared" ref="O14:O64" si="5">N14*E14</f>
        <v>0</v>
      </c>
      <c r="P14" s="28">
        <f t="shared" ref="P14:P33" si="6">N14+L14+J14+H14</f>
        <v>10</v>
      </c>
      <c r="Q14" s="28">
        <f t="shared" ref="Q14:Q33" si="7">P14-D14</f>
        <v>0</v>
      </c>
    </row>
    <row r="15" spans="1:17" s="7" customFormat="1" x14ac:dyDescent="0.25">
      <c r="A15" s="33">
        <v>3</v>
      </c>
      <c r="B15" s="208" t="s">
        <v>1681</v>
      </c>
      <c r="C15" s="40"/>
      <c r="D15" s="39">
        <f t="shared" si="0"/>
        <v>10</v>
      </c>
      <c r="E15" s="86">
        <v>114.51</v>
      </c>
      <c r="F15" s="18" t="s">
        <v>40</v>
      </c>
      <c r="G15" s="44">
        <f t="shared" si="1"/>
        <v>1145.1000000000001</v>
      </c>
      <c r="H15" s="194">
        <v>6</v>
      </c>
      <c r="I15" s="37">
        <f t="shared" si="2"/>
        <v>687.06000000000006</v>
      </c>
      <c r="J15" s="96"/>
      <c r="K15" s="46">
        <f t="shared" si="3"/>
        <v>0</v>
      </c>
      <c r="L15" s="194">
        <v>4</v>
      </c>
      <c r="M15" s="37">
        <f t="shared" si="4"/>
        <v>458.04</v>
      </c>
      <c r="N15" s="96"/>
      <c r="O15" s="46">
        <f t="shared" si="5"/>
        <v>0</v>
      </c>
      <c r="P15" s="28">
        <f t="shared" si="6"/>
        <v>10</v>
      </c>
      <c r="Q15" s="28">
        <f t="shared" si="7"/>
        <v>0</v>
      </c>
    </row>
    <row r="16" spans="1:17" s="7" customFormat="1" x14ac:dyDescent="0.25">
      <c r="A16" s="33">
        <v>4</v>
      </c>
      <c r="B16" s="208" t="s">
        <v>75</v>
      </c>
      <c r="C16" s="40"/>
      <c r="D16" s="39">
        <f t="shared" si="0"/>
        <v>1</v>
      </c>
      <c r="E16" s="86"/>
      <c r="F16" s="18" t="s">
        <v>31</v>
      </c>
      <c r="G16" s="44">
        <f t="shared" si="1"/>
        <v>0</v>
      </c>
      <c r="H16" s="194">
        <v>1</v>
      </c>
      <c r="I16" s="37">
        <f t="shared" si="2"/>
        <v>0</v>
      </c>
      <c r="J16" s="96"/>
      <c r="K16" s="46">
        <f t="shared" si="3"/>
        <v>0</v>
      </c>
      <c r="L16" s="194"/>
      <c r="M16" s="37">
        <f t="shared" si="4"/>
        <v>0</v>
      </c>
      <c r="N16" s="96"/>
      <c r="O16" s="46">
        <f t="shared" si="5"/>
        <v>0</v>
      </c>
      <c r="P16" s="28"/>
      <c r="Q16" s="28"/>
    </row>
    <row r="17" spans="1:17" s="7" customFormat="1" x14ac:dyDescent="0.25">
      <c r="A17" s="33">
        <v>5</v>
      </c>
      <c r="B17" s="208" t="s">
        <v>1682</v>
      </c>
      <c r="C17" s="40"/>
      <c r="D17" s="39">
        <f t="shared" si="0"/>
        <v>10</v>
      </c>
      <c r="E17" s="86">
        <v>100</v>
      </c>
      <c r="F17" s="18" t="s">
        <v>45</v>
      </c>
      <c r="G17" s="44">
        <f t="shared" si="1"/>
        <v>1000</v>
      </c>
      <c r="H17" s="194">
        <v>5</v>
      </c>
      <c r="I17" s="37">
        <f t="shared" si="2"/>
        <v>500</v>
      </c>
      <c r="J17" s="96"/>
      <c r="K17" s="46">
        <f t="shared" si="3"/>
        <v>0</v>
      </c>
      <c r="L17" s="194">
        <v>5</v>
      </c>
      <c r="M17" s="37">
        <f t="shared" si="4"/>
        <v>500</v>
      </c>
      <c r="N17" s="96"/>
      <c r="O17" s="46">
        <f t="shared" si="5"/>
        <v>0</v>
      </c>
      <c r="P17" s="28">
        <f t="shared" si="6"/>
        <v>10</v>
      </c>
      <c r="Q17" s="28">
        <f t="shared" si="7"/>
        <v>0</v>
      </c>
    </row>
    <row r="18" spans="1:17" s="7" customFormat="1" x14ac:dyDescent="0.25">
      <c r="A18" s="33">
        <v>6</v>
      </c>
      <c r="B18" s="208" t="s">
        <v>1683</v>
      </c>
      <c r="C18" s="39"/>
      <c r="D18" s="39">
        <f t="shared" si="0"/>
        <v>50</v>
      </c>
      <c r="E18" s="108">
        <v>2.91</v>
      </c>
      <c r="F18" s="18" t="s">
        <v>31</v>
      </c>
      <c r="G18" s="44">
        <f t="shared" si="1"/>
        <v>145.5</v>
      </c>
      <c r="H18" s="194">
        <v>30</v>
      </c>
      <c r="I18" s="37">
        <f t="shared" si="2"/>
        <v>87.300000000000011</v>
      </c>
      <c r="J18" s="96">
        <v>10</v>
      </c>
      <c r="K18" s="46">
        <f t="shared" si="3"/>
        <v>29.1</v>
      </c>
      <c r="L18" s="194">
        <v>10</v>
      </c>
      <c r="M18" s="37">
        <f t="shared" si="4"/>
        <v>29.1</v>
      </c>
      <c r="N18" s="96"/>
      <c r="O18" s="46">
        <f t="shared" si="5"/>
        <v>0</v>
      </c>
      <c r="P18" s="28">
        <f t="shared" si="6"/>
        <v>50</v>
      </c>
      <c r="Q18" s="28">
        <f t="shared" si="7"/>
        <v>0</v>
      </c>
    </row>
    <row r="19" spans="1:17" s="7" customFormat="1" x14ac:dyDescent="0.25">
      <c r="A19" s="33">
        <v>7</v>
      </c>
      <c r="B19" s="208" t="s">
        <v>1684</v>
      </c>
      <c r="C19" s="40"/>
      <c r="D19" s="39">
        <f t="shared" si="0"/>
        <v>3</v>
      </c>
      <c r="E19" s="86">
        <v>20.79</v>
      </c>
      <c r="F19" s="18" t="s">
        <v>45</v>
      </c>
      <c r="G19" s="44">
        <f t="shared" si="1"/>
        <v>62.37</v>
      </c>
      <c r="H19" s="194">
        <v>3</v>
      </c>
      <c r="I19" s="37">
        <f t="shared" si="2"/>
        <v>62.37</v>
      </c>
      <c r="J19" s="96"/>
      <c r="K19" s="46">
        <f t="shared" si="3"/>
        <v>0</v>
      </c>
      <c r="L19" s="194"/>
      <c r="M19" s="37">
        <f t="shared" si="4"/>
        <v>0</v>
      </c>
      <c r="N19" s="96"/>
      <c r="O19" s="46">
        <f t="shared" si="5"/>
        <v>0</v>
      </c>
      <c r="P19" s="28">
        <f t="shared" si="6"/>
        <v>3</v>
      </c>
      <c r="Q19" s="28">
        <f t="shared" si="7"/>
        <v>0</v>
      </c>
    </row>
    <row r="20" spans="1:17" s="7" customFormat="1" x14ac:dyDescent="0.25">
      <c r="A20" s="33">
        <v>8</v>
      </c>
      <c r="B20" s="208" t="s">
        <v>1407</v>
      </c>
      <c r="C20" s="40"/>
      <c r="D20" s="39">
        <f t="shared" si="0"/>
        <v>2</v>
      </c>
      <c r="E20" s="86">
        <v>12.74</v>
      </c>
      <c r="F20" s="18" t="s">
        <v>45</v>
      </c>
      <c r="G20" s="44">
        <f t="shared" si="1"/>
        <v>25.48</v>
      </c>
      <c r="H20" s="194">
        <v>2</v>
      </c>
      <c r="I20" s="37">
        <f t="shared" si="2"/>
        <v>25.48</v>
      </c>
      <c r="J20" s="96"/>
      <c r="K20" s="46">
        <f t="shared" si="3"/>
        <v>0</v>
      </c>
      <c r="L20" s="194"/>
      <c r="M20" s="37">
        <f t="shared" si="4"/>
        <v>0</v>
      </c>
      <c r="N20" s="96"/>
      <c r="O20" s="46">
        <f t="shared" si="5"/>
        <v>0</v>
      </c>
      <c r="P20" s="28">
        <f t="shared" si="6"/>
        <v>2</v>
      </c>
      <c r="Q20" s="28">
        <f t="shared" si="7"/>
        <v>0</v>
      </c>
    </row>
    <row r="21" spans="1:17" s="7" customFormat="1" x14ac:dyDescent="0.25">
      <c r="A21" s="33">
        <v>9</v>
      </c>
      <c r="B21" s="208" t="s">
        <v>96</v>
      </c>
      <c r="C21" s="40"/>
      <c r="D21" s="39">
        <f t="shared" si="0"/>
        <v>2</v>
      </c>
      <c r="E21" s="86">
        <v>78.92</v>
      </c>
      <c r="F21" s="18" t="s">
        <v>45</v>
      </c>
      <c r="G21" s="44">
        <f t="shared" si="1"/>
        <v>157.84</v>
      </c>
      <c r="H21" s="194">
        <v>2</v>
      </c>
      <c r="I21" s="37">
        <f t="shared" si="2"/>
        <v>157.84</v>
      </c>
      <c r="J21" s="96"/>
      <c r="K21" s="46">
        <f t="shared" si="3"/>
        <v>0</v>
      </c>
      <c r="L21" s="194"/>
      <c r="M21" s="37">
        <f t="shared" si="4"/>
        <v>0</v>
      </c>
      <c r="N21" s="96"/>
      <c r="O21" s="46">
        <f t="shared" si="5"/>
        <v>0</v>
      </c>
      <c r="P21" s="28">
        <f t="shared" si="6"/>
        <v>2</v>
      </c>
      <c r="Q21" s="28">
        <f t="shared" si="7"/>
        <v>0</v>
      </c>
    </row>
    <row r="22" spans="1:17" s="7" customFormat="1" x14ac:dyDescent="0.25">
      <c r="A22" s="33">
        <v>10</v>
      </c>
      <c r="B22" s="342" t="s">
        <v>993</v>
      </c>
      <c r="C22" s="40"/>
      <c r="D22" s="39">
        <f t="shared" si="0"/>
        <v>5</v>
      </c>
      <c r="E22" s="86">
        <v>9.65</v>
      </c>
      <c r="F22" s="18" t="s">
        <v>31</v>
      </c>
      <c r="G22" s="44">
        <f t="shared" si="1"/>
        <v>48.25</v>
      </c>
      <c r="H22" s="194">
        <v>3</v>
      </c>
      <c r="I22" s="37">
        <f t="shared" si="2"/>
        <v>28.950000000000003</v>
      </c>
      <c r="J22" s="96">
        <v>2</v>
      </c>
      <c r="K22" s="46">
        <f t="shared" si="3"/>
        <v>19.3</v>
      </c>
      <c r="L22" s="194"/>
      <c r="M22" s="37">
        <f t="shared" si="4"/>
        <v>0</v>
      </c>
      <c r="N22" s="96"/>
      <c r="O22" s="46">
        <f t="shared" si="5"/>
        <v>0</v>
      </c>
      <c r="P22" s="28">
        <f t="shared" si="6"/>
        <v>5</v>
      </c>
      <c r="Q22" s="28">
        <f t="shared" si="7"/>
        <v>0</v>
      </c>
    </row>
    <row r="23" spans="1:17" s="7" customFormat="1" x14ac:dyDescent="0.25">
      <c r="A23" s="33">
        <v>11</v>
      </c>
      <c r="B23" s="42" t="s">
        <v>1685</v>
      </c>
      <c r="C23" s="40"/>
      <c r="D23" s="39">
        <f t="shared" si="0"/>
        <v>3</v>
      </c>
      <c r="E23" s="86">
        <v>259.2</v>
      </c>
      <c r="F23" s="18" t="s">
        <v>1686</v>
      </c>
      <c r="G23" s="44">
        <f t="shared" si="1"/>
        <v>777.59999999999991</v>
      </c>
      <c r="H23" s="194">
        <v>3</v>
      </c>
      <c r="I23" s="37">
        <f t="shared" si="2"/>
        <v>777.59999999999991</v>
      </c>
      <c r="J23" s="96"/>
      <c r="K23" s="46">
        <f t="shared" si="3"/>
        <v>0</v>
      </c>
      <c r="L23" s="194"/>
      <c r="M23" s="37">
        <f t="shared" si="4"/>
        <v>0</v>
      </c>
      <c r="N23" s="96"/>
      <c r="O23" s="46">
        <f t="shared" si="5"/>
        <v>0</v>
      </c>
      <c r="P23" s="28">
        <f t="shared" si="6"/>
        <v>3</v>
      </c>
      <c r="Q23" s="28">
        <f t="shared" si="7"/>
        <v>0</v>
      </c>
    </row>
    <row r="24" spans="1:17" s="7" customFormat="1" x14ac:dyDescent="0.25">
      <c r="A24" s="33">
        <v>12</v>
      </c>
      <c r="B24" s="42" t="s">
        <v>1687</v>
      </c>
      <c r="C24" s="40"/>
      <c r="D24" s="39">
        <f t="shared" si="0"/>
        <v>3</v>
      </c>
      <c r="E24" s="86">
        <v>259.2</v>
      </c>
      <c r="F24" s="18" t="s">
        <v>1686</v>
      </c>
      <c r="G24" s="44">
        <f t="shared" si="1"/>
        <v>777.59999999999991</v>
      </c>
      <c r="H24" s="194">
        <v>3</v>
      </c>
      <c r="I24" s="37">
        <f t="shared" si="2"/>
        <v>777.59999999999991</v>
      </c>
      <c r="J24" s="96"/>
      <c r="K24" s="46">
        <f t="shared" si="3"/>
        <v>0</v>
      </c>
      <c r="L24" s="194"/>
      <c r="M24" s="37">
        <f t="shared" si="4"/>
        <v>0</v>
      </c>
      <c r="N24" s="96"/>
      <c r="O24" s="46">
        <f t="shared" si="5"/>
        <v>0</v>
      </c>
      <c r="P24" s="28">
        <f t="shared" si="6"/>
        <v>3</v>
      </c>
      <c r="Q24" s="28">
        <f t="shared" si="7"/>
        <v>0</v>
      </c>
    </row>
    <row r="25" spans="1:17" s="7" customFormat="1" x14ac:dyDescent="0.25">
      <c r="A25" s="33">
        <v>13</v>
      </c>
      <c r="B25" s="42" t="s">
        <v>1688</v>
      </c>
      <c r="C25" s="40"/>
      <c r="D25" s="39">
        <f t="shared" si="0"/>
        <v>3</v>
      </c>
      <c r="E25" s="86">
        <v>259.2</v>
      </c>
      <c r="F25" s="18" t="s">
        <v>1686</v>
      </c>
      <c r="G25" s="44">
        <f t="shared" si="1"/>
        <v>777.59999999999991</v>
      </c>
      <c r="H25" s="194">
        <v>3</v>
      </c>
      <c r="I25" s="37">
        <f t="shared" si="2"/>
        <v>777.59999999999991</v>
      </c>
      <c r="J25" s="96"/>
      <c r="K25" s="46">
        <f t="shared" si="3"/>
        <v>0</v>
      </c>
      <c r="L25" s="194"/>
      <c r="M25" s="37">
        <f t="shared" si="4"/>
        <v>0</v>
      </c>
      <c r="N25" s="96"/>
      <c r="O25" s="46">
        <f t="shared" si="5"/>
        <v>0</v>
      </c>
      <c r="P25" s="28">
        <f t="shared" si="6"/>
        <v>3</v>
      </c>
      <c r="Q25" s="28">
        <f t="shared" si="7"/>
        <v>0</v>
      </c>
    </row>
    <row r="26" spans="1:17" s="7" customFormat="1" x14ac:dyDescent="0.25">
      <c r="A26" s="33">
        <v>14</v>
      </c>
      <c r="B26" s="42" t="s">
        <v>1689</v>
      </c>
      <c r="C26" s="40"/>
      <c r="D26" s="39">
        <f t="shared" si="0"/>
        <v>3</v>
      </c>
      <c r="E26" s="86">
        <v>259.2</v>
      </c>
      <c r="F26" s="18" t="s">
        <v>1686</v>
      </c>
      <c r="G26" s="44">
        <f t="shared" si="1"/>
        <v>777.59999999999991</v>
      </c>
      <c r="H26" s="194">
        <v>3</v>
      </c>
      <c r="I26" s="37">
        <f t="shared" si="2"/>
        <v>777.59999999999991</v>
      </c>
      <c r="J26" s="96"/>
      <c r="K26" s="46">
        <f t="shared" si="3"/>
        <v>0</v>
      </c>
      <c r="L26" s="194"/>
      <c r="M26" s="37">
        <f t="shared" si="4"/>
        <v>0</v>
      </c>
      <c r="N26" s="96"/>
      <c r="O26" s="46">
        <f t="shared" si="5"/>
        <v>0</v>
      </c>
      <c r="P26" s="28">
        <f t="shared" si="6"/>
        <v>3</v>
      </c>
      <c r="Q26" s="28">
        <f t="shared" si="7"/>
        <v>0</v>
      </c>
    </row>
    <row r="27" spans="1:17" s="7" customFormat="1" x14ac:dyDescent="0.25">
      <c r="A27" s="33">
        <v>15</v>
      </c>
      <c r="B27" s="42" t="s">
        <v>65</v>
      </c>
      <c r="C27" s="40"/>
      <c r="D27" s="39">
        <f t="shared" si="0"/>
        <v>2</v>
      </c>
      <c r="E27" s="86">
        <v>15.6</v>
      </c>
      <c r="F27" s="18" t="s">
        <v>31</v>
      </c>
      <c r="G27" s="44">
        <f t="shared" si="1"/>
        <v>31.2</v>
      </c>
      <c r="H27" s="194">
        <v>2</v>
      </c>
      <c r="I27" s="37">
        <f t="shared" si="2"/>
        <v>31.2</v>
      </c>
      <c r="J27" s="96"/>
      <c r="K27" s="46">
        <f t="shared" si="3"/>
        <v>0</v>
      </c>
      <c r="L27" s="194"/>
      <c r="M27" s="37">
        <f t="shared" si="4"/>
        <v>0</v>
      </c>
      <c r="N27" s="96"/>
      <c r="O27" s="46">
        <f t="shared" si="5"/>
        <v>0</v>
      </c>
      <c r="P27" s="28">
        <f t="shared" si="6"/>
        <v>2</v>
      </c>
      <c r="Q27" s="28">
        <f t="shared" si="7"/>
        <v>0</v>
      </c>
    </row>
    <row r="28" spans="1:17" s="7" customFormat="1" x14ac:dyDescent="0.25">
      <c r="A28" s="33">
        <v>16</v>
      </c>
      <c r="B28" s="64" t="s">
        <v>73</v>
      </c>
      <c r="C28" s="65"/>
      <c r="D28" s="39">
        <f t="shared" si="0"/>
        <v>5</v>
      </c>
      <c r="E28" s="93">
        <v>9.1</v>
      </c>
      <c r="F28" s="18" t="s">
        <v>31</v>
      </c>
      <c r="G28" s="44">
        <f t="shared" si="1"/>
        <v>45.5</v>
      </c>
      <c r="H28" s="194">
        <v>3</v>
      </c>
      <c r="I28" s="37">
        <f t="shared" si="2"/>
        <v>27.299999999999997</v>
      </c>
      <c r="J28" s="96">
        <v>1</v>
      </c>
      <c r="K28" s="46">
        <f t="shared" si="3"/>
        <v>9.1</v>
      </c>
      <c r="L28" s="194">
        <v>1</v>
      </c>
      <c r="M28" s="37">
        <f t="shared" si="4"/>
        <v>9.1</v>
      </c>
      <c r="N28" s="96"/>
      <c r="O28" s="46">
        <f t="shared" si="5"/>
        <v>0</v>
      </c>
      <c r="P28" s="28">
        <f t="shared" si="6"/>
        <v>5</v>
      </c>
      <c r="Q28" s="28">
        <f t="shared" si="7"/>
        <v>0</v>
      </c>
    </row>
    <row r="29" spans="1:17" s="7" customFormat="1" x14ac:dyDescent="0.25">
      <c r="A29" s="33">
        <v>17</v>
      </c>
      <c r="B29" s="64" t="s">
        <v>548</v>
      </c>
      <c r="C29" s="65"/>
      <c r="D29" s="39">
        <f t="shared" si="0"/>
        <v>1</v>
      </c>
      <c r="E29" s="93">
        <v>187.2</v>
      </c>
      <c r="F29" s="18" t="s">
        <v>31</v>
      </c>
      <c r="G29" s="44">
        <f t="shared" si="1"/>
        <v>187.2</v>
      </c>
      <c r="H29" s="194">
        <v>1</v>
      </c>
      <c r="I29" s="37">
        <f t="shared" si="2"/>
        <v>187.2</v>
      </c>
      <c r="J29" s="96"/>
      <c r="K29" s="46">
        <f t="shared" si="3"/>
        <v>0</v>
      </c>
      <c r="L29" s="194"/>
      <c r="M29" s="37">
        <f t="shared" si="4"/>
        <v>0</v>
      </c>
      <c r="N29" s="96"/>
      <c r="O29" s="46">
        <f t="shared" si="5"/>
        <v>0</v>
      </c>
      <c r="P29" s="28">
        <f t="shared" si="6"/>
        <v>1</v>
      </c>
      <c r="Q29" s="28">
        <f t="shared" si="7"/>
        <v>0</v>
      </c>
    </row>
    <row r="30" spans="1:17" s="7" customFormat="1" x14ac:dyDescent="0.25">
      <c r="A30" s="33">
        <v>18</v>
      </c>
      <c r="B30" s="64" t="s">
        <v>152</v>
      </c>
      <c r="C30" s="65"/>
      <c r="D30" s="39">
        <f t="shared" si="0"/>
        <v>3</v>
      </c>
      <c r="E30" s="93">
        <v>20.68</v>
      </c>
      <c r="F30" s="18" t="s">
        <v>45</v>
      </c>
      <c r="G30" s="44">
        <f t="shared" si="1"/>
        <v>62.04</v>
      </c>
      <c r="H30" s="194">
        <v>1</v>
      </c>
      <c r="I30" s="37">
        <f t="shared" si="2"/>
        <v>20.68</v>
      </c>
      <c r="J30" s="96">
        <v>1</v>
      </c>
      <c r="K30" s="46">
        <f t="shared" si="3"/>
        <v>20.68</v>
      </c>
      <c r="L30" s="194">
        <v>1</v>
      </c>
      <c r="M30" s="37">
        <f t="shared" si="4"/>
        <v>20.68</v>
      </c>
      <c r="N30" s="96"/>
      <c r="O30" s="46">
        <f t="shared" si="5"/>
        <v>0</v>
      </c>
      <c r="P30" s="28">
        <f t="shared" si="6"/>
        <v>3</v>
      </c>
      <c r="Q30" s="28">
        <f t="shared" si="7"/>
        <v>0</v>
      </c>
    </row>
    <row r="31" spans="1:17" s="7" customFormat="1" x14ac:dyDescent="0.25">
      <c r="A31" s="33">
        <v>19</v>
      </c>
      <c r="B31" s="64" t="s">
        <v>68</v>
      </c>
      <c r="C31" s="65"/>
      <c r="D31" s="39">
        <f t="shared" si="0"/>
        <v>2</v>
      </c>
      <c r="E31" s="93">
        <v>82.16</v>
      </c>
      <c r="F31" s="18" t="s">
        <v>31</v>
      </c>
      <c r="G31" s="44">
        <f t="shared" si="1"/>
        <v>164.32</v>
      </c>
      <c r="H31" s="194">
        <v>2</v>
      </c>
      <c r="I31" s="37">
        <f t="shared" si="2"/>
        <v>164.32</v>
      </c>
      <c r="J31" s="96"/>
      <c r="K31" s="46">
        <f t="shared" si="3"/>
        <v>0</v>
      </c>
      <c r="L31" s="194"/>
      <c r="M31" s="37">
        <f t="shared" si="4"/>
        <v>0</v>
      </c>
      <c r="N31" s="96"/>
      <c r="O31" s="46">
        <f t="shared" si="5"/>
        <v>0</v>
      </c>
      <c r="P31" s="28">
        <f t="shared" si="6"/>
        <v>2</v>
      </c>
      <c r="Q31" s="28">
        <f t="shared" si="7"/>
        <v>0</v>
      </c>
    </row>
    <row r="32" spans="1:17" s="7" customFormat="1" x14ac:dyDescent="0.25">
      <c r="A32" s="33">
        <v>20</v>
      </c>
      <c r="B32" s="64" t="s">
        <v>1025</v>
      </c>
      <c r="C32" s="65"/>
      <c r="D32" s="39">
        <f t="shared" si="0"/>
        <v>1</v>
      </c>
      <c r="E32" s="93"/>
      <c r="F32" s="18" t="s">
        <v>31</v>
      </c>
      <c r="G32" s="44">
        <f t="shared" si="1"/>
        <v>0</v>
      </c>
      <c r="H32" s="194">
        <v>1</v>
      </c>
      <c r="I32" s="37">
        <f t="shared" si="2"/>
        <v>0</v>
      </c>
      <c r="J32" s="96"/>
      <c r="K32" s="46">
        <f t="shared" si="3"/>
        <v>0</v>
      </c>
      <c r="L32" s="194"/>
      <c r="M32" s="37">
        <f t="shared" si="4"/>
        <v>0</v>
      </c>
      <c r="N32" s="96"/>
      <c r="O32" s="46">
        <f t="shared" si="5"/>
        <v>0</v>
      </c>
      <c r="P32" s="28">
        <f t="shared" si="6"/>
        <v>1</v>
      </c>
      <c r="Q32" s="28">
        <f t="shared" si="7"/>
        <v>0</v>
      </c>
    </row>
    <row r="33" spans="1:17" x14ac:dyDescent="0.25">
      <c r="A33" s="33"/>
      <c r="B33" s="207" t="s">
        <v>1776</v>
      </c>
      <c r="C33" s="40"/>
      <c r="D33" s="39"/>
      <c r="E33" s="260"/>
      <c r="F33" s="200"/>
      <c r="G33" s="44"/>
      <c r="H33" s="194"/>
      <c r="I33" s="37"/>
      <c r="J33" s="96"/>
      <c r="K33" s="46"/>
      <c r="L33" s="194"/>
      <c r="M33" s="37"/>
      <c r="N33" s="96"/>
      <c r="O33" s="46"/>
      <c r="P33" s="28">
        <f t="shared" si="6"/>
        <v>0</v>
      </c>
      <c r="Q33" s="28">
        <f t="shared" si="7"/>
        <v>0</v>
      </c>
    </row>
    <row r="34" spans="1:17" x14ac:dyDescent="0.25">
      <c r="A34" s="33"/>
      <c r="B34" s="328" t="s">
        <v>1777</v>
      </c>
      <c r="C34" s="65"/>
      <c r="D34" s="39"/>
      <c r="E34" s="264"/>
      <c r="F34" s="262"/>
      <c r="G34" s="44"/>
      <c r="H34" s="212"/>
      <c r="I34" s="37"/>
      <c r="J34" s="97"/>
      <c r="K34" s="46"/>
      <c r="L34" s="212"/>
      <c r="M34" s="37"/>
      <c r="N34" s="97"/>
      <c r="O34" s="46"/>
      <c r="P34" s="28"/>
      <c r="Q34" s="28"/>
    </row>
    <row r="35" spans="1:17" x14ac:dyDescent="0.25">
      <c r="A35" s="33">
        <v>21</v>
      </c>
      <c r="B35" s="209" t="s">
        <v>1781</v>
      </c>
      <c r="C35" s="65"/>
      <c r="D35" s="39">
        <f t="shared" si="0"/>
        <v>50</v>
      </c>
      <c r="E35" s="264"/>
      <c r="F35" s="92" t="s">
        <v>101</v>
      </c>
      <c r="G35" s="44">
        <f t="shared" si="1"/>
        <v>0</v>
      </c>
      <c r="H35" s="212"/>
      <c r="I35" s="37">
        <f t="shared" si="2"/>
        <v>0</v>
      </c>
      <c r="J35" s="97">
        <v>50</v>
      </c>
      <c r="K35" s="46">
        <f t="shared" si="3"/>
        <v>0</v>
      </c>
      <c r="L35" s="212"/>
      <c r="M35" s="37">
        <f t="shared" si="4"/>
        <v>0</v>
      </c>
      <c r="N35" s="97"/>
      <c r="O35" s="46">
        <f t="shared" si="5"/>
        <v>0</v>
      </c>
      <c r="P35" s="28"/>
      <c r="Q35" s="28"/>
    </row>
    <row r="36" spans="1:17" x14ac:dyDescent="0.25">
      <c r="A36" s="33"/>
      <c r="B36" s="365" t="s">
        <v>1782</v>
      </c>
      <c r="C36" s="65"/>
      <c r="D36" s="39"/>
      <c r="E36" s="264"/>
      <c r="F36" s="92"/>
      <c r="G36" s="44"/>
      <c r="H36" s="212"/>
      <c r="I36" s="37"/>
      <c r="J36" s="97"/>
      <c r="K36" s="46"/>
      <c r="L36" s="212"/>
      <c r="M36" s="37"/>
      <c r="N36" s="97"/>
      <c r="O36" s="46"/>
      <c r="P36" s="28"/>
      <c r="Q36" s="28"/>
    </row>
    <row r="37" spans="1:17" x14ac:dyDescent="0.25">
      <c r="A37" s="33">
        <v>22</v>
      </c>
      <c r="B37" s="265" t="s">
        <v>1783</v>
      </c>
      <c r="C37" s="65"/>
      <c r="D37" s="39">
        <f t="shared" si="0"/>
        <v>50</v>
      </c>
      <c r="E37" s="93"/>
      <c r="F37" s="92" t="s">
        <v>101</v>
      </c>
      <c r="G37" s="44">
        <f t="shared" si="1"/>
        <v>0</v>
      </c>
      <c r="H37" s="212"/>
      <c r="I37" s="37">
        <f t="shared" si="2"/>
        <v>0</v>
      </c>
      <c r="J37" s="97">
        <v>50</v>
      </c>
      <c r="K37" s="46">
        <f t="shared" si="3"/>
        <v>0</v>
      </c>
      <c r="L37" s="212"/>
      <c r="M37" s="37">
        <f t="shared" si="4"/>
        <v>0</v>
      </c>
      <c r="N37" s="97"/>
      <c r="O37" s="46">
        <f t="shared" si="5"/>
        <v>0</v>
      </c>
      <c r="P37" s="28"/>
      <c r="Q37" s="28"/>
    </row>
    <row r="38" spans="1:17" x14ac:dyDescent="0.25">
      <c r="A38" s="94">
        <v>23</v>
      </c>
      <c r="B38" s="265" t="s">
        <v>1784</v>
      </c>
      <c r="C38" s="65"/>
      <c r="D38" s="39">
        <f t="shared" si="0"/>
        <v>50</v>
      </c>
      <c r="E38" s="93"/>
      <c r="F38" s="92" t="s">
        <v>101</v>
      </c>
      <c r="G38" s="44">
        <f t="shared" si="1"/>
        <v>0</v>
      </c>
      <c r="H38" s="212"/>
      <c r="I38" s="37">
        <f t="shared" si="2"/>
        <v>0</v>
      </c>
      <c r="J38" s="97">
        <v>50</v>
      </c>
      <c r="K38" s="46">
        <f t="shared" si="3"/>
        <v>0</v>
      </c>
      <c r="L38" s="212"/>
      <c r="M38" s="37">
        <f t="shared" si="4"/>
        <v>0</v>
      </c>
      <c r="N38" s="97"/>
      <c r="O38" s="46">
        <f t="shared" si="5"/>
        <v>0</v>
      </c>
      <c r="P38" s="28"/>
      <c r="Q38" s="28"/>
    </row>
    <row r="39" spans="1:17" x14ac:dyDescent="0.25">
      <c r="A39" s="94">
        <v>24</v>
      </c>
      <c r="B39" s="366" t="s">
        <v>1778</v>
      </c>
      <c r="C39" s="65"/>
      <c r="D39" s="39">
        <f t="shared" si="0"/>
        <v>235</v>
      </c>
      <c r="E39" s="93"/>
      <c r="F39" s="92" t="s">
        <v>1686</v>
      </c>
      <c r="G39" s="44">
        <f t="shared" si="1"/>
        <v>0</v>
      </c>
      <c r="H39" s="212">
        <v>235</v>
      </c>
      <c r="I39" s="37">
        <f t="shared" si="2"/>
        <v>0</v>
      </c>
      <c r="J39" s="97"/>
      <c r="K39" s="46">
        <f t="shared" si="3"/>
        <v>0</v>
      </c>
      <c r="L39" s="212"/>
      <c r="M39" s="37">
        <f t="shared" si="4"/>
        <v>0</v>
      </c>
      <c r="N39" s="97"/>
      <c r="O39" s="46">
        <f t="shared" si="5"/>
        <v>0</v>
      </c>
      <c r="P39" s="28"/>
      <c r="Q39" s="28"/>
    </row>
    <row r="40" spans="1:17" x14ac:dyDescent="0.25">
      <c r="A40" s="94"/>
      <c r="B40" s="366" t="s">
        <v>1779</v>
      </c>
      <c r="C40" s="65"/>
      <c r="D40" s="39"/>
      <c r="E40" s="93"/>
      <c r="F40" s="92"/>
      <c r="G40" s="44"/>
      <c r="H40" s="212"/>
      <c r="I40" s="37"/>
      <c r="J40" s="97"/>
      <c r="K40" s="46"/>
      <c r="L40" s="212"/>
      <c r="M40" s="37"/>
      <c r="N40" s="97"/>
      <c r="O40" s="46"/>
      <c r="P40" s="28"/>
      <c r="Q40" s="28"/>
    </row>
    <row r="41" spans="1:17" x14ac:dyDescent="0.25">
      <c r="A41" s="94">
        <v>25</v>
      </c>
      <c r="B41" s="265" t="s">
        <v>1780</v>
      </c>
      <c r="C41" s="65"/>
      <c r="D41" s="39">
        <f t="shared" si="0"/>
        <v>40</v>
      </c>
      <c r="E41" s="93"/>
      <c r="F41" s="92" t="s">
        <v>1800</v>
      </c>
      <c r="G41" s="44">
        <f t="shared" si="1"/>
        <v>0</v>
      </c>
      <c r="H41" s="212">
        <v>40</v>
      </c>
      <c r="I41" s="37">
        <f t="shared" si="2"/>
        <v>0</v>
      </c>
      <c r="J41" s="97"/>
      <c r="K41" s="46">
        <f t="shared" si="3"/>
        <v>0</v>
      </c>
      <c r="L41" s="212"/>
      <c r="M41" s="37">
        <f t="shared" si="4"/>
        <v>0</v>
      </c>
      <c r="N41" s="97"/>
      <c r="O41" s="46">
        <f t="shared" si="5"/>
        <v>0</v>
      </c>
      <c r="P41" s="28"/>
      <c r="Q41" s="28"/>
    </row>
    <row r="42" spans="1:17" x14ac:dyDescent="0.25">
      <c r="A42" s="94">
        <v>26</v>
      </c>
      <c r="B42" s="265" t="s">
        <v>1785</v>
      </c>
      <c r="C42" s="65"/>
      <c r="D42" s="39">
        <f t="shared" si="0"/>
        <v>40</v>
      </c>
      <c r="E42" s="93"/>
      <c r="F42" s="92" t="s">
        <v>101</v>
      </c>
      <c r="G42" s="44">
        <f t="shared" si="1"/>
        <v>0</v>
      </c>
      <c r="H42" s="212">
        <v>40</v>
      </c>
      <c r="I42" s="37">
        <f t="shared" si="2"/>
        <v>0</v>
      </c>
      <c r="J42" s="97"/>
      <c r="K42" s="46">
        <f t="shared" si="3"/>
        <v>0</v>
      </c>
      <c r="L42" s="212"/>
      <c r="M42" s="37">
        <f t="shared" si="4"/>
        <v>0</v>
      </c>
      <c r="N42" s="97"/>
      <c r="O42" s="46">
        <f t="shared" si="5"/>
        <v>0</v>
      </c>
      <c r="P42" s="28"/>
      <c r="Q42" s="28"/>
    </row>
    <row r="43" spans="1:17" x14ac:dyDescent="0.25">
      <c r="A43" s="94">
        <v>27</v>
      </c>
      <c r="B43" s="265" t="s">
        <v>1575</v>
      </c>
      <c r="C43" s="65"/>
      <c r="D43" s="39">
        <f t="shared" si="0"/>
        <v>2</v>
      </c>
      <c r="E43" s="93"/>
      <c r="F43" s="92" t="s">
        <v>101</v>
      </c>
      <c r="G43" s="44">
        <f t="shared" si="1"/>
        <v>0</v>
      </c>
      <c r="H43" s="212">
        <v>2</v>
      </c>
      <c r="I43" s="37">
        <f t="shared" si="2"/>
        <v>0</v>
      </c>
      <c r="J43" s="97"/>
      <c r="K43" s="46">
        <f t="shared" si="3"/>
        <v>0</v>
      </c>
      <c r="L43" s="212"/>
      <c r="M43" s="37">
        <f t="shared" si="4"/>
        <v>0</v>
      </c>
      <c r="N43" s="97"/>
      <c r="O43" s="46">
        <f t="shared" si="5"/>
        <v>0</v>
      </c>
      <c r="P43" s="28"/>
      <c r="Q43" s="28"/>
    </row>
    <row r="44" spans="1:17" x14ac:dyDescent="0.25">
      <c r="A44" s="94"/>
      <c r="B44" s="366" t="s">
        <v>1786</v>
      </c>
      <c r="C44" s="65"/>
      <c r="D44" s="39"/>
      <c r="E44" s="93"/>
      <c r="F44" s="92"/>
      <c r="G44" s="44"/>
      <c r="H44" s="212"/>
      <c r="I44" s="37"/>
      <c r="J44" s="97"/>
      <c r="K44" s="46"/>
      <c r="L44" s="212"/>
      <c r="M44" s="37"/>
      <c r="N44" s="97"/>
      <c r="O44" s="46"/>
      <c r="P44" s="28"/>
      <c r="Q44" s="28"/>
    </row>
    <row r="45" spans="1:17" x14ac:dyDescent="0.25">
      <c r="A45" s="94">
        <v>28</v>
      </c>
      <c r="B45" s="265" t="s">
        <v>1801</v>
      </c>
      <c r="C45" s="65"/>
      <c r="D45" s="39">
        <f t="shared" si="0"/>
        <v>50</v>
      </c>
      <c r="E45" s="93"/>
      <c r="F45" s="92" t="s">
        <v>101</v>
      </c>
      <c r="G45" s="44">
        <f t="shared" si="1"/>
        <v>0</v>
      </c>
      <c r="H45" s="212"/>
      <c r="I45" s="37">
        <f t="shared" si="2"/>
        <v>0</v>
      </c>
      <c r="J45" s="97"/>
      <c r="K45" s="46">
        <f t="shared" si="3"/>
        <v>0</v>
      </c>
      <c r="L45" s="212">
        <v>50</v>
      </c>
      <c r="M45" s="37">
        <f t="shared" si="4"/>
        <v>0</v>
      </c>
      <c r="N45" s="97"/>
      <c r="O45" s="46">
        <f t="shared" si="5"/>
        <v>0</v>
      </c>
      <c r="P45" s="28"/>
      <c r="Q45" s="28"/>
    </row>
    <row r="46" spans="1:17" x14ac:dyDescent="0.25">
      <c r="A46" s="94"/>
      <c r="B46" s="366" t="s">
        <v>1787</v>
      </c>
      <c r="C46" s="65"/>
      <c r="D46" s="39"/>
      <c r="E46" s="93"/>
      <c r="F46" s="92"/>
      <c r="G46" s="44"/>
      <c r="H46" s="212"/>
      <c r="I46" s="37"/>
      <c r="J46" s="97"/>
      <c r="K46" s="46"/>
      <c r="L46" s="212"/>
      <c r="M46" s="37"/>
      <c r="N46" s="97"/>
      <c r="O46" s="46"/>
      <c r="P46" s="28"/>
      <c r="Q46" s="28"/>
    </row>
    <row r="47" spans="1:17" x14ac:dyDescent="0.25">
      <c r="A47" s="94">
        <v>29</v>
      </c>
      <c r="B47" s="265" t="s">
        <v>1788</v>
      </c>
      <c r="C47" s="65"/>
      <c r="D47" s="39"/>
      <c r="E47" s="93"/>
      <c r="F47" s="92"/>
      <c r="G47" s="44">
        <f t="shared" si="1"/>
        <v>0</v>
      </c>
      <c r="H47" s="212"/>
      <c r="I47" s="37">
        <f t="shared" si="2"/>
        <v>0</v>
      </c>
      <c r="J47" s="97"/>
      <c r="K47" s="46">
        <f t="shared" si="3"/>
        <v>0</v>
      </c>
      <c r="L47" s="212"/>
      <c r="M47" s="37">
        <f t="shared" si="4"/>
        <v>0</v>
      </c>
      <c r="N47" s="97"/>
      <c r="O47" s="46">
        <f t="shared" si="5"/>
        <v>0</v>
      </c>
      <c r="P47" s="28"/>
      <c r="Q47" s="28"/>
    </row>
    <row r="48" spans="1:17" x14ac:dyDescent="0.25">
      <c r="A48" s="94">
        <v>30</v>
      </c>
      <c r="B48" s="265" t="s">
        <v>1789</v>
      </c>
      <c r="C48" s="65"/>
      <c r="D48" s="39">
        <f t="shared" si="0"/>
        <v>100</v>
      </c>
      <c r="E48" s="93"/>
      <c r="F48" s="92" t="s">
        <v>1800</v>
      </c>
      <c r="G48" s="44">
        <f t="shared" si="1"/>
        <v>0</v>
      </c>
      <c r="H48" s="212"/>
      <c r="I48" s="37">
        <f t="shared" si="2"/>
        <v>0</v>
      </c>
      <c r="J48" s="97"/>
      <c r="K48" s="46">
        <f t="shared" si="3"/>
        <v>0</v>
      </c>
      <c r="L48" s="212">
        <v>100</v>
      </c>
      <c r="M48" s="37">
        <f t="shared" si="4"/>
        <v>0</v>
      </c>
      <c r="N48" s="97"/>
      <c r="O48" s="46">
        <f t="shared" si="5"/>
        <v>0</v>
      </c>
      <c r="P48" s="28"/>
      <c r="Q48" s="28"/>
    </row>
    <row r="49" spans="1:17" x14ac:dyDescent="0.25">
      <c r="A49" s="94">
        <v>31</v>
      </c>
      <c r="B49" s="265" t="s">
        <v>1790</v>
      </c>
      <c r="C49" s="65"/>
      <c r="D49" s="39">
        <f t="shared" si="0"/>
        <v>30</v>
      </c>
      <c r="E49" s="93"/>
      <c r="F49" s="92" t="s">
        <v>1800</v>
      </c>
      <c r="G49" s="44">
        <f t="shared" si="1"/>
        <v>0</v>
      </c>
      <c r="H49" s="212"/>
      <c r="I49" s="37">
        <f t="shared" si="2"/>
        <v>0</v>
      </c>
      <c r="J49" s="97"/>
      <c r="K49" s="46">
        <f t="shared" si="3"/>
        <v>0</v>
      </c>
      <c r="L49" s="212">
        <v>30</v>
      </c>
      <c r="M49" s="37">
        <f t="shared" si="4"/>
        <v>0</v>
      </c>
      <c r="N49" s="97"/>
      <c r="O49" s="46">
        <f t="shared" si="5"/>
        <v>0</v>
      </c>
      <c r="P49" s="28"/>
      <c r="Q49" s="28"/>
    </row>
    <row r="50" spans="1:17" x14ac:dyDescent="0.25">
      <c r="A50" s="94">
        <v>32</v>
      </c>
      <c r="B50" s="265" t="s">
        <v>785</v>
      </c>
      <c r="C50" s="65"/>
      <c r="D50" s="39">
        <f t="shared" si="0"/>
        <v>2</v>
      </c>
      <c r="E50" s="93"/>
      <c r="F50" s="92" t="s">
        <v>101</v>
      </c>
      <c r="G50" s="44">
        <f t="shared" si="1"/>
        <v>0</v>
      </c>
      <c r="H50" s="212"/>
      <c r="I50" s="37">
        <f t="shared" si="2"/>
        <v>0</v>
      </c>
      <c r="J50" s="97"/>
      <c r="K50" s="46">
        <f t="shared" si="3"/>
        <v>0</v>
      </c>
      <c r="L50" s="212">
        <v>2</v>
      </c>
      <c r="M50" s="37">
        <f t="shared" si="4"/>
        <v>0</v>
      </c>
      <c r="N50" s="97"/>
      <c r="O50" s="46">
        <f t="shared" si="5"/>
        <v>0</v>
      </c>
      <c r="P50" s="28"/>
      <c r="Q50" s="28"/>
    </row>
    <row r="51" spans="1:17" x14ac:dyDescent="0.25">
      <c r="A51" s="94">
        <v>33</v>
      </c>
      <c r="B51" s="265" t="s">
        <v>1791</v>
      </c>
      <c r="C51" s="65"/>
      <c r="D51" s="39">
        <f t="shared" si="0"/>
        <v>5</v>
      </c>
      <c r="E51" s="93"/>
      <c r="F51" s="92" t="s">
        <v>101</v>
      </c>
      <c r="G51" s="44">
        <f t="shared" si="1"/>
        <v>0</v>
      </c>
      <c r="H51" s="212"/>
      <c r="I51" s="37">
        <f t="shared" si="2"/>
        <v>0</v>
      </c>
      <c r="J51" s="97"/>
      <c r="K51" s="46">
        <f t="shared" si="3"/>
        <v>0</v>
      </c>
      <c r="L51" s="212">
        <v>5</v>
      </c>
      <c r="M51" s="37">
        <f t="shared" si="4"/>
        <v>0</v>
      </c>
      <c r="N51" s="97"/>
      <c r="O51" s="46">
        <f t="shared" si="5"/>
        <v>0</v>
      </c>
      <c r="P51" s="28"/>
      <c r="Q51" s="28"/>
    </row>
    <row r="52" spans="1:17" x14ac:dyDescent="0.25">
      <c r="A52" s="94">
        <v>34</v>
      </c>
      <c r="B52" s="265" t="s">
        <v>1794</v>
      </c>
      <c r="C52" s="65"/>
      <c r="D52" s="39">
        <f t="shared" si="0"/>
        <v>10</v>
      </c>
      <c r="E52" s="93"/>
      <c r="F52" s="92" t="s">
        <v>101</v>
      </c>
      <c r="G52" s="44">
        <f t="shared" si="1"/>
        <v>0</v>
      </c>
      <c r="H52" s="212"/>
      <c r="I52" s="37">
        <f t="shared" si="2"/>
        <v>0</v>
      </c>
      <c r="J52" s="97"/>
      <c r="K52" s="46">
        <f t="shared" si="3"/>
        <v>0</v>
      </c>
      <c r="L52" s="212">
        <v>10</v>
      </c>
      <c r="M52" s="37">
        <f t="shared" si="4"/>
        <v>0</v>
      </c>
      <c r="N52" s="97"/>
      <c r="O52" s="46">
        <f t="shared" si="5"/>
        <v>0</v>
      </c>
      <c r="P52" s="28"/>
      <c r="Q52" s="28"/>
    </row>
    <row r="53" spans="1:17" x14ac:dyDescent="0.25">
      <c r="A53" s="94">
        <v>35</v>
      </c>
      <c r="B53" s="265" t="s">
        <v>218</v>
      </c>
      <c r="C53" s="65"/>
      <c r="D53" s="39">
        <f t="shared" si="0"/>
        <v>4</v>
      </c>
      <c r="E53" s="93"/>
      <c r="F53" s="92" t="s">
        <v>101</v>
      </c>
      <c r="G53" s="44">
        <f t="shared" si="1"/>
        <v>0</v>
      </c>
      <c r="H53" s="212"/>
      <c r="I53" s="37">
        <f t="shared" si="2"/>
        <v>0</v>
      </c>
      <c r="J53" s="97"/>
      <c r="K53" s="46">
        <f t="shared" si="3"/>
        <v>0</v>
      </c>
      <c r="L53" s="212">
        <v>4</v>
      </c>
      <c r="M53" s="37">
        <f t="shared" si="4"/>
        <v>0</v>
      </c>
      <c r="N53" s="97"/>
      <c r="O53" s="46">
        <f t="shared" si="5"/>
        <v>0</v>
      </c>
      <c r="P53" s="28"/>
      <c r="Q53" s="28"/>
    </row>
    <row r="54" spans="1:17" x14ac:dyDescent="0.25">
      <c r="A54" s="94"/>
      <c r="B54" s="366" t="s">
        <v>1792</v>
      </c>
      <c r="C54" s="65"/>
      <c r="D54" s="39"/>
      <c r="E54" s="93"/>
      <c r="F54" s="92"/>
      <c r="G54" s="44"/>
      <c r="H54" s="212"/>
      <c r="I54" s="37"/>
      <c r="J54" s="97"/>
      <c r="K54" s="46"/>
      <c r="L54" s="212"/>
      <c r="M54" s="37"/>
      <c r="N54" s="97"/>
      <c r="O54" s="46"/>
      <c r="P54" s="28"/>
      <c r="Q54" s="28"/>
    </row>
    <row r="55" spans="1:17" x14ac:dyDescent="0.25">
      <c r="A55" s="94">
        <v>36</v>
      </c>
      <c r="B55" s="265" t="s">
        <v>1789</v>
      </c>
      <c r="C55" s="65"/>
      <c r="D55" s="39">
        <f t="shared" si="0"/>
        <v>60</v>
      </c>
      <c r="E55" s="93"/>
      <c r="F55" s="92" t="s">
        <v>1800</v>
      </c>
      <c r="G55" s="44">
        <f t="shared" si="1"/>
        <v>0</v>
      </c>
      <c r="H55" s="212"/>
      <c r="I55" s="37">
        <f t="shared" si="2"/>
        <v>0</v>
      </c>
      <c r="J55" s="97">
        <v>60</v>
      </c>
      <c r="K55" s="46">
        <f t="shared" si="3"/>
        <v>0</v>
      </c>
      <c r="L55" s="212"/>
      <c r="M55" s="37">
        <f t="shared" si="4"/>
        <v>0</v>
      </c>
      <c r="N55" s="97"/>
      <c r="O55" s="46">
        <f t="shared" si="5"/>
        <v>0</v>
      </c>
      <c r="P55" s="28"/>
      <c r="Q55" s="28"/>
    </row>
    <row r="56" spans="1:17" x14ac:dyDescent="0.25">
      <c r="A56" s="94">
        <v>37</v>
      </c>
      <c r="B56" s="265" t="s">
        <v>1788</v>
      </c>
      <c r="C56" s="65"/>
      <c r="D56" s="39"/>
      <c r="E56" s="93"/>
      <c r="F56" s="92"/>
      <c r="G56" s="44">
        <f t="shared" si="1"/>
        <v>0</v>
      </c>
      <c r="H56" s="212"/>
      <c r="I56" s="37">
        <f t="shared" si="2"/>
        <v>0</v>
      </c>
      <c r="J56" s="97"/>
      <c r="K56" s="46">
        <f t="shared" si="3"/>
        <v>0</v>
      </c>
      <c r="L56" s="212"/>
      <c r="M56" s="37">
        <f t="shared" si="4"/>
        <v>0</v>
      </c>
      <c r="N56" s="97"/>
      <c r="O56" s="46">
        <f t="shared" si="5"/>
        <v>0</v>
      </c>
      <c r="P56" s="28"/>
      <c r="Q56" s="28"/>
    </row>
    <row r="57" spans="1:17" x14ac:dyDescent="0.25">
      <c r="A57" s="94">
        <v>38</v>
      </c>
      <c r="B57" s="64" t="s">
        <v>1793</v>
      </c>
      <c r="C57" s="65"/>
      <c r="D57" s="39">
        <f t="shared" si="0"/>
        <v>50</v>
      </c>
      <c r="E57" s="93"/>
      <c r="F57" s="92" t="s">
        <v>101</v>
      </c>
      <c r="G57" s="44">
        <f t="shared" si="1"/>
        <v>0</v>
      </c>
      <c r="H57" s="212"/>
      <c r="I57" s="37">
        <f t="shared" si="2"/>
        <v>0</v>
      </c>
      <c r="J57" s="97">
        <v>50</v>
      </c>
      <c r="K57" s="46">
        <f t="shared" si="3"/>
        <v>0</v>
      </c>
      <c r="L57" s="212"/>
      <c r="M57" s="37">
        <f t="shared" si="4"/>
        <v>0</v>
      </c>
      <c r="N57" s="97"/>
      <c r="O57" s="46">
        <f t="shared" si="5"/>
        <v>0</v>
      </c>
      <c r="P57" s="28"/>
      <c r="Q57" s="28"/>
    </row>
    <row r="58" spans="1:17" x14ac:dyDescent="0.25">
      <c r="A58" s="94">
        <v>39</v>
      </c>
      <c r="B58" s="64" t="s">
        <v>1791</v>
      </c>
      <c r="C58" s="65"/>
      <c r="D58" s="39">
        <f t="shared" si="0"/>
        <v>10</v>
      </c>
      <c r="E58" s="93"/>
      <c r="F58" s="92" t="s">
        <v>101</v>
      </c>
      <c r="G58" s="44">
        <f t="shared" si="1"/>
        <v>0</v>
      </c>
      <c r="H58" s="212"/>
      <c r="I58" s="37">
        <f t="shared" si="2"/>
        <v>0</v>
      </c>
      <c r="J58" s="97">
        <v>10</v>
      </c>
      <c r="K58" s="46">
        <f t="shared" si="3"/>
        <v>0</v>
      </c>
      <c r="L58" s="212"/>
      <c r="M58" s="37">
        <f t="shared" si="4"/>
        <v>0</v>
      </c>
      <c r="N58" s="97"/>
      <c r="O58" s="46">
        <f t="shared" si="5"/>
        <v>0</v>
      </c>
      <c r="P58" s="28"/>
      <c r="Q58" s="28"/>
    </row>
    <row r="59" spans="1:17" x14ac:dyDescent="0.25">
      <c r="A59" s="94">
        <v>40</v>
      </c>
      <c r="B59" s="64" t="s">
        <v>1795</v>
      </c>
      <c r="C59" s="65"/>
      <c r="D59" s="39"/>
      <c r="E59" s="93"/>
      <c r="F59" s="92"/>
      <c r="G59" s="44">
        <f t="shared" si="1"/>
        <v>0</v>
      </c>
      <c r="H59" s="212"/>
      <c r="I59" s="37">
        <f t="shared" si="2"/>
        <v>0</v>
      </c>
      <c r="J59" s="97"/>
      <c r="K59" s="46">
        <f t="shared" si="3"/>
        <v>0</v>
      </c>
      <c r="L59" s="212"/>
      <c r="M59" s="37">
        <f t="shared" si="4"/>
        <v>0</v>
      </c>
      <c r="N59" s="97"/>
      <c r="O59" s="46">
        <f t="shared" si="5"/>
        <v>0</v>
      </c>
      <c r="P59" s="28"/>
      <c r="Q59" s="28"/>
    </row>
    <row r="60" spans="1:17" x14ac:dyDescent="0.25">
      <c r="A60" s="94"/>
      <c r="B60" s="343" t="s">
        <v>1796</v>
      </c>
      <c r="C60" s="65"/>
      <c r="D60" s="39"/>
      <c r="E60" s="93"/>
      <c r="F60" s="92"/>
      <c r="G60" s="44"/>
      <c r="H60" s="212"/>
      <c r="I60" s="37"/>
      <c r="J60" s="97"/>
      <c r="K60" s="46"/>
      <c r="L60" s="212"/>
      <c r="M60" s="37"/>
      <c r="N60" s="97"/>
      <c r="O60" s="46"/>
      <c r="P60" s="28"/>
      <c r="Q60" s="28"/>
    </row>
    <row r="61" spans="1:17" x14ac:dyDescent="0.25">
      <c r="A61" s="94"/>
      <c r="B61" s="343" t="s">
        <v>1797</v>
      </c>
      <c r="C61" s="65"/>
      <c r="D61" s="39"/>
      <c r="E61" s="93"/>
      <c r="F61" s="92"/>
      <c r="G61" s="44"/>
      <c r="H61" s="212"/>
      <c r="I61" s="37"/>
      <c r="J61" s="97"/>
      <c r="K61" s="46"/>
      <c r="L61" s="212"/>
      <c r="M61" s="37"/>
      <c r="N61" s="97"/>
      <c r="O61" s="46"/>
      <c r="P61" s="28"/>
      <c r="Q61" s="28"/>
    </row>
    <row r="62" spans="1:17" x14ac:dyDescent="0.25">
      <c r="A62" s="94">
        <v>41</v>
      </c>
      <c r="B62" s="64" t="s">
        <v>1798</v>
      </c>
      <c r="C62" s="65"/>
      <c r="D62" s="39">
        <f t="shared" si="0"/>
        <v>80</v>
      </c>
      <c r="E62" s="93"/>
      <c r="F62" s="92" t="s">
        <v>1800</v>
      </c>
      <c r="G62" s="44">
        <f t="shared" si="1"/>
        <v>0</v>
      </c>
      <c r="H62" s="212">
        <v>20</v>
      </c>
      <c r="I62" s="37">
        <f t="shared" si="2"/>
        <v>0</v>
      </c>
      <c r="J62" s="97">
        <v>20</v>
      </c>
      <c r="K62" s="46">
        <f t="shared" si="3"/>
        <v>0</v>
      </c>
      <c r="L62" s="212">
        <v>20</v>
      </c>
      <c r="M62" s="37">
        <f t="shared" si="4"/>
        <v>0</v>
      </c>
      <c r="N62" s="97">
        <v>20</v>
      </c>
      <c r="O62" s="46">
        <f t="shared" si="5"/>
        <v>0</v>
      </c>
      <c r="P62" s="28"/>
      <c r="Q62" s="28"/>
    </row>
    <row r="63" spans="1:17" x14ac:dyDescent="0.25">
      <c r="A63" s="94"/>
      <c r="B63" s="343" t="s">
        <v>1799</v>
      </c>
      <c r="C63" s="65"/>
      <c r="D63" s="39"/>
      <c r="E63" s="93"/>
      <c r="F63" s="92"/>
      <c r="G63" s="44"/>
      <c r="H63" s="212"/>
      <c r="I63" s="37"/>
      <c r="J63" s="97"/>
      <c r="K63" s="46"/>
      <c r="L63" s="212"/>
      <c r="M63" s="37"/>
      <c r="N63" s="97"/>
      <c r="O63" s="46"/>
      <c r="P63" s="28"/>
      <c r="Q63" s="28"/>
    </row>
    <row r="64" spans="1:17" x14ac:dyDescent="0.25">
      <c r="A64" s="94">
        <v>42</v>
      </c>
      <c r="B64" s="64" t="s">
        <v>1798</v>
      </c>
      <c r="C64" s="65"/>
      <c r="D64" s="39">
        <f t="shared" si="0"/>
        <v>20</v>
      </c>
      <c r="E64" s="93"/>
      <c r="F64" s="92" t="s">
        <v>1800</v>
      </c>
      <c r="G64" s="44">
        <f t="shared" si="1"/>
        <v>0</v>
      </c>
      <c r="H64" s="212"/>
      <c r="I64" s="37">
        <f t="shared" si="2"/>
        <v>0</v>
      </c>
      <c r="J64" s="97"/>
      <c r="K64" s="46">
        <f t="shared" si="3"/>
        <v>0</v>
      </c>
      <c r="L64" s="212">
        <v>20</v>
      </c>
      <c r="M64" s="37">
        <f t="shared" si="4"/>
        <v>0</v>
      </c>
      <c r="N64" s="97"/>
      <c r="O64" s="46">
        <f t="shared" si="5"/>
        <v>0</v>
      </c>
      <c r="P64" s="28"/>
      <c r="Q64" s="28"/>
    </row>
    <row r="65" spans="1:17" ht="13.5" thickBot="1" x14ac:dyDescent="0.3">
      <c r="A65" s="63"/>
      <c r="B65" s="64"/>
      <c r="C65" s="65"/>
      <c r="D65" s="66"/>
      <c r="E65" s="67"/>
      <c r="F65" s="68"/>
      <c r="G65" s="69"/>
      <c r="H65" s="70"/>
      <c r="I65" s="71"/>
      <c r="J65" s="72"/>
      <c r="K65" s="69"/>
      <c r="L65" s="70"/>
      <c r="M65" s="71"/>
      <c r="N65" s="97"/>
      <c r="O65" s="73"/>
      <c r="P65" s="28"/>
      <c r="Q65" s="28"/>
    </row>
    <row r="66" spans="1:17" ht="14.25" thickTop="1" thickBot="1" x14ac:dyDescent="0.3">
      <c r="A66" s="74"/>
      <c r="B66" s="75"/>
      <c r="C66" s="76"/>
      <c r="D66" s="77"/>
      <c r="E66" s="78"/>
      <c r="F66" s="79"/>
      <c r="G66" s="80">
        <f>SUM(G13:G65)</f>
        <v>8630.1000000000022</v>
      </c>
      <c r="H66" s="76"/>
      <c r="I66" s="80">
        <f>SUM(I13:I65)</f>
        <v>6557.04</v>
      </c>
      <c r="J66" s="78"/>
      <c r="K66" s="80">
        <f>SUM(K13:K65)</f>
        <v>78.180000000000007</v>
      </c>
      <c r="L66" s="76"/>
      <c r="M66" s="80">
        <f>SUM(M13:M65)</f>
        <v>1994.8799999999999</v>
      </c>
      <c r="N66" s="98"/>
      <c r="O66" s="80">
        <f>SUM(O13:O65)</f>
        <v>0</v>
      </c>
      <c r="P66" s="28"/>
      <c r="Q66" s="28"/>
    </row>
    <row r="67" spans="1:17" ht="13.5" thickTop="1" x14ac:dyDescent="0.25">
      <c r="A67" s="8" t="s">
        <v>5</v>
      </c>
      <c r="B67" s="9"/>
      <c r="C67" s="353"/>
      <c r="D67" s="9" t="s">
        <v>6</v>
      </c>
      <c r="E67" s="9"/>
      <c r="F67" s="17"/>
      <c r="G67" s="22"/>
      <c r="H67" s="353"/>
      <c r="I67" s="22"/>
      <c r="J67" s="353"/>
      <c r="K67" s="22"/>
      <c r="L67" s="26"/>
      <c r="M67" s="23" t="s">
        <v>7</v>
      </c>
      <c r="N67" s="29"/>
      <c r="P67" s="28"/>
      <c r="Q67" s="28"/>
    </row>
    <row r="68" spans="1:17" x14ac:dyDescent="0.25">
      <c r="D68" s="8" t="s">
        <v>8</v>
      </c>
      <c r="P68" s="28"/>
      <c r="Q68" s="28"/>
    </row>
    <row r="69" spans="1:17" x14ac:dyDescent="0.25">
      <c r="P69" s="28"/>
      <c r="Q69" s="28"/>
    </row>
    <row r="70" spans="1:17" x14ac:dyDescent="0.25">
      <c r="A70" s="652" t="s">
        <v>2229</v>
      </c>
      <c r="B70" s="652"/>
      <c r="C70" s="356"/>
      <c r="D70" s="653" t="s">
        <v>9</v>
      </c>
      <c r="E70" s="653"/>
      <c r="F70" s="653"/>
      <c r="G70" s="20"/>
      <c r="H70" s="653" t="s">
        <v>10</v>
      </c>
      <c r="I70" s="653"/>
      <c r="J70" s="653"/>
      <c r="K70" s="20"/>
      <c r="L70" s="356"/>
      <c r="M70" s="653" t="s">
        <v>25</v>
      </c>
      <c r="N70" s="653"/>
      <c r="O70" s="653"/>
      <c r="P70" s="28"/>
      <c r="Q70" s="28"/>
    </row>
    <row r="71" spans="1:17" x14ac:dyDescent="0.25">
      <c r="A71" s="654" t="s">
        <v>11</v>
      </c>
      <c r="B71" s="654"/>
      <c r="C71" s="355"/>
      <c r="D71" s="655" t="s">
        <v>12</v>
      </c>
      <c r="E71" s="655"/>
      <c r="F71" s="655"/>
      <c r="G71" s="24"/>
      <c r="H71" s="655" t="s">
        <v>13</v>
      </c>
      <c r="I71" s="655"/>
      <c r="J71" s="655"/>
      <c r="K71" s="24"/>
      <c r="L71" s="355"/>
      <c r="M71" s="655" t="s">
        <v>26</v>
      </c>
      <c r="N71" s="655"/>
      <c r="O71" s="655"/>
      <c r="P71" s="28"/>
      <c r="Q71" s="28"/>
    </row>
  </sheetData>
  <mergeCells count="26">
    <mergeCell ref="A71:B71"/>
    <mergeCell ref="D71:F71"/>
    <mergeCell ref="H71:J71"/>
    <mergeCell ref="M71:O71"/>
    <mergeCell ref="L10:M11"/>
    <mergeCell ref="N10:O11"/>
    <mergeCell ref="A70:B70"/>
    <mergeCell ref="D70:F70"/>
    <mergeCell ref="H70:J70"/>
    <mergeCell ref="M70:O70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C6:E6"/>
    <mergeCell ref="A1:O1"/>
    <mergeCell ref="A2:O2"/>
    <mergeCell ref="C4:E4"/>
    <mergeCell ref="F4:I4"/>
    <mergeCell ref="C5:E5"/>
  </mergeCells>
  <pageMargins left="0.25" right="0.25" top="0.18627450980392199" bottom="0.17647058823529399" header="0.3" footer="0.3"/>
  <pageSetup paperSize="5" orientation="landscape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42"/>
  <sheetViews>
    <sheetView showWhiteSpace="0" view="pageLayout" zoomScale="85" zoomScaleNormal="100" zoomScalePageLayoutView="85" workbookViewId="0">
      <selection activeCell="I28" sqref="I28"/>
    </sheetView>
  </sheetViews>
  <sheetFormatPr defaultColWidth="9.140625" defaultRowHeight="12.75" x14ac:dyDescent="0.25"/>
  <cols>
    <col min="1" max="1" width="5.42578125" style="8" customWidth="1"/>
    <col min="2" max="2" width="31.28515625" style="8" customWidth="1"/>
    <col min="3" max="4" width="8.85546875" style="4" customWidth="1"/>
    <col min="5" max="5" width="9.7109375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303"/>
      <c r="D3" s="303"/>
      <c r="F3" s="16"/>
      <c r="G3" s="20"/>
      <c r="H3" s="303"/>
      <c r="I3" s="20"/>
      <c r="J3" s="303"/>
      <c r="K3" s="20"/>
      <c r="L3" s="303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73" t="s">
        <v>1</v>
      </c>
      <c r="D4" s="673"/>
      <c r="E4" s="673"/>
      <c r="F4" s="652"/>
      <c r="G4" s="652"/>
      <c r="H4" s="652"/>
      <c r="I4" s="652"/>
      <c r="J4" s="303"/>
      <c r="K4" s="20"/>
      <c r="L4" s="303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17"/>
      <c r="G5" s="21"/>
      <c r="H5" s="300"/>
      <c r="I5" s="21"/>
      <c r="J5" s="303"/>
      <c r="K5" s="20"/>
      <c r="L5" s="303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72" t="s">
        <v>1253</v>
      </c>
      <c r="D6" s="672"/>
      <c r="E6" s="672"/>
      <c r="F6" s="17"/>
      <c r="G6" s="21"/>
      <c r="H6" s="300"/>
      <c r="I6" s="21"/>
      <c r="J6" s="303"/>
      <c r="K6" s="20"/>
      <c r="L6" s="303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3"/>
      <c r="D7" s="673"/>
      <c r="E7" s="673"/>
      <c r="F7" s="17"/>
      <c r="G7" s="21"/>
      <c r="H7" s="300"/>
      <c r="I7" s="21"/>
      <c r="J7" s="303"/>
      <c r="K7" s="20"/>
      <c r="L7" s="303"/>
      <c r="M7" s="20"/>
      <c r="N7" s="28"/>
      <c r="O7" s="20"/>
      <c r="P7" s="28"/>
      <c r="Q7" s="28"/>
    </row>
    <row r="8" spans="1:17" s="5" customFormat="1" ht="13.5" thickBot="1" x14ac:dyDescent="0.3">
      <c r="C8" s="300"/>
      <c r="D8" s="300"/>
      <c r="E8" s="300"/>
      <c r="F8" s="17"/>
      <c r="G8" s="21"/>
      <c r="H8" s="300"/>
      <c r="I8" s="21"/>
      <c r="J8" s="303"/>
      <c r="K8" s="20"/>
      <c r="L8" s="303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301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87"/>
      <c r="C12" s="50"/>
      <c r="D12" s="51"/>
      <c r="E12" s="52"/>
      <c r="F12" s="53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7" customFormat="1" x14ac:dyDescent="0.2">
      <c r="A13" s="33">
        <v>1</v>
      </c>
      <c r="B13" s="386" t="s">
        <v>2230</v>
      </c>
      <c r="C13" s="39"/>
      <c r="D13" s="35"/>
      <c r="E13" s="108">
        <v>259.2</v>
      </c>
      <c r="F13" s="563" t="s">
        <v>57</v>
      </c>
      <c r="G13" s="46">
        <f>E13*D13</f>
        <v>0</v>
      </c>
      <c r="H13" s="194"/>
      <c r="I13" s="37">
        <f>H13*E13</f>
        <v>0</v>
      </c>
      <c r="J13" s="96"/>
      <c r="K13" s="46">
        <f>J13*E13</f>
        <v>0</v>
      </c>
      <c r="L13" s="194"/>
      <c r="M13" s="37">
        <f>L13*E13</f>
        <v>0</v>
      </c>
      <c r="N13" s="96"/>
      <c r="O13" s="32">
        <f>N13*E13</f>
        <v>0</v>
      </c>
      <c r="P13" s="28">
        <f t="shared" ref="P13:P16" si="0">N13+L13+J13+H13</f>
        <v>0</v>
      </c>
      <c r="Q13" s="28">
        <f t="shared" ref="Q13:Q16" si="1">P13-D13</f>
        <v>0</v>
      </c>
    </row>
    <row r="14" spans="1:17" s="7" customFormat="1" x14ac:dyDescent="0.2">
      <c r="A14" s="33">
        <v>2</v>
      </c>
      <c r="B14" s="295" t="s">
        <v>2231</v>
      </c>
      <c r="C14" s="40"/>
      <c r="D14" s="35"/>
      <c r="E14" s="86">
        <v>129.97999999999999</v>
      </c>
      <c r="F14" s="563" t="s">
        <v>40</v>
      </c>
      <c r="G14" s="46">
        <f t="shared" ref="G14:G34" si="2">E14*D14</f>
        <v>0</v>
      </c>
      <c r="H14" s="194"/>
      <c r="I14" s="37">
        <f t="shared" ref="I14:I34" si="3">H14*E14</f>
        <v>0</v>
      </c>
      <c r="J14" s="96"/>
      <c r="K14" s="46">
        <f t="shared" ref="K14:K34" si="4">J14*E14</f>
        <v>0</v>
      </c>
      <c r="L14" s="194"/>
      <c r="M14" s="37">
        <f t="shared" ref="M14:M34" si="5">L14*E14</f>
        <v>0</v>
      </c>
      <c r="N14" s="96"/>
      <c r="O14" s="32">
        <f t="shared" ref="O14:O34" si="6">N14*E14</f>
        <v>0</v>
      </c>
      <c r="P14" s="28">
        <f t="shared" si="0"/>
        <v>0</v>
      </c>
      <c r="Q14" s="28">
        <f t="shared" si="1"/>
        <v>0</v>
      </c>
    </row>
    <row r="15" spans="1:17" s="7" customFormat="1" x14ac:dyDescent="0.2">
      <c r="A15" s="33">
        <v>3</v>
      </c>
      <c r="B15" s="295" t="s">
        <v>2232</v>
      </c>
      <c r="C15" s="40"/>
      <c r="D15" s="35"/>
      <c r="E15" s="86">
        <v>114.51</v>
      </c>
      <c r="F15" s="563" t="s">
        <v>40</v>
      </c>
      <c r="G15" s="46">
        <f t="shared" si="2"/>
        <v>0</v>
      </c>
      <c r="H15" s="194"/>
      <c r="I15" s="37">
        <f t="shared" si="3"/>
        <v>0</v>
      </c>
      <c r="J15" s="96"/>
      <c r="K15" s="46">
        <f t="shared" si="4"/>
        <v>0</v>
      </c>
      <c r="L15" s="194"/>
      <c r="M15" s="37">
        <f t="shared" si="5"/>
        <v>0</v>
      </c>
      <c r="N15" s="96"/>
      <c r="O15" s="32">
        <f t="shared" si="6"/>
        <v>0</v>
      </c>
      <c r="P15" s="28">
        <f t="shared" si="0"/>
        <v>0</v>
      </c>
      <c r="Q15" s="28">
        <f t="shared" si="1"/>
        <v>0</v>
      </c>
    </row>
    <row r="16" spans="1:17" s="7" customFormat="1" x14ac:dyDescent="0.2">
      <c r="A16" s="33">
        <v>4</v>
      </c>
      <c r="B16" s="295" t="s">
        <v>2233</v>
      </c>
      <c r="C16" s="40"/>
      <c r="D16" s="35"/>
      <c r="E16" s="86"/>
      <c r="F16" s="563"/>
      <c r="G16" s="46">
        <f t="shared" si="2"/>
        <v>0</v>
      </c>
      <c r="H16" s="194"/>
      <c r="I16" s="37">
        <f t="shared" si="3"/>
        <v>0</v>
      </c>
      <c r="J16" s="96"/>
      <c r="K16" s="46">
        <f t="shared" si="4"/>
        <v>0</v>
      </c>
      <c r="L16" s="194"/>
      <c r="M16" s="37">
        <f t="shared" si="5"/>
        <v>0</v>
      </c>
      <c r="N16" s="96"/>
      <c r="O16" s="32">
        <f t="shared" si="6"/>
        <v>0</v>
      </c>
      <c r="P16" s="28">
        <f t="shared" si="0"/>
        <v>0</v>
      </c>
      <c r="Q16" s="28">
        <f t="shared" si="1"/>
        <v>0</v>
      </c>
    </row>
    <row r="17" spans="1:17" s="5" customFormat="1" x14ac:dyDescent="0.2">
      <c r="A17" s="33"/>
      <c r="B17" s="561" t="s">
        <v>1840</v>
      </c>
      <c r="C17" s="39"/>
      <c r="D17" s="35"/>
      <c r="E17" s="387"/>
      <c r="F17" s="563"/>
      <c r="G17" s="46"/>
      <c r="H17" s="194"/>
      <c r="I17" s="37"/>
      <c r="J17" s="96"/>
      <c r="K17" s="46"/>
      <c r="L17" s="194"/>
      <c r="M17" s="37"/>
      <c r="N17" s="96"/>
      <c r="O17" s="32"/>
      <c r="P17" s="28">
        <f t="shared" ref="P17:P20" si="7">N17+L17+J17+H17</f>
        <v>0</v>
      </c>
      <c r="Q17" s="28">
        <f t="shared" ref="Q17:Q20" si="8">P17-D17</f>
        <v>0</v>
      </c>
    </row>
    <row r="18" spans="1:17" s="7" customFormat="1" x14ac:dyDescent="0.2">
      <c r="A18" s="33">
        <v>5</v>
      </c>
      <c r="B18" s="295" t="s">
        <v>2234</v>
      </c>
      <c r="C18" s="40"/>
      <c r="D18" s="35"/>
      <c r="E18" s="86"/>
      <c r="F18" s="563"/>
      <c r="G18" s="46">
        <f t="shared" si="2"/>
        <v>0</v>
      </c>
      <c r="H18" s="194"/>
      <c r="I18" s="37">
        <f t="shared" si="3"/>
        <v>0</v>
      </c>
      <c r="J18" s="96"/>
      <c r="K18" s="46">
        <f t="shared" si="4"/>
        <v>0</v>
      </c>
      <c r="L18" s="194"/>
      <c r="M18" s="37">
        <f t="shared" si="5"/>
        <v>0</v>
      </c>
      <c r="N18" s="96"/>
      <c r="O18" s="32">
        <f t="shared" si="6"/>
        <v>0</v>
      </c>
      <c r="P18" s="28">
        <f t="shared" si="7"/>
        <v>0</v>
      </c>
      <c r="Q18" s="28">
        <f t="shared" si="8"/>
        <v>0</v>
      </c>
    </row>
    <row r="19" spans="1:17" s="7" customFormat="1" x14ac:dyDescent="0.2">
      <c r="A19" s="33">
        <v>6</v>
      </c>
      <c r="B19" s="295" t="s">
        <v>2235</v>
      </c>
      <c r="C19" s="40"/>
      <c r="D19" s="35"/>
      <c r="E19" s="86"/>
      <c r="F19" s="563"/>
      <c r="G19" s="46">
        <f t="shared" si="2"/>
        <v>0</v>
      </c>
      <c r="H19" s="194"/>
      <c r="I19" s="37">
        <f t="shared" si="3"/>
        <v>0</v>
      </c>
      <c r="J19" s="96"/>
      <c r="K19" s="46">
        <f t="shared" si="4"/>
        <v>0</v>
      </c>
      <c r="L19" s="194"/>
      <c r="M19" s="37">
        <f t="shared" si="5"/>
        <v>0</v>
      </c>
      <c r="N19" s="96"/>
      <c r="O19" s="32">
        <f t="shared" si="6"/>
        <v>0</v>
      </c>
      <c r="P19" s="28">
        <f t="shared" si="7"/>
        <v>0</v>
      </c>
      <c r="Q19" s="28">
        <f t="shared" si="8"/>
        <v>0</v>
      </c>
    </row>
    <row r="20" spans="1:17" s="7" customFormat="1" x14ac:dyDescent="0.2">
      <c r="A20" s="33">
        <v>7</v>
      </c>
      <c r="B20" s="295" t="s">
        <v>2236</v>
      </c>
      <c r="C20" s="40"/>
      <c r="D20" s="35"/>
      <c r="E20" s="86"/>
      <c r="F20" s="563"/>
      <c r="G20" s="46">
        <f t="shared" si="2"/>
        <v>0</v>
      </c>
      <c r="H20" s="194"/>
      <c r="I20" s="37">
        <f t="shared" si="3"/>
        <v>0</v>
      </c>
      <c r="J20" s="96"/>
      <c r="K20" s="46">
        <f t="shared" si="4"/>
        <v>0</v>
      </c>
      <c r="L20" s="194"/>
      <c r="M20" s="37">
        <f t="shared" si="5"/>
        <v>0</v>
      </c>
      <c r="N20" s="96"/>
      <c r="O20" s="32">
        <f t="shared" si="6"/>
        <v>0</v>
      </c>
      <c r="P20" s="28">
        <f t="shared" si="7"/>
        <v>0</v>
      </c>
      <c r="Q20" s="28">
        <f t="shared" si="8"/>
        <v>0</v>
      </c>
    </row>
    <row r="21" spans="1:17" s="7" customFormat="1" x14ac:dyDescent="0.2">
      <c r="A21" s="33"/>
      <c r="B21" s="561" t="s">
        <v>1841</v>
      </c>
      <c r="C21" s="40"/>
      <c r="D21" s="35"/>
      <c r="E21" s="388"/>
      <c r="F21" s="563" t="s">
        <v>1339</v>
      </c>
      <c r="G21" s="46"/>
      <c r="H21" s="194"/>
      <c r="I21" s="37"/>
      <c r="J21" s="96"/>
      <c r="K21" s="46"/>
      <c r="L21" s="194"/>
      <c r="M21" s="37"/>
      <c r="N21" s="96"/>
      <c r="O21" s="32"/>
      <c r="P21" s="28"/>
      <c r="Q21" s="28"/>
    </row>
    <row r="22" spans="1:17" s="7" customFormat="1" x14ac:dyDescent="0.2">
      <c r="A22" s="33">
        <v>8</v>
      </c>
      <c r="B22" s="295" t="s">
        <v>2237</v>
      </c>
      <c r="C22" s="40"/>
      <c r="D22" s="35"/>
      <c r="E22" s="86"/>
      <c r="F22" s="563"/>
      <c r="G22" s="46">
        <f t="shared" si="2"/>
        <v>0</v>
      </c>
      <c r="H22" s="194"/>
      <c r="I22" s="37">
        <f t="shared" si="3"/>
        <v>0</v>
      </c>
      <c r="J22" s="96"/>
      <c r="K22" s="46">
        <f t="shared" si="4"/>
        <v>0</v>
      </c>
      <c r="L22" s="194"/>
      <c r="M22" s="37">
        <f t="shared" si="5"/>
        <v>0</v>
      </c>
      <c r="N22" s="96"/>
      <c r="O22" s="32">
        <f t="shared" si="6"/>
        <v>0</v>
      </c>
      <c r="P22" s="28">
        <f>N22+L22+J22+H22</f>
        <v>0</v>
      </c>
      <c r="Q22" s="28">
        <f>P22-D22</f>
        <v>0</v>
      </c>
    </row>
    <row r="23" spans="1:17" s="7" customFormat="1" x14ac:dyDescent="0.2">
      <c r="A23" s="33">
        <v>9</v>
      </c>
      <c r="B23" s="295" t="s">
        <v>2238</v>
      </c>
      <c r="C23" s="40"/>
      <c r="D23" s="35"/>
      <c r="E23" s="86"/>
      <c r="F23" s="563"/>
      <c r="G23" s="46">
        <f t="shared" si="2"/>
        <v>0</v>
      </c>
      <c r="H23" s="194"/>
      <c r="I23" s="37">
        <f t="shared" si="3"/>
        <v>0</v>
      </c>
      <c r="J23" s="96"/>
      <c r="K23" s="46">
        <f t="shared" si="4"/>
        <v>0</v>
      </c>
      <c r="L23" s="194"/>
      <c r="M23" s="37">
        <f t="shared" si="5"/>
        <v>0</v>
      </c>
      <c r="N23" s="96"/>
      <c r="O23" s="32">
        <f t="shared" si="6"/>
        <v>0</v>
      </c>
      <c r="P23" s="28"/>
      <c r="Q23" s="28"/>
    </row>
    <row r="24" spans="1:17" s="7" customFormat="1" x14ac:dyDescent="0.2">
      <c r="A24" s="33">
        <v>10</v>
      </c>
      <c r="B24" s="295" t="s">
        <v>2239</v>
      </c>
      <c r="C24" s="40"/>
      <c r="D24" s="35"/>
      <c r="E24" s="86"/>
      <c r="F24" s="563"/>
      <c r="G24" s="46">
        <f t="shared" si="2"/>
        <v>0</v>
      </c>
      <c r="H24" s="194"/>
      <c r="I24" s="37">
        <f t="shared" si="3"/>
        <v>0</v>
      </c>
      <c r="J24" s="96"/>
      <c r="K24" s="46">
        <f t="shared" si="4"/>
        <v>0</v>
      </c>
      <c r="L24" s="194"/>
      <c r="M24" s="37">
        <f t="shared" si="5"/>
        <v>0</v>
      </c>
      <c r="N24" s="96"/>
      <c r="O24" s="32">
        <f t="shared" si="6"/>
        <v>0</v>
      </c>
      <c r="P24" s="28"/>
      <c r="Q24" s="28"/>
    </row>
    <row r="25" spans="1:17" s="7" customFormat="1" x14ac:dyDescent="0.2">
      <c r="A25" s="33">
        <v>11</v>
      </c>
      <c r="B25" s="562" t="s">
        <v>2240</v>
      </c>
      <c r="C25" s="40"/>
      <c r="D25" s="35"/>
      <c r="E25" s="86"/>
      <c r="F25" s="563"/>
      <c r="G25" s="46">
        <f t="shared" si="2"/>
        <v>0</v>
      </c>
      <c r="H25" s="194"/>
      <c r="I25" s="37">
        <f t="shared" si="3"/>
        <v>0</v>
      </c>
      <c r="J25" s="96"/>
      <c r="K25" s="46">
        <f t="shared" si="4"/>
        <v>0</v>
      </c>
      <c r="L25" s="194"/>
      <c r="M25" s="37">
        <f t="shared" si="5"/>
        <v>0</v>
      </c>
      <c r="N25" s="96"/>
      <c r="O25" s="32">
        <f t="shared" si="6"/>
        <v>0</v>
      </c>
      <c r="P25" s="28"/>
      <c r="Q25" s="28"/>
    </row>
    <row r="26" spans="1:17" s="7" customFormat="1" x14ac:dyDescent="0.2">
      <c r="A26" s="33">
        <v>12</v>
      </c>
      <c r="B26" s="295" t="s">
        <v>2236</v>
      </c>
      <c r="C26" s="40"/>
      <c r="D26" s="35"/>
      <c r="E26" s="86"/>
      <c r="F26" s="563"/>
      <c r="G26" s="46">
        <f t="shared" si="2"/>
        <v>0</v>
      </c>
      <c r="H26" s="194"/>
      <c r="I26" s="37">
        <f t="shared" si="3"/>
        <v>0</v>
      </c>
      <c r="J26" s="96"/>
      <c r="K26" s="46">
        <f t="shared" si="4"/>
        <v>0</v>
      </c>
      <c r="L26" s="194"/>
      <c r="M26" s="37">
        <f t="shared" si="5"/>
        <v>0</v>
      </c>
      <c r="N26" s="96"/>
      <c r="O26" s="32">
        <f t="shared" si="6"/>
        <v>0</v>
      </c>
      <c r="P26" s="28"/>
      <c r="Q26" s="28"/>
    </row>
    <row r="27" spans="1:17" s="7" customFormat="1" x14ac:dyDescent="0.2">
      <c r="A27" s="33">
        <v>13</v>
      </c>
      <c r="B27" s="561" t="s">
        <v>1842</v>
      </c>
      <c r="C27" s="40"/>
      <c r="D27" s="35"/>
      <c r="E27" s="388"/>
      <c r="F27" s="563"/>
      <c r="G27" s="46">
        <f t="shared" si="2"/>
        <v>0</v>
      </c>
      <c r="H27" s="194"/>
      <c r="I27" s="37">
        <f t="shared" si="3"/>
        <v>0</v>
      </c>
      <c r="J27" s="96"/>
      <c r="K27" s="46">
        <f t="shared" si="4"/>
        <v>0</v>
      </c>
      <c r="L27" s="194"/>
      <c r="M27" s="37">
        <f t="shared" si="5"/>
        <v>0</v>
      </c>
      <c r="N27" s="96"/>
      <c r="O27" s="32">
        <f t="shared" si="6"/>
        <v>0</v>
      </c>
      <c r="P27" s="28"/>
      <c r="Q27" s="28"/>
    </row>
    <row r="28" spans="1:17" s="7" customFormat="1" ht="12" customHeight="1" x14ac:dyDescent="0.25">
      <c r="A28" s="33">
        <v>14</v>
      </c>
      <c r="B28" s="389" t="s">
        <v>1843</v>
      </c>
      <c r="C28" s="40"/>
      <c r="D28" s="35"/>
      <c r="E28" s="388"/>
      <c r="F28" s="563"/>
      <c r="G28" s="46">
        <f t="shared" si="2"/>
        <v>0</v>
      </c>
      <c r="H28" s="194"/>
      <c r="I28" s="37">
        <f t="shared" si="3"/>
        <v>0</v>
      </c>
      <c r="J28" s="96"/>
      <c r="K28" s="46">
        <f t="shared" si="4"/>
        <v>0</v>
      </c>
      <c r="L28" s="194"/>
      <c r="M28" s="37">
        <f t="shared" si="5"/>
        <v>0</v>
      </c>
      <c r="N28" s="96"/>
      <c r="O28" s="32">
        <f t="shared" si="6"/>
        <v>0</v>
      </c>
      <c r="P28" s="28">
        <f>N28+L28+J28+H28</f>
        <v>0</v>
      </c>
      <c r="Q28" s="28">
        <f>P28-D28</f>
        <v>0</v>
      </c>
    </row>
    <row r="29" spans="1:17" s="7" customFormat="1" x14ac:dyDescent="0.25">
      <c r="A29" s="33">
        <v>15</v>
      </c>
      <c r="B29" s="390" t="s">
        <v>1844</v>
      </c>
      <c r="C29" s="40"/>
      <c r="D29" s="35"/>
      <c r="E29" s="86"/>
      <c r="F29" s="563"/>
      <c r="G29" s="46">
        <f t="shared" si="2"/>
        <v>0</v>
      </c>
      <c r="H29" s="194"/>
      <c r="I29" s="37">
        <f t="shared" si="3"/>
        <v>0</v>
      </c>
      <c r="J29" s="96"/>
      <c r="K29" s="46">
        <f t="shared" si="4"/>
        <v>0</v>
      </c>
      <c r="L29" s="194"/>
      <c r="M29" s="37">
        <f t="shared" si="5"/>
        <v>0</v>
      </c>
      <c r="N29" s="96"/>
      <c r="O29" s="32">
        <f t="shared" si="6"/>
        <v>0</v>
      </c>
      <c r="P29" s="28"/>
      <c r="Q29" s="28"/>
    </row>
    <row r="30" spans="1:17" s="7" customFormat="1" x14ac:dyDescent="0.2">
      <c r="A30" s="33"/>
      <c r="B30" s="391" t="s">
        <v>1845</v>
      </c>
      <c r="C30" s="40"/>
      <c r="D30" s="35"/>
      <c r="E30" s="388"/>
      <c r="F30" s="563"/>
      <c r="G30" s="46"/>
      <c r="H30" s="194"/>
      <c r="I30" s="37"/>
      <c r="J30" s="96"/>
      <c r="K30" s="46"/>
      <c r="L30" s="194"/>
      <c r="M30" s="37"/>
      <c r="N30" s="96"/>
      <c r="O30" s="32"/>
      <c r="P30" s="28"/>
      <c r="Q30" s="28"/>
    </row>
    <row r="31" spans="1:17" s="7" customFormat="1" x14ac:dyDescent="0.2">
      <c r="A31" s="33">
        <v>16</v>
      </c>
      <c r="B31" s="386" t="s">
        <v>2241</v>
      </c>
      <c r="C31" s="40"/>
      <c r="D31" s="35"/>
      <c r="E31" s="388"/>
      <c r="F31" s="563"/>
      <c r="G31" s="46">
        <f t="shared" si="2"/>
        <v>0</v>
      </c>
      <c r="H31" s="194"/>
      <c r="I31" s="37">
        <f t="shared" si="3"/>
        <v>0</v>
      </c>
      <c r="J31" s="96"/>
      <c r="K31" s="46">
        <f t="shared" si="4"/>
        <v>0</v>
      </c>
      <c r="L31" s="194"/>
      <c r="M31" s="37">
        <f t="shared" si="5"/>
        <v>0</v>
      </c>
      <c r="N31" s="96"/>
      <c r="O31" s="32">
        <f t="shared" si="6"/>
        <v>0</v>
      </c>
      <c r="P31" s="28"/>
      <c r="Q31" s="28"/>
    </row>
    <row r="32" spans="1:17" s="7" customFormat="1" x14ac:dyDescent="0.2">
      <c r="A32" s="33">
        <v>17</v>
      </c>
      <c r="B32" s="386" t="s">
        <v>2242</v>
      </c>
      <c r="C32" s="40"/>
      <c r="D32" s="35"/>
      <c r="E32" s="86"/>
      <c r="F32" s="563"/>
      <c r="G32" s="46">
        <f t="shared" si="2"/>
        <v>0</v>
      </c>
      <c r="H32" s="194"/>
      <c r="I32" s="37">
        <f t="shared" si="3"/>
        <v>0</v>
      </c>
      <c r="J32" s="96"/>
      <c r="K32" s="46">
        <f t="shared" si="4"/>
        <v>0</v>
      </c>
      <c r="L32" s="194"/>
      <c r="M32" s="37">
        <f t="shared" si="5"/>
        <v>0</v>
      </c>
      <c r="N32" s="96"/>
      <c r="O32" s="32">
        <f t="shared" si="6"/>
        <v>0</v>
      </c>
      <c r="P32" s="28"/>
      <c r="Q32" s="28"/>
    </row>
    <row r="33" spans="1:17" s="7" customFormat="1" x14ac:dyDescent="0.2">
      <c r="A33" s="33">
        <v>18</v>
      </c>
      <c r="B33" s="386" t="s">
        <v>2243</v>
      </c>
      <c r="C33" s="40"/>
      <c r="D33" s="35"/>
      <c r="E33" s="86"/>
      <c r="F33" s="563"/>
      <c r="G33" s="46">
        <f t="shared" si="2"/>
        <v>0</v>
      </c>
      <c r="H33" s="194"/>
      <c r="I33" s="37">
        <f t="shared" si="3"/>
        <v>0</v>
      </c>
      <c r="J33" s="96"/>
      <c r="K33" s="46">
        <f t="shared" si="4"/>
        <v>0</v>
      </c>
      <c r="L33" s="194"/>
      <c r="M33" s="37">
        <f t="shared" si="5"/>
        <v>0</v>
      </c>
      <c r="N33" s="96"/>
      <c r="O33" s="32">
        <f t="shared" si="6"/>
        <v>0</v>
      </c>
      <c r="P33" s="28"/>
      <c r="Q33" s="28"/>
    </row>
    <row r="34" spans="1:17" s="7" customFormat="1" x14ac:dyDescent="0.2">
      <c r="A34" s="33">
        <v>19</v>
      </c>
      <c r="B34" s="386" t="s">
        <v>2244</v>
      </c>
      <c r="C34" s="40"/>
      <c r="D34" s="35"/>
      <c r="E34" s="86"/>
      <c r="F34" s="563"/>
      <c r="G34" s="46">
        <f t="shared" si="2"/>
        <v>0</v>
      </c>
      <c r="H34" s="194"/>
      <c r="I34" s="37">
        <f t="shared" si="3"/>
        <v>0</v>
      </c>
      <c r="J34" s="96"/>
      <c r="K34" s="46">
        <f t="shared" si="4"/>
        <v>0</v>
      </c>
      <c r="L34" s="194"/>
      <c r="M34" s="37">
        <f t="shared" si="5"/>
        <v>0</v>
      </c>
      <c r="N34" s="96"/>
      <c r="O34" s="32">
        <f t="shared" si="6"/>
        <v>0</v>
      </c>
      <c r="P34" s="28"/>
      <c r="Q34" s="28"/>
    </row>
    <row r="35" spans="1:17" s="7" customFormat="1" ht="13.5" thickBot="1" x14ac:dyDescent="0.3">
      <c r="A35" s="33"/>
      <c r="B35" s="42"/>
      <c r="C35" s="40"/>
      <c r="D35" s="35"/>
      <c r="E35" s="86"/>
      <c r="F35" s="200"/>
      <c r="G35" s="44"/>
      <c r="H35" s="194"/>
      <c r="I35" s="37"/>
      <c r="J35" s="96"/>
      <c r="K35" s="46"/>
      <c r="L35" s="194"/>
      <c r="M35" s="37"/>
      <c r="N35" s="96"/>
      <c r="O35" s="32"/>
      <c r="P35" s="28"/>
      <c r="Q35" s="28"/>
    </row>
    <row r="36" spans="1:17" ht="14.25" thickTop="1" thickBot="1" x14ac:dyDescent="0.3">
      <c r="A36" s="74"/>
      <c r="B36" s="81" t="s">
        <v>77</v>
      </c>
      <c r="C36" s="76"/>
      <c r="D36" s="77"/>
      <c r="E36" s="78"/>
      <c r="F36" s="79"/>
      <c r="G36" s="80">
        <f>SUM(G13:G34)</f>
        <v>0</v>
      </c>
      <c r="H36" s="76"/>
      <c r="I36" s="80">
        <f>SUM(I13:I34)</f>
        <v>0</v>
      </c>
      <c r="J36" s="78"/>
      <c r="K36" s="80">
        <f>SUM(K13:K34)</f>
        <v>0</v>
      </c>
      <c r="L36" s="76"/>
      <c r="M36" s="80">
        <f>SUM(M13:M34)</f>
        <v>0</v>
      </c>
      <c r="N36" s="98"/>
      <c r="O36" s="80">
        <f>SUM(O13:O34)</f>
        <v>0</v>
      </c>
      <c r="P36" s="28"/>
      <c r="Q36" s="28"/>
    </row>
    <row r="37" spans="1:17" ht="13.5" thickTop="1" x14ac:dyDescent="0.25">
      <c r="A37" s="8" t="s">
        <v>5</v>
      </c>
      <c r="B37" s="9"/>
      <c r="C37" s="300"/>
      <c r="D37" s="9" t="s">
        <v>6</v>
      </c>
      <c r="E37" s="9"/>
      <c r="F37" s="17"/>
      <c r="G37" s="22"/>
      <c r="H37" s="300"/>
      <c r="I37" s="22"/>
      <c r="J37" s="300"/>
      <c r="K37" s="22"/>
      <c r="L37" s="26"/>
      <c r="M37" s="23" t="s">
        <v>7</v>
      </c>
      <c r="N37" s="29"/>
      <c r="P37" s="28"/>
      <c r="Q37" s="28"/>
    </row>
    <row r="38" spans="1:17" x14ac:dyDescent="0.25">
      <c r="D38" s="8" t="s">
        <v>8</v>
      </c>
      <c r="P38" s="28"/>
      <c r="Q38" s="28"/>
    </row>
    <row r="39" spans="1:17" x14ac:dyDescent="0.25">
      <c r="P39" s="28"/>
      <c r="Q39" s="28"/>
    </row>
    <row r="40" spans="1:17" x14ac:dyDescent="0.25">
      <c r="P40" s="28"/>
      <c r="Q40" s="28"/>
    </row>
    <row r="41" spans="1:17" x14ac:dyDescent="0.25">
      <c r="A41" s="652" t="s">
        <v>1252</v>
      </c>
      <c r="B41" s="652"/>
      <c r="C41" s="303"/>
      <c r="D41" s="653" t="s">
        <v>9</v>
      </c>
      <c r="E41" s="653"/>
      <c r="F41" s="653"/>
      <c r="G41" s="20"/>
      <c r="H41" s="653" t="s">
        <v>10</v>
      </c>
      <c r="I41" s="653"/>
      <c r="J41" s="653"/>
      <c r="K41" s="20"/>
      <c r="L41" s="303"/>
      <c r="M41" s="653" t="s">
        <v>25</v>
      </c>
      <c r="N41" s="653"/>
      <c r="O41" s="653"/>
      <c r="P41" s="28"/>
      <c r="Q41" s="28"/>
    </row>
    <row r="42" spans="1:17" x14ac:dyDescent="0.25">
      <c r="A42" s="654" t="s">
        <v>11</v>
      </c>
      <c r="B42" s="654"/>
      <c r="C42" s="302"/>
      <c r="D42" s="655" t="s">
        <v>12</v>
      </c>
      <c r="E42" s="655"/>
      <c r="F42" s="655"/>
      <c r="G42" s="24"/>
      <c r="H42" s="655" t="s">
        <v>13</v>
      </c>
      <c r="I42" s="655"/>
      <c r="J42" s="655"/>
      <c r="K42" s="24"/>
      <c r="L42" s="302"/>
      <c r="M42" s="655" t="s">
        <v>26</v>
      </c>
      <c r="N42" s="655"/>
      <c r="O42" s="655"/>
      <c r="P42" s="28"/>
      <c r="Q42" s="28"/>
    </row>
  </sheetData>
  <mergeCells count="26">
    <mergeCell ref="A42:B42"/>
    <mergeCell ref="D42:F42"/>
    <mergeCell ref="H42:J42"/>
    <mergeCell ref="M42:O42"/>
    <mergeCell ref="A41:B41"/>
    <mergeCell ref="D41:F41"/>
    <mergeCell ref="H41:J41"/>
    <mergeCell ref="M41:O41"/>
    <mergeCell ref="L10:M11"/>
    <mergeCell ref="N10:O11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C6:E6"/>
    <mergeCell ref="A1:O1"/>
    <mergeCell ref="A2:O2"/>
    <mergeCell ref="C4:E4"/>
    <mergeCell ref="F4:I4"/>
    <mergeCell ref="C5:E5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84"/>
  <sheetViews>
    <sheetView showWhiteSpace="0" view="pageLayout" topLeftCell="A60" zoomScale="85" zoomScaleNormal="100" zoomScalePageLayoutView="85" workbookViewId="0">
      <selection activeCell="G24" sqref="G24"/>
    </sheetView>
  </sheetViews>
  <sheetFormatPr defaultRowHeight="12.75" x14ac:dyDescent="0.25"/>
  <cols>
    <col min="1" max="1" width="5.42578125" style="8" customWidth="1"/>
    <col min="2" max="2" width="30.28515625" style="8" customWidth="1"/>
    <col min="3" max="3" width="7.5703125" style="4" customWidth="1"/>
    <col min="4" max="4" width="8.85546875" style="4" customWidth="1"/>
    <col min="5" max="5" width="10.7109375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269"/>
      <c r="D3" s="269"/>
      <c r="F3" s="16"/>
      <c r="G3" s="20"/>
      <c r="H3" s="269"/>
      <c r="I3" s="20"/>
      <c r="J3" s="269"/>
      <c r="K3" s="20"/>
      <c r="L3" s="269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73" t="s">
        <v>1</v>
      </c>
      <c r="D4" s="673"/>
      <c r="E4" s="673"/>
      <c r="F4" s="673"/>
      <c r="G4" s="9"/>
      <c r="H4" s="9"/>
      <c r="I4" s="9"/>
      <c r="J4" s="269"/>
      <c r="K4" s="20"/>
      <c r="L4" s="269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672"/>
      <c r="G5" s="21"/>
      <c r="H5" s="268"/>
      <c r="I5" s="21"/>
      <c r="J5" s="269"/>
      <c r="K5" s="20"/>
      <c r="L5" s="269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72" t="s">
        <v>1052</v>
      </c>
      <c r="D6" s="672"/>
      <c r="E6" s="672"/>
      <c r="F6" s="672"/>
      <c r="G6" s="21"/>
      <c r="H6" s="268"/>
      <c r="I6" s="21"/>
      <c r="J6" s="269"/>
      <c r="K6" s="20"/>
      <c r="L6" s="269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2"/>
      <c r="D7" s="672"/>
      <c r="E7" s="672"/>
      <c r="F7" s="672"/>
      <c r="G7" s="21"/>
      <c r="H7" s="268"/>
      <c r="I7" s="21"/>
      <c r="J7" s="269"/>
      <c r="K7" s="20"/>
      <c r="L7" s="269"/>
      <c r="M7" s="20"/>
      <c r="N7" s="28"/>
      <c r="O7" s="20"/>
      <c r="P7" s="28"/>
      <c r="Q7" s="28"/>
    </row>
    <row r="8" spans="1:17" s="5" customFormat="1" ht="13.5" thickBot="1" x14ac:dyDescent="0.3">
      <c r="C8" s="268"/>
      <c r="D8" s="268"/>
      <c r="E8" s="268"/>
      <c r="F8" s="17"/>
      <c r="G8" s="21"/>
      <c r="H8" s="268"/>
      <c r="I8" s="21"/>
      <c r="J8" s="269"/>
      <c r="K8" s="20"/>
      <c r="L8" s="269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ht="25.5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270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ht="12" customHeight="1" x14ac:dyDescent="0.25">
      <c r="A12" s="48"/>
      <c r="B12" s="87"/>
      <c r="C12" s="50"/>
      <c r="D12" s="51"/>
      <c r="E12" s="52"/>
      <c r="F12" s="53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5" customFormat="1" ht="12" customHeight="1" x14ac:dyDescent="0.2">
      <c r="A13" s="33"/>
      <c r="B13" s="443" t="s">
        <v>2028</v>
      </c>
      <c r="C13" s="47"/>
      <c r="D13" s="442"/>
      <c r="E13" s="445"/>
      <c r="F13" s="446"/>
      <c r="G13" s="44"/>
      <c r="H13" s="194"/>
      <c r="I13" s="37"/>
      <c r="J13" s="96"/>
      <c r="K13" s="46"/>
      <c r="L13" s="194"/>
      <c r="M13" s="37"/>
      <c r="N13" s="96"/>
      <c r="O13" s="32"/>
      <c r="P13" s="28">
        <f>N13+L13+J13+H13</f>
        <v>0</v>
      </c>
      <c r="Q13" s="28">
        <f>P13-D13</f>
        <v>0</v>
      </c>
    </row>
    <row r="14" spans="1:17" s="7" customFormat="1" x14ac:dyDescent="0.2">
      <c r="A14" s="33">
        <v>1</v>
      </c>
      <c r="B14" s="433" t="s">
        <v>2033</v>
      </c>
      <c r="C14" s="439"/>
      <c r="D14" s="444">
        <v>15</v>
      </c>
      <c r="E14" s="564"/>
      <c r="F14" s="565" t="s">
        <v>1839</v>
      </c>
      <c r="G14" s="44">
        <f>E14*D14</f>
        <v>0</v>
      </c>
      <c r="H14" s="194">
        <v>15</v>
      </c>
      <c r="I14" s="37">
        <f>H14*E14</f>
        <v>0</v>
      </c>
      <c r="J14" s="96"/>
      <c r="K14" s="46">
        <f t="shared" ref="K14:K18" si="0">J14*E14</f>
        <v>0</v>
      </c>
      <c r="L14" s="194"/>
      <c r="M14" s="46">
        <f>L14*E14</f>
        <v>0</v>
      </c>
      <c r="N14" s="96"/>
      <c r="O14" s="32">
        <f>N14*E14</f>
        <v>0</v>
      </c>
      <c r="P14" s="28">
        <f t="shared" ref="P14:P33" si="1">N14+L14+J14+H14</f>
        <v>15</v>
      </c>
      <c r="Q14" s="28">
        <f t="shared" ref="Q14:Q33" si="2">P14-D14</f>
        <v>0</v>
      </c>
    </row>
    <row r="15" spans="1:17" s="7" customFormat="1" ht="12" customHeight="1" x14ac:dyDescent="0.2">
      <c r="A15" s="33">
        <v>2</v>
      </c>
      <c r="B15" s="433" t="s">
        <v>2034</v>
      </c>
      <c r="C15" s="439"/>
      <c r="D15" s="444">
        <v>1</v>
      </c>
      <c r="E15" s="564"/>
      <c r="F15" s="565" t="s">
        <v>2049</v>
      </c>
      <c r="G15" s="44">
        <f t="shared" ref="G15:G29" si="3">E15*D15</f>
        <v>0</v>
      </c>
      <c r="H15" s="194">
        <v>1</v>
      </c>
      <c r="I15" s="37">
        <f>H15*E15</f>
        <v>0</v>
      </c>
      <c r="J15" s="96"/>
      <c r="K15" s="46">
        <f t="shared" si="0"/>
        <v>0</v>
      </c>
      <c r="L15" s="194"/>
      <c r="M15" s="46">
        <f t="shared" ref="M15:M29" si="4">L15*E15</f>
        <v>0</v>
      </c>
      <c r="N15" s="96"/>
      <c r="O15" s="32">
        <f t="shared" ref="O15:O29" si="5">N15*E15</f>
        <v>0</v>
      </c>
      <c r="P15" s="28">
        <f t="shared" si="1"/>
        <v>1</v>
      </c>
      <c r="Q15" s="28">
        <f t="shared" si="2"/>
        <v>0</v>
      </c>
    </row>
    <row r="16" spans="1:17" s="7" customFormat="1" ht="12" customHeight="1" x14ac:dyDescent="0.2">
      <c r="A16" s="33">
        <v>3</v>
      </c>
      <c r="B16" s="433" t="s">
        <v>2036</v>
      </c>
      <c r="C16" s="439"/>
      <c r="D16" s="444">
        <v>1</v>
      </c>
      <c r="E16" s="564"/>
      <c r="F16" s="565" t="s">
        <v>1839</v>
      </c>
      <c r="G16" s="44">
        <f t="shared" si="3"/>
        <v>0</v>
      </c>
      <c r="H16" s="194">
        <v>1</v>
      </c>
      <c r="I16" s="37">
        <f>H16*E16</f>
        <v>0</v>
      </c>
      <c r="J16" s="96"/>
      <c r="K16" s="46">
        <f t="shared" si="0"/>
        <v>0</v>
      </c>
      <c r="L16" s="194"/>
      <c r="M16" s="46">
        <f t="shared" si="4"/>
        <v>0</v>
      </c>
      <c r="N16" s="96"/>
      <c r="O16" s="32">
        <f t="shared" si="5"/>
        <v>0</v>
      </c>
      <c r="P16" s="28">
        <f t="shared" si="1"/>
        <v>1</v>
      </c>
      <c r="Q16" s="28">
        <f t="shared" si="2"/>
        <v>0</v>
      </c>
    </row>
    <row r="17" spans="1:17" s="7" customFormat="1" ht="12" customHeight="1" x14ac:dyDescent="0.2">
      <c r="A17" s="33">
        <v>4</v>
      </c>
      <c r="B17" s="433" t="s">
        <v>2035</v>
      </c>
      <c r="C17" s="439"/>
      <c r="D17" s="444">
        <v>1</v>
      </c>
      <c r="E17" s="564"/>
      <c r="F17" s="565" t="s">
        <v>1839</v>
      </c>
      <c r="G17" s="44">
        <f t="shared" si="3"/>
        <v>0</v>
      </c>
      <c r="H17" s="194">
        <v>1</v>
      </c>
      <c r="I17" s="37">
        <f>H17*E17</f>
        <v>0</v>
      </c>
      <c r="J17" s="96"/>
      <c r="K17" s="46">
        <f t="shared" si="0"/>
        <v>0</v>
      </c>
      <c r="L17" s="194"/>
      <c r="M17" s="46">
        <f t="shared" si="4"/>
        <v>0</v>
      </c>
      <c r="N17" s="96"/>
      <c r="O17" s="32">
        <f t="shared" si="5"/>
        <v>0</v>
      </c>
      <c r="P17" s="28">
        <f t="shared" si="1"/>
        <v>1</v>
      </c>
      <c r="Q17" s="28">
        <f t="shared" si="2"/>
        <v>0</v>
      </c>
    </row>
    <row r="18" spans="1:17" s="7" customFormat="1" ht="12" customHeight="1" x14ac:dyDescent="0.2">
      <c r="A18" s="33">
        <v>5</v>
      </c>
      <c r="B18" s="433" t="s">
        <v>2037</v>
      </c>
      <c r="C18" s="440"/>
      <c r="D18" s="444">
        <v>1</v>
      </c>
      <c r="E18" s="564"/>
      <c r="F18" s="565" t="s">
        <v>101</v>
      </c>
      <c r="G18" s="44">
        <f t="shared" si="3"/>
        <v>0</v>
      </c>
      <c r="H18" s="194">
        <v>1</v>
      </c>
      <c r="I18" s="37">
        <f>H18*E18</f>
        <v>0</v>
      </c>
      <c r="J18" s="96"/>
      <c r="K18" s="46">
        <f t="shared" si="0"/>
        <v>0</v>
      </c>
      <c r="L18" s="194"/>
      <c r="M18" s="46">
        <f t="shared" si="4"/>
        <v>0</v>
      </c>
      <c r="N18" s="96"/>
      <c r="O18" s="32">
        <f t="shared" si="5"/>
        <v>0</v>
      </c>
      <c r="P18" s="28">
        <f t="shared" si="1"/>
        <v>1</v>
      </c>
      <c r="Q18" s="28">
        <f t="shared" si="2"/>
        <v>0</v>
      </c>
    </row>
    <row r="19" spans="1:17" s="7" customFormat="1" ht="12" customHeight="1" x14ac:dyDescent="0.2">
      <c r="A19" s="33"/>
      <c r="B19" s="435" t="s">
        <v>2029</v>
      </c>
      <c r="C19" s="439"/>
      <c r="D19" s="444"/>
      <c r="E19" s="564"/>
      <c r="F19" s="565"/>
      <c r="G19" s="44"/>
      <c r="H19" s="194"/>
      <c r="I19" s="37"/>
      <c r="J19" s="96"/>
      <c r="K19" s="46"/>
      <c r="L19" s="194"/>
      <c r="M19" s="46"/>
      <c r="N19" s="96"/>
      <c r="O19" s="32"/>
      <c r="P19" s="28">
        <f t="shared" si="1"/>
        <v>0</v>
      </c>
      <c r="Q19" s="28">
        <f t="shared" si="2"/>
        <v>0</v>
      </c>
    </row>
    <row r="20" spans="1:17" s="7" customFormat="1" ht="12" customHeight="1" x14ac:dyDescent="0.2">
      <c r="A20" s="33">
        <v>6</v>
      </c>
      <c r="B20" s="434" t="s">
        <v>2033</v>
      </c>
      <c r="C20" s="439"/>
      <c r="D20" s="444">
        <v>25</v>
      </c>
      <c r="E20" s="564"/>
      <c r="F20" s="565" t="s">
        <v>1839</v>
      </c>
      <c r="G20" s="44">
        <f t="shared" si="3"/>
        <v>0</v>
      </c>
      <c r="H20" s="194"/>
      <c r="I20" s="37">
        <f t="shared" ref="I20:I29" si="6">H20*E20</f>
        <v>0</v>
      </c>
      <c r="J20" s="96">
        <v>25</v>
      </c>
      <c r="K20" s="46">
        <f>J20*E20</f>
        <v>0</v>
      </c>
      <c r="L20" s="194"/>
      <c r="M20" s="46">
        <f t="shared" si="4"/>
        <v>0</v>
      </c>
      <c r="N20" s="96"/>
      <c r="O20" s="32">
        <f t="shared" si="5"/>
        <v>0</v>
      </c>
      <c r="P20" s="28">
        <f t="shared" si="1"/>
        <v>25</v>
      </c>
      <c r="Q20" s="28">
        <f t="shared" si="2"/>
        <v>0</v>
      </c>
    </row>
    <row r="21" spans="1:17" s="7" customFormat="1" ht="12" customHeight="1" x14ac:dyDescent="0.2">
      <c r="A21" s="33"/>
      <c r="B21" s="433" t="s">
        <v>2034</v>
      </c>
      <c r="C21" s="439"/>
      <c r="D21" s="444"/>
      <c r="E21" s="564"/>
      <c r="F21" s="565"/>
      <c r="G21" s="44"/>
      <c r="H21" s="194"/>
      <c r="I21" s="32"/>
      <c r="J21" s="194"/>
      <c r="K21" s="46"/>
      <c r="L21" s="194"/>
      <c r="M21" s="46"/>
      <c r="N21" s="96"/>
      <c r="O21" s="32"/>
      <c r="P21" s="28">
        <f t="shared" si="1"/>
        <v>0</v>
      </c>
      <c r="Q21" s="28">
        <f t="shared" si="2"/>
        <v>0</v>
      </c>
    </row>
    <row r="22" spans="1:17" s="7" customFormat="1" ht="12" customHeight="1" x14ac:dyDescent="0.2">
      <c r="A22" s="33">
        <v>7</v>
      </c>
      <c r="B22" s="433" t="s">
        <v>2030</v>
      </c>
      <c r="C22" s="439"/>
      <c r="D22" s="444">
        <v>25</v>
      </c>
      <c r="E22" s="564">
        <v>12.04</v>
      </c>
      <c r="F22" s="565" t="s">
        <v>31</v>
      </c>
      <c r="G22" s="44">
        <f t="shared" si="3"/>
        <v>301</v>
      </c>
      <c r="H22" s="194"/>
      <c r="I22" s="37">
        <f t="shared" si="6"/>
        <v>0</v>
      </c>
      <c r="J22" s="96">
        <v>25</v>
      </c>
      <c r="K22" s="46">
        <f t="shared" ref="K22:K29" si="7">J22*E22</f>
        <v>301</v>
      </c>
      <c r="L22" s="194"/>
      <c r="M22" s="46">
        <f t="shared" si="4"/>
        <v>0</v>
      </c>
      <c r="N22" s="96"/>
      <c r="O22" s="32">
        <f t="shared" si="5"/>
        <v>0</v>
      </c>
      <c r="P22" s="28">
        <f t="shared" si="1"/>
        <v>25</v>
      </c>
      <c r="Q22" s="28">
        <f t="shared" si="2"/>
        <v>0</v>
      </c>
    </row>
    <row r="23" spans="1:17" s="7" customFormat="1" ht="12" customHeight="1" x14ac:dyDescent="0.2">
      <c r="A23" s="33">
        <v>8</v>
      </c>
      <c r="B23" s="433" t="s">
        <v>2031</v>
      </c>
      <c r="C23" s="439"/>
      <c r="D23" s="444">
        <v>25</v>
      </c>
      <c r="E23" s="564">
        <v>8</v>
      </c>
      <c r="F23" s="565" t="s">
        <v>31</v>
      </c>
      <c r="G23" s="44">
        <f t="shared" si="3"/>
        <v>200</v>
      </c>
      <c r="H23" s="194"/>
      <c r="I23" s="37">
        <f t="shared" si="6"/>
        <v>0</v>
      </c>
      <c r="J23" s="96">
        <v>25</v>
      </c>
      <c r="K23" s="46">
        <f t="shared" si="7"/>
        <v>200</v>
      </c>
      <c r="L23" s="194"/>
      <c r="M23" s="46">
        <f t="shared" si="4"/>
        <v>0</v>
      </c>
      <c r="N23" s="96"/>
      <c r="O23" s="32">
        <f t="shared" si="5"/>
        <v>0</v>
      </c>
      <c r="P23" s="28">
        <f t="shared" si="1"/>
        <v>25</v>
      </c>
      <c r="Q23" s="28">
        <f t="shared" si="2"/>
        <v>0</v>
      </c>
    </row>
    <row r="24" spans="1:17" s="7" customFormat="1" ht="12" customHeight="1" x14ac:dyDescent="0.2">
      <c r="A24" s="33">
        <v>9</v>
      </c>
      <c r="B24" s="433" t="s">
        <v>2038</v>
      </c>
      <c r="C24" s="439"/>
      <c r="D24" s="444">
        <v>1</v>
      </c>
      <c r="E24" s="564"/>
      <c r="F24" s="565" t="s">
        <v>1839</v>
      </c>
      <c r="G24" s="44">
        <f t="shared" si="3"/>
        <v>0</v>
      </c>
      <c r="H24" s="194"/>
      <c r="I24" s="37">
        <f t="shared" si="6"/>
        <v>0</v>
      </c>
      <c r="J24" s="96">
        <v>1</v>
      </c>
      <c r="K24" s="46">
        <f t="shared" si="7"/>
        <v>0</v>
      </c>
      <c r="L24" s="194"/>
      <c r="M24" s="46">
        <f t="shared" si="4"/>
        <v>0</v>
      </c>
      <c r="N24" s="96"/>
      <c r="O24" s="32">
        <f t="shared" si="5"/>
        <v>0</v>
      </c>
      <c r="P24" s="28">
        <f t="shared" si="1"/>
        <v>1</v>
      </c>
      <c r="Q24" s="28">
        <f t="shared" si="2"/>
        <v>0</v>
      </c>
    </row>
    <row r="25" spans="1:17" s="7" customFormat="1" ht="12" customHeight="1" x14ac:dyDescent="0.2">
      <c r="A25" s="33">
        <v>10</v>
      </c>
      <c r="B25" s="433" t="s">
        <v>2037</v>
      </c>
      <c r="C25" s="439"/>
      <c r="D25" s="444">
        <v>1</v>
      </c>
      <c r="E25" s="564"/>
      <c r="F25" s="565" t="s">
        <v>101</v>
      </c>
      <c r="G25" s="44">
        <f t="shared" si="3"/>
        <v>0</v>
      </c>
      <c r="H25" s="194"/>
      <c r="I25" s="37">
        <f t="shared" si="6"/>
        <v>0</v>
      </c>
      <c r="J25" s="96">
        <v>1</v>
      </c>
      <c r="K25" s="46">
        <f t="shared" si="7"/>
        <v>0</v>
      </c>
      <c r="L25" s="194"/>
      <c r="M25" s="46">
        <f t="shared" si="4"/>
        <v>0</v>
      </c>
      <c r="N25" s="96"/>
      <c r="O25" s="32">
        <f t="shared" si="5"/>
        <v>0</v>
      </c>
      <c r="P25" s="28">
        <f t="shared" si="1"/>
        <v>1</v>
      </c>
      <c r="Q25" s="28">
        <f t="shared" si="2"/>
        <v>0</v>
      </c>
    </row>
    <row r="26" spans="1:17" s="7" customFormat="1" ht="36" customHeight="1" x14ac:dyDescent="0.2">
      <c r="A26" s="33"/>
      <c r="B26" s="436" t="s">
        <v>2032</v>
      </c>
      <c r="C26" s="439"/>
      <c r="D26" s="444"/>
      <c r="E26" s="564"/>
      <c r="F26" s="565"/>
      <c r="G26" s="44"/>
      <c r="H26" s="194"/>
      <c r="I26" s="37"/>
      <c r="J26" s="96"/>
      <c r="K26" s="46"/>
      <c r="L26" s="194"/>
      <c r="M26" s="46"/>
      <c r="N26" s="96"/>
      <c r="O26" s="32"/>
      <c r="P26" s="28">
        <f t="shared" si="1"/>
        <v>0</v>
      </c>
      <c r="Q26" s="28">
        <f t="shared" si="2"/>
        <v>0</v>
      </c>
    </row>
    <row r="27" spans="1:17" s="7" customFormat="1" ht="12" customHeight="1" x14ac:dyDescent="0.2">
      <c r="A27" s="33">
        <v>11</v>
      </c>
      <c r="B27" s="433" t="s">
        <v>2033</v>
      </c>
      <c r="C27" s="439"/>
      <c r="D27" s="444">
        <v>15</v>
      </c>
      <c r="E27" s="564"/>
      <c r="F27" s="565" t="s">
        <v>1839</v>
      </c>
      <c r="G27" s="44">
        <f t="shared" si="3"/>
        <v>0</v>
      </c>
      <c r="H27" s="194"/>
      <c r="I27" s="37">
        <f t="shared" si="6"/>
        <v>0</v>
      </c>
      <c r="J27" s="96">
        <v>15</v>
      </c>
      <c r="K27" s="46">
        <f t="shared" si="7"/>
        <v>0</v>
      </c>
      <c r="L27" s="194"/>
      <c r="M27" s="46">
        <f t="shared" si="4"/>
        <v>0</v>
      </c>
      <c r="N27" s="96"/>
      <c r="O27" s="32">
        <f t="shared" si="5"/>
        <v>0</v>
      </c>
      <c r="P27" s="28">
        <f t="shared" si="1"/>
        <v>15</v>
      </c>
      <c r="Q27" s="28">
        <f t="shared" si="2"/>
        <v>0</v>
      </c>
    </row>
    <row r="28" spans="1:17" s="7" customFormat="1" ht="12" customHeight="1" x14ac:dyDescent="0.2">
      <c r="A28" s="33">
        <v>12</v>
      </c>
      <c r="B28" s="433" t="s">
        <v>2039</v>
      </c>
      <c r="C28" s="441"/>
      <c r="D28" s="444">
        <v>1</v>
      </c>
      <c r="E28" s="564"/>
      <c r="F28" s="565" t="s">
        <v>2050</v>
      </c>
      <c r="G28" s="44">
        <f t="shared" si="3"/>
        <v>0</v>
      </c>
      <c r="H28" s="194"/>
      <c r="I28" s="37">
        <f t="shared" si="6"/>
        <v>0</v>
      </c>
      <c r="J28" s="96">
        <v>1</v>
      </c>
      <c r="K28" s="46">
        <f t="shared" si="7"/>
        <v>0</v>
      </c>
      <c r="L28" s="194"/>
      <c r="M28" s="46">
        <f t="shared" si="4"/>
        <v>0</v>
      </c>
      <c r="N28" s="96"/>
      <c r="O28" s="32">
        <f t="shared" si="5"/>
        <v>0</v>
      </c>
      <c r="P28" s="28">
        <f t="shared" si="1"/>
        <v>1</v>
      </c>
      <c r="Q28" s="28">
        <f t="shared" si="2"/>
        <v>0</v>
      </c>
    </row>
    <row r="29" spans="1:17" s="7" customFormat="1" x14ac:dyDescent="0.2">
      <c r="A29" s="33">
        <v>13</v>
      </c>
      <c r="B29" s="433" t="s">
        <v>2037</v>
      </c>
      <c r="C29" s="439"/>
      <c r="D29" s="444">
        <v>1</v>
      </c>
      <c r="E29" s="564"/>
      <c r="F29" s="565" t="s">
        <v>101</v>
      </c>
      <c r="G29" s="44">
        <f t="shared" si="3"/>
        <v>0</v>
      </c>
      <c r="H29" s="194"/>
      <c r="I29" s="37">
        <f t="shared" si="6"/>
        <v>0</v>
      </c>
      <c r="J29" s="96">
        <v>1</v>
      </c>
      <c r="K29" s="46">
        <f t="shared" si="7"/>
        <v>0</v>
      </c>
      <c r="L29" s="194"/>
      <c r="M29" s="46">
        <f t="shared" si="4"/>
        <v>0</v>
      </c>
      <c r="N29" s="96"/>
      <c r="O29" s="32">
        <f t="shared" si="5"/>
        <v>0</v>
      </c>
      <c r="P29" s="28">
        <f t="shared" si="1"/>
        <v>1</v>
      </c>
      <c r="Q29" s="28">
        <f t="shared" si="2"/>
        <v>0</v>
      </c>
    </row>
    <row r="30" spans="1:17" s="7" customFormat="1" ht="12" customHeight="1" x14ac:dyDescent="0.25">
      <c r="A30" s="33"/>
      <c r="B30" s="432"/>
      <c r="C30" s="40"/>
      <c r="D30" s="51"/>
      <c r="E30" s="447"/>
      <c r="F30" s="326"/>
      <c r="G30" s="44"/>
      <c r="H30" s="194"/>
      <c r="I30" s="37"/>
      <c r="J30" s="96"/>
      <c r="K30" s="46"/>
      <c r="L30" s="194"/>
      <c r="M30" s="37"/>
      <c r="N30" s="96"/>
      <c r="O30" s="32"/>
      <c r="P30" s="28">
        <f t="shared" si="1"/>
        <v>0</v>
      </c>
      <c r="Q30" s="28">
        <f t="shared" si="2"/>
        <v>0</v>
      </c>
    </row>
    <row r="31" spans="1:17" s="7" customFormat="1" ht="12" customHeight="1" x14ac:dyDescent="0.25">
      <c r="A31" s="33"/>
      <c r="B31" s="432"/>
      <c r="C31" s="40"/>
      <c r="D31" s="51"/>
      <c r="E31" s="447"/>
      <c r="F31" s="326"/>
      <c r="G31" s="44"/>
      <c r="H31" s="194"/>
      <c r="I31" s="37"/>
      <c r="J31" s="96"/>
      <c r="K31" s="46"/>
      <c r="L31" s="194"/>
      <c r="M31" s="37"/>
      <c r="N31" s="96"/>
      <c r="O31" s="32"/>
      <c r="P31" s="28"/>
      <c r="Q31" s="28"/>
    </row>
    <row r="32" spans="1:17" s="7" customFormat="1" ht="12" customHeight="1" x14ac:dyDescent="0.25">
      <c r="A32" s="33"/>
      <c r="B32" s="42"/>
      <c r="C32" s="40"/>
      <c r="D32" s="35"/>
      <c r="E32" s="260"/>
      <c r="F32" s="200"/>
      <c r="G32" s="44"/>
      <c r="H32" s="194"/>
      <c r="I32" s="37"/>
      <c r="J32" s="96"/>
      <c r="K32" s="46"/>
      <c r="L32" s="194"/>
      <c r="M32" s="37"/>
      <c r="N32" s="96"/>
      <c r="O32" s="32"/>
      <c r="P32" s="28">
        <f t="shared" si="1"/>
        <v>0</v>
      </c>
      <c r="Q32" s="28">
        <f t="shared" si="2"/>
        <v>0</v>
      </c>
    </row>
    <row r="33" spans="1:17" s="7" customFormat="1" ht="12" customHeight="1" x14ac:dyDescent="0.25">
      <c r="A33" s="33"/>
      <c r="B33" s="82"/>
      <c r="C33" s="40"/>
      <c r="D33" s="35"/>
      <c r="E33" s="260"/>
      <c r="F33" s="200"/>
      <c r="G33" s="44"/>
      <c r="H33" s="194"/>
      <c r="I33" s="37"/>
      <c r="J33" s="96"/>
      <c r="K33" s="46"/>
      <c r="L33" s="194"/>
      <c r="M33" s="37"/>
      <c r="N33" s="96"/>
      <c r="O33" s="32"/>
      <c r="P33" s="28">
        <f t="shared" si="1"/>
        <v>0</v>
      </c>
      <c r="Q33" s="28">
        <f t="shared" si="2"/>
        <v>0</v>
      </c>
    </row>
    <row r="34" spans="1:17" ht="12" customHeight="1" thickBot="1" x14ac:dyDescent="0.3">
      <c r="A34" s="63"/>
      <c r="B34" s="64"/>
      <c r="C34" s="65"/>
      <c r="D34" s="66"/>
      <c r="E34" s="67"/>
      <c r="F34" s="68"/>
      <c r="G34" s="69"/>
      <c r="H34" s="70"/>
      <c r="I34" s="71"/>
      <c r="J34" s="72"/>
      <c r="K34" s="69"/>
      <c r="L34" s="70"/>
      <c r="M34" s="71"/>
      <c r="N34" s="97"/>
      <c r="O34" s="73"/>
      <c r="P34" s="28"/>
      <c r="Q34" s="28"/>
    </row>
    <row r="35" spans="1:17" ht="14.25" thickTop="1" thickBot="1" x14ac:dyDescent="0.3">
      <c r="A35" s="74"/>
      <c r="B35" s="75"/>
      <c r="C35" s="76"/>
      <c r="D35" s="77"/>
      <c r="E35" s="78"/>
      <c r="F35" s="79"/>
      <c r="G35" s="80">
        <f>SUM(G13:G34)</f>
        <v>501</v>
      </c>
      <c r="H35" s="76"/>
      <c r="I35" s="80">
        <f>SUM(I13:I34)</f>
        <v>0</v>
      </c>
      <c r="J35" s="78"/>
      <c r="K35" s="80">
        <f>SUM(K13:K34)</f>
        <v>501</v>
      </c>
      <c r="L35" s="76"/>
      <c r="M35" s="80">
        <f>SUM(M13:M34)</f>
        <v>0</v>
      </c>
      <c r="N35" s="98"/>
      <c r="O35" s="566">
        <f>SUM(O13:O34)</f>
        <v>0</v>
      </c>
      <c r="P35" s="28"/>
      <c r="Q35" s="28"/>
    </row>
    <row r="36" spans="1:17" ht="13.5" thickTop="1" x14ac:dyDescent="0.25">
      <c r="A36" s="8" t="s">
        <v>5</v>
      </c>
      <c r="B36" s="9"/>
      <c r="C36" s="268"/>
      <c r="D36" s="9" t="s">
        <v>6</v>
      </c>
      <c r="E36" s="9"/>
      <c r="F36" s="17"/>
      <c r="G36" s="22"/>
      <c r="H36" s="268"/>
      <c r="I36" s="22"/>
      <c r="J36" s="268"/>
      <c r="K36" s="22"/>
      <c r="L36" s="26"/>
      <c r="M36" s="23" t="s">
        <v>7</v>
      </c>
      <c r="N36" s="29"/>
      <c r="P36" s="28"/>
      <c r="Q36" s="28"/>
    </row>
    <row r="37" spans="1:17" x14ac:dyDescent="0.25">
      <c r="D37" s="8" t="s">
        <v>8</v>
      </c>
      <c r="P37" s="28"/>
      <c r="Q37" s="28"/>
    </row>
    <row r="38" spans="1:17" x14ac:dyDescent="0.25">
      <c r="D38" s="8"/>
      <c r="P38" s="28"/>
      <c r="Q38" s="28"/>
    </row>
    <row r="39" spans="1:17" x14ac:dyDescent="0.25">
      <c r="D39" s="8"/>
      <c r="P39" s="28"/>
      <c r="Q39" s="28"/>
    </row>
    <row r="40" spans="1:17" x14ac:dyDescent="0.25">
      <c r="P40" s="28"/>
      <c r="Q40" s="28"/>
    </row>
    <row r="41" spans="1:17" x14ac:dyDescent="0.25">
      <c r="A41" s="652" t="s">
        <v>1051</v>
      </c>
      <c r="B41" s="652"/>
      <c r="C41" s="269"/>
      <c r="D41" s="653" t="s">
        <v>9</v>
      </c>
      <c r="E41" s="653"/>
      <c r="F41" s="653"/>
      <c r="G41" s="20"/>
      <c r="H41" s="653" t="s">
        <v>10</v>
      </c>
      <c r="I41" s="653"/>
      <c r="J41" s="653"/>
      <c r="K41" s="20"/>
      <c r="L41" s="269"/>
      <c r="M41" s="653" t="s">
        <v>25</v>
      </c>
      <c r="N41" s="653"/>
      <c r="O41" s="653"/>
      <c r="P41" s="28"/>
      <c r="Q41" s="28"/>
    </row>
    <row r="42" spans="1:17" x14ac:dyDescent="0.25">
      <c r="A42" s="654" t="s">
        <v>11</v>
      </c>
      <c r="B42" s="654"/>
      <c r="C42" s="267"/>
      <c r="D42" s="655" t="s">
        <v>12</v>
      </c>
      <c r="E42" s="655"/>
      <c r="F42" s="655"/>
      <c r="G42" s="24"/>
      <c r="H42" s="655" t="s">
        <v>13</v>
      </c>
      <c r="I42" s="655"/>
      <c r="J42" s="655"/>
      <c r="K42" s="24"/>
      <c r="L42" s="267"/>
      <c r="M42" s="655" t="s">
        <v>26</v>
      </c>
      <c r="N42" s="655"/>
      <c r="O42" s="655"/>
      <c r="P42" s="28"/>
      <c r="Q42" s="28"/>
    </row>
    <row r="46" spans="1:17" ht="15.75" x14ac:dyDescent="0.25">
      <c r="A46" s="683" t="s">
        <v>14</v>
      </c>
      <c r="B46" s="683"/>
      <c r="C46" s="683"/>
      <c r="D46" s="683"/>
      <c r="E46" s="683"/>
      <c r="F46" s="683"/>
      <c r="G46" s="683"/>
      <c r="H46" s="683"/>
      <c r="I46" s="683"/>
      <c r="J46" s="683"/>
      <c r="K46" s="683"/>
      <c r="L46" s="683"/>
      <c r="M46" s="683"/>
      <c r="N46" s="683"/>
      <c r="O46" s="683"/>
    </row>
    <row r="47" spans="1:17" ht="15.75" x14ac:dyDescent="0.25">
      <c r="A47" s="683" t="s">
        <v>15</v>
      </c>
      <c r="B47" s="683"/>
      <c r="C47" s="683"/>
      <c r="D47" s="683"/>
      <c r="E47" s="683"/>
      <c r="F47" s="683"/>
      <c r="G47" s="683"/>
      <c r="H47" s="683"/>
      <c r="I47" s="683"/>
      <c r="J47" s="683"/>
      <c r="K47" s="683"/>
      <c r="L47" s="683"/>
      <c r="M47" s="683"/>
      <c r="N47" s="683"/>
      <c r="O47" s="683"/>
    </row>
    <row r="48" spans="1:17" x14ac:dyDescent="0.25">
      <c r="A48" s="5"/>
      <c r="B48" s="5"/>
      <c r="C48" s="397"/>
      <c r="D48" s="397"/>
      <c r="E48" s="5"/>
      <c r="F48" s="16"/>
      <c r="G48" s="20"/>
      <c r="H48" s="397"/>
      <c r="I48" s="20"/>
      <c r="J48" s="397"/>
      <c r="K48" s="20"/>
      <c r="L48" s="397"/>
      <c r="M48" s="20"/>
      <c r="N48" s="28"/>
      <c r="O48" s="20"/>
    </row>
    <row r="49" spans="1:15" x14ac:dyDescent="0.25">
      <c r="A49" s="5" t="s">
        <v>0</v>
      </c>
      <c r="B49" s="5"/>
      <c r="C49" s="673" t="s">
        <v>1</v>
      </c>
      <c r="D49" s="673"/>
      <c r="E49" s="673"/>
      <c r="F49" s="673"/>
      <c r="G49" s="9"/>
      <c r="H49" s="9"/>
      <c r="I49" s="9"/>
      <c r="J49" s="397"/>
      <c r="K49" s="20"/>
      <c r="L49" s="397"/>
      <c r="M49" s="20"/>
      <c r="N49" s="28"/>
      <c r="O49" s="20"/>
    </row>
    <row r="50" spans="1:15" x14ac:dyDescent="0.25">
      <c r="A50" s="5" t="s">
        <v>16</v>
      </c>
      <c r="B50" s="5"/>
      <c r="C50" s="672"/>
      <c r="D50" s="672"/>
      <c r="E50" s="672"/>
      <c r="F50" s="672"/>
      <c r="G50" s="21"/>
      <c r="H50" s="396"/>
      <c r="I50" s="21"/>
      <c r="J50" s="397"/>
      <c r="K50" s="20"/>
      <c r="L50" s="397"/>
      <c r="M50" s="20"/>
      <c r="N50" s="28"/>
      <c r="O50" s="20"/>
    </row>
    <row r="51" spans="1:15" x14ac:dyDescent="0.25">
      <c r="A51" s="5" t="s">
        <v>17</v>
      </c>
      <c r="B51" s="5"/>
      <c r="C51" s="672" t="s">
        <v>1052</v>
      </c>
      <c r="D51" s="672"/>
      <c r="E51" s="672"/>
      <c r="F51" s="672"/>
      <c r="G51" s="21"/>
      <c r="H51" s="396"/>
      <c r="I51" s="21"/>
      <c r="J51" s="397"/>
      <c r="K51" s="20"/>
      <c r="L51" s="397"/>
      <c r="M51" s="20"/>
      <c r="N51" s="28"/>
      <c r="O51" s="20"/>
    </row>
    <row r="52" spans="1:15" x14ac:dyDescent="0.25">
      <c r="A52" s="5" t="s">
        <v>18</v>
      </c>
      <c r="B52" s="5"/>
      <c r="C52" s="672"/>
      <c r="D52" s="672"/>
      <c r="E52" s="672"/>
      <c r="F52" s="672"/>
      <c r="G52" s="21"/>
      <c r="H52" s="396"/>
      <c r="I52" s="21"/>
      <c r="J52" s="397"/>
      <c r="K52" s="20"/>
      <c r="L52" s="397"/>
      <c r="M52" s="20"/>
      <c r="N52" s="28"/>
      <c r="O52" s="20"/>
    </row>
    <row r="53" spans="1:15" ht="13.5" thickBot="1" x14ac:dyDescent="0.3">
      <c r="A53" s="5"/>
      <c r="B53" s="5"/>
      <c r="C53" s="396"/>
      <c r="D53" s="396"/>
      <c r="E53" s="396"/>
      <c r="F53" s="17"/>
      <c r="G53" s="21"/>
      <c r="H53" s="396"/>
      <c r="I53" s="21"/>
      <c r="J53" s="397"/>
      <c r="K53" s="20"/>
      <c r="L53" s="397"/>
      <c r="M53" s="20"/>
      <c r="N53" s="28"/>
      <c r="O53" s="20"/>
    </row>
    <row r="54" spans="1:15" ht="13.5" customHeight="1" thickTop="1" x14ac:dyDescent="0.25">
      <c r="A54" s="674" t="s">
        <v>2</v>
      </c>
      <c r="B54" s="677" t="s">
        <v>19</v>
      </c>
      <c r="C54" s="680" t="s">
        <v>20</v>
      </c>
      <c r="D54" s="680"/>
      <c r="E54" s="681" t="s">
        <v>23</v>
      </c>
      <c r="F54" s="680"/>
      <c r="G54" s="682"/>
      <c r="H54" s="656" t="s">
        <v>24</v>
      </c>
      <c r="I54" s="656"/>
      <c r="J54" s="656"/>
      <c r="K54" s="656"/>
      <c r="L54" s="656"/>
      <c r="M54" s="656"/>
      <c r="N54" s="656"/>
      <c r="O54" s="657"/>
    </row>
    <row r="55" spans="1:15" ht="25.5" x14ac:dyDescent="0.25">
      <c r="A55" s="675"/>
      <c r="B55" s="678"/>
      <c r="C55" s="38" t="s">
        <v>20</v>
      </c>
      <c r="D55" s="34" t="s">
        <v>22</v>
      </c>
      <c r="E55" s="658" t="s">
        <v>3</v>
      </c>
      <c r="F55" s="659"/>
      <c r="G55" s="662" t="s">
        <v>4</v>
      </c>
      <c r="H55" s="664">
        <v>1</v>
      </c>
      <c r="I55" s="664"/>
      <c r="J55" s="666">
        <v>2</v>
      </c>
      <c r="K55" s="667"/>
      <c r="L55" s="664">
        <v>3</v>
      </c>
      <c r="M55" s="664"/>
      <c r="N55" s="666">
        <v>4</v>
      </c>
      <c r="O55" s="670"/>
    </row>
    <row r="56" spans="1:15" ht="13.5" thickBot="1" x14ac:dyDescent="0.3">
      <c r="A56" s="676"/>
      <c r="B56" s="679"/>
      <c r="C56" s="395" t="s">
        <v>21</v>
      </c>
      <c r="D56" s="60"/>
      <c r="E56" s="660"/>
      <c r="F56" s="661"/>
      <c r="G56" s="663"/>
      <c r="H56" s="665"/>
      <c r="I56" s="665"/>
      <c r="J56" s="668"/>
      <c r="K56" s="669"/>
      <c r="L56" s="665"/>
      <c r="M56" s="665"/>
      <c r="N56" s="668"/>
      <c r="O56" s="671"/>
    </row>
    <row r="57" spans="1:15" x14ac:dyDescent="0.25">
      <c r="A57" s="48"/>
      <c r="B57" s="414" t="s">
        <v>2008</v>
      </c>
      <c r="C57" s="50"/>
      <c r="D57" s="51"/>
      <c r="E57" s="52"/>
      <c r="F57" s="53"/>
      <c r="G57" s="415">
        <f>G35</f>
        <v>501</v>
      </c>
      <c r="H57" s="50"/>
      <c r="I57" s="416">
        <f>I35</f>
        <v>0</v>
      </c>
      <c r="J57" s="56"/>
      <c r="K57" s="448">
        <f>K35</f>
        <v>501</v>
      </c>
      <c r="L57" s="50"/>
      <c r="M57" s="55"/>
      <c r="N57" s="95"/>
      <c r="O57" s="58"/>
    </row>
    <row r="58" spans="1:15" x14ac:dyDescent="0.2">
      <c r="A58" s="33"/>
      <c r="B58" s="435"/>
      <c r="C58" s="39"/>
      <c r="D58" s="35"/>
      <c r="E58" s="261"/>
      <c r="F58" s="200"/>
      <c r="G58" s="44"/>
      <c r="H58" s="194"/>
      <c r="I58" s="37"/>
      <c r="J58" s="96"/>
      <c r="K58" s="46"/>
      <c r="L58" s="194"/>
      <c r="M58" s="37"/>
      <c r="N58" s="96"/>
      <c r="O58" s="32"/>
    </row>
    <row r="59" spans="1:15" ht="25.5" x14ac:dyDescent="0.2">
      <c r="A59" s="33"/>
      <c r="B59" s="436" t="s">
        <v>2040</v>
      </c>
      <c r="C59" s="40"/>
      <c r="D59" s="35"/>
      <c r="E59" s="260"/>
      <c r="F59" s="200"/>
      <c r="G59" s="44"/>
      <c r="H59" s="194"/>
      <c r="I59" s="37"/>
      <c r="J59" s="96"/>
      <c r="K59" s="46"/>
      <c r="L59" s="194"/>
      <c r="M59" s="37"/>
      <c r="N59" s="96"/>
      <c r="O59" s="32"/>
    </row>
    <row r="60" spans="1:15" x14ac:dyDescent="0.2">
      <c r="A60" s="33">
        <v>14</v>
      </c>
      <c r="B60" s="433" t="s">
        <v>2042</v>
      </c>
      <c r="C60" s="40"/>
      <c r="D60" s="35">
        <v>70</v>
      </c>
      <c r="E60" s="260">
        <v>75</v>
      </c>
      <c r="F60" s="200" t="s">
        <v>1839</v>
      </c>
      <c r="G60" s="44">
        <f>E60*D60</f>
        <v>5250</v>
      </c>
      <c r="H60" s="194"/>
      <c r="I60" s="37"/>
      <c r="J60" s="47">
        <v>70</v>
      </c>
      <c r="K60" s="46">
        <f>J60*E60</f>
        <v>5250</v>
      </c>
      <c r="L60" s="194"/>
      <c r="M60" s="37"/>
      <c r="N60" s="96"/>
      <c r="O60" s="32"/>
    </row>
    <row r="61" spans="1:15" ht="25.5" x14ac:dyDescent="0.2">
      <c r="A61" s="33">
        <v>15</v>
      </c>
      <c r="B61" s="438" t="s">
        <v>2041</v>
      </c>
      <c r="C61" s="40"/>
      <c r="D61" s="35">
        <v>20</v>
      </c>
      <c r="E61" s="260">
        <v>200</v>
      </c>
      <c r="F61" s="200" t="s">
        <v>1839</v>
      </c>
      <c r="G61" s="44">
        <f t="shared" ref="G61:G67" si="8">E61*D61</f>
        <v>4000</v>
      </c>
      <c r="H61" s="194"/>
      <c r="I61" s="37"/>
      <c r="J61" s="47">
        <v>20</v>
      </c>
      <c r="K61" s="46">
        <f t="shared" ref="K61:K67" si="9">J61*E61</f>
        <v>4000</v>
      </c>
      <c r="L61" s="194"/>
      <c r="M61" s="37"/>
      <c r="N61" s="96"/>
      <c r="O61" s="32"/>
    </row>
    <row r="62" spans="1:15" ht="25.5" x14ac:dyDescent="0.2">
      <c r="A62" s="33">
        <v>16</v>
      </c>
      <c r="B62" s="438" t="s">
        <v>2043</v>
      </c>
      <c r="C62" s="40"/>
      <c r="D62" s="35">
        <v>1</v>
      </c>
      <c r="E62" s="260">
        <v>3000</v>
      </c>
      <c r="F62" s="200" t="s">
        <v>34</v>
      </c>
      <c r="G62" s="44">
        <f t="shared" si="8"/>
        <v>3000</v>
      </c>
      <c r="H62" s="194"/>
      <c r="I62" s="37"/>
      <c r="J62" s="47">
        <v>1</v>
      </c>
      <c r="K62" s="46">
        <f t="shared" si="9"/>
        <v>3000</v>
      </c>
      <c r="L62" s="194"/>
      <c r="M62" s="37"/>
      <c r="N62" s="96"/>
      <c r="O62" s="32"/>
    </row>
    <row r="63" spans="1:15" x14ac:dyDescent="0.2">
      <c r="A63" s="33">
        <v>17</v>
      </c>
      <c r="B63" s="433" t="s">
        <v>2044</v>
      </c>
      <c r="C63" s="39"/>
      <c r="D63" s="35">
        <v>5</v>
      </c>
      <c r="E63" s="261">
        <v>1000</v>
      </c>
      <c r="F63" s="200" t="s">
        <v>1839</v>
      </c>
      <c r="G63" s="44">
        <f t="shared" si="8"/>
        <v>5000</v>
      </c>
      <c r="H63" s="194"/>
      <c r="I63" s="37"/>
      <c r="J63" s="47">
        <v>5</v>
      </c>
      <c r="K63" s="46">
        <f t="shared" si="9"/>
        <v>5000</v>
      </c>
      <c r="L63" s="194"/>
      <c r="M63" s="37"/>
      <c r="N63" s="96"/>
      <c r="O63" s="32"/>
    </row>
    <row r="64" spans="1:15" ht="25.5" x14ac:dyDescent="0.2">
      <c r="A64" s="33">
        <v>18</v>
      </c>
      <c r="B64" s="438" t="s">
        <v>2045</v>
      </c>
      <c r="C64" s="40"/>
      <c r="D64" s="35">
        <v>1</v>
      </c>
      <c r="E64" s="260">
        <v>2000</v>
      </c>
      <c r="F64" s="200" t="s">
        <v>2050</v>
      </c>
      <c r="G64" s="44">
        <f t="shared" si="8"/>
        <v>2000</v>
      </c>
      <c r="H64" s="194"/>
      <c r="I64" s="37"/>
      <c r="J64" s="47">
        <v>1</v>
      </c>
      <c r="K64" s="46">
        <f t="shared" si="9"/>
        <v>2000</v>
      </c>
      <c r="L64" s="194"/>
      <c r="M64" s="37"/>
      <c r="N64" s="96"/>
      <c r="O64" s="32"/>
    </row>
    <row r="65" spans="1:15" x14ac:dyDescent="0.2">
      <c r="A65" s="33">
        <v>19</v>
      </c>
      <c r="B65" s="438" t="s">
        <v>2046</v>
      </c>
      <c r="C65" s="40"/>
      <c r="D65" s="35">
        <v>2</v>
      </c>
      <c r="E65" s="260">
        <v>300</v>
      </c>
      <c r="F65" s="200" t="s">
        <v>1839</v>
      </c>
      <c r="G65" s="44">
        <f t="shared" si="8"/>
        <v>600</v>
      </c>
      <c r="H65" s="194"/>
      <c r="I65" s="37"/>
      <c r="J65" s="47">
        <v>2</v>
      </c>
      <c r="K65" s="46">
        <f t="shared" si="9"/>
        <v>600</v>
      </c>
      <c r="L65" s="194"/>
      <c r="M65" s="37"/>
      <c r="N65" s="96"/>
      <c r="O65" s="32"/>
    </row>
    <row r="66" spans="1:15" x14ac:dyDescent="0.2">
      <c r="A66" s="33">
        <v>20</v>
      </c>
      <c r="B66" s="433" t="s">
        <v>2047</v>
      </c>
      <c r="C66" s="40"/>
      <c r="D66" s="35">
        <v>1</v>
      </c>
      <c r="E66" s="260">
        <v>2000</v>
      </c>
      <c r="F66" s="200" t="s">
        <v>2049</v>
      </c>
      <c r="G66" s="44">
        <f t="shared" si="8"/>
        <v>2000</v>
      </c>
      <c r="H66" s="194"/>
      <c r="I66" s="37"/>
      <c r="J66" s="47">
        <v>1</v>
      </c>
      <c r="K66" s="46">
        <f t="shared" si="9"/>
        <v>2000</v>
      </c>
      <c r="L66" s="194"/>
      <c r="M66" s="37"/>
      <c r="N66" s="96"/>
      <c r="O66" s="32"/>
    </row>
    <row r="67" spans="1:15" x14ac:dyDescent="0.2">
      <c r="A67" s="33">
        <v>21</v>
      </c>
      <c r="B67" s="433" t="s">
        <v>2048</v>
      </c>
      <c r="C67" s="40"/>
      <c r="D67" s="35">
        <v>5</v>
      </c>
      <c r="E67" s="260">
        <v>100</v>
      </c>
      <c r="F67" s="200" t="s">
        <v>1839</v>
      </c>
      <c r="G67" s="44">
        <f t="shared" si="8"/>
        <v>500</v>
      </c>
      <c r="H67" s="194"/>
      <c r="I67" s="37"/>
      <c r="J67" s="47">
        <v>5</v>
      </c>
      <c r="K67" s="46">
        <f t="shared" si="9"/>
        <v>500</v>
      </c>
      <c r="L67" s="194"/>
      <c r="M67" s="37"/>
      <c r="N67" s="96"/>
      <c r="O67" s="32"/>
    </row>
    <row r="68" spans="1:15" x14ac:dyDescent="0.2">
      <c r="A68" s="33"/>
      <c r="B68" s="437"/>
      <c r="C68" s="40"/>
      <c r="D68" s="35"/>
      <c r="E68" s="260"/>
      <c r="F68" s="200"/>
      <c r="G68" s="44"/>
      <c r="H68" s="194"/>
      <c r="I68" s="37"/>
      <c r="J68" s="96"/>
      <c r="K68" s="46"/>
      <c r="L68" s="194"/>
      <c r="M68" s="37"/>
      <c r="N68" s="96"/>
      <c r="O68" s="32"/>
    </row>
    <row r="69" spans="1:15" x14ac:dyDescent="0.2">
      <c r="A69" s="33"/>
      <c r="B69" s="433"/>
      <c r="C69" s="40"/>
      <c r="D69" s="35"/>
      <c r="E69" s="260"/>
      <c r="F69" s="200"/>
      <c r="G69" s="44"/>
      <c r="H69" s="194"/>
      <c r="I69" s="37"/>
      <c r="J69" s="96"/>
      <c r="K69" s="46"/>
      <c r="L69" s="194"/>
      <c r="M69" s="37"/>
      <c r="N69" s="96"/>
      <c r="O69" s="32"/>
    </row>
    <row r="70" spans="1:15" x14ac:dyDescent="0.2">
      <c r="A70" s="33"/>
      <c r="B70" s="433"/>
      <c r="C70" s="40"/>
      <c r="D70" s="35"/>
      <c r="E70" s="260"/>
      <c r="F70" s="200"/>
      <c r="G70" s="44"/>
      <c r="H70" s="194"/>
      <c r="I70" s="37"/>
      <c r="J70" s="96"/>
      <c r="K70" s="46"/>
      <c r="L70" s="194"/>
      <c r="M70" s="37"/>
      <c r="N70" s="96"/>
      <c r="O70" s="32"/>
    </row>
    <row r="71" spans="1:15" x14ac:dyDescent="0.2">
      <c r="A71" s="33"/>
      <c r="B71" s="436"/>
      <c r="C71" s="40"/>
      <c r="D71" s="35"/>
      <c r="E71" s="260"/>
      <c r="F71" s="200"/>
      <c r="G71" s="44"/>
      <c r="H71" s="194"/>
      <c r="I71" s="37"/>
      <c r="J71" s="96"/>
      <c r="K71" s="46"/>
      <c r="L71" s="194"/>
      <c r="M71" s="37"/>
      <c r="N71" s="96"/>
      <c r="O71" s="32"/>
    </row>
    <row r="72" spans="1:15" x14ac:dyDescent="0.2">
      <c r="A72" s="33"/>
      <c r="B72" s="433"/>
      <c r="C72" s="40"/>
      <c r="D72" s="35"/>
      <c r="E72" s="260"/>
      <c r="F72" s="200"/>
      <c r="G72" s="44"/>
      <c r="H72" s="194"/>
      <c r="I72" s="37"/>
      <c r="J72" s="96"/>
      <c r="K72" s="46"/>
      <c r="L72" s="194"/>
      <c r="M72" s="37"/>
      <c r="N72" s="96"/>
      <c r="O72" s="32"/>
    </row>
    <row r="73" spans="1:15" x14ac:dyDescent="0.2">
      <c r="A73" s="33"/>
      <c r="B73" s="433"/>
      <c r="C73" s="266"/>
      <c r="D73" s="35"/>
      <c r="E73" s="260"/>
      <c r="F73" s="200"/>
      <c r="G73" s="44"/>
      <c r="H73" s="194"/>
      <c r="I73" s="37"/>
      <c r="J73" s="96"/>
      <c r="K73" s="46"/>
      <c r="L73" s="194"/>
      <c r="M73" s="37"/>
      <c r="N73" s="96"/>
      <c r="O73" s="32"/>
    </row>
    <row r="74" spans="1:15" x14ac:dyDescent="0.2">
      <c r="A74" s="33"/>
      <c r="B74" s="433"/>
      <c r="C74" s="40"/>
      <c r="D74" s="35"/>
      <c r="E74" s="260"/>
      <c r="F74" s="200"/>
      <c r="G74" s="44"/>
      <c r="H74" s="194"/>
      <c r="I74" s="37"/>
      <c r="J74" s="96"/>
      <c r="K74" s="46"/>
      <c r="L74" s="194"/>
      <c r="M74" s="37"/>
      <c r="N74" s="96"/>
      <c r="O74" s="32"/>
    </row>
    <row r="75" spans="1:15" x14ac:dyDescent="0.25">
      <c r="A75" s="33"/>
      <c r="B75" s="432"/>
      <c r="C75" s="40"/>
      <c r="D75" s="35"/>
      <c r="E75" s="260"/>
      <c r="F75" s="200"/>
      <c r="G75" s="44"/>
      <c r="H75" s="194"/>
      <c r="I75" s="37"/>
      <c r="J75" s="96"/>
      <c r="K75" s="46"/>
      <c r="L75" s="194"/>
      <c r="M75" s="37"/>
      <c r="N75" s="96"/>
      <c r="O75" s="32"/>
    </row>
    <row r="76" spans="1:15" x14ac:dyDescent="0.25">
      <c r="A76" s="33"/>
      <c r="B76" s="42"/>
      <c r="C76" s="40"/>
      <c r="D76" s="35"/>
      <c r="E76" s="260"/>
      <c r="F76" s="200"/>
      <c r="G76" s="44"/>
      <c r="H76" s="194"/>
      <c r="I76" s="37"/>
      <c r="J76" s="96"/>
      <c r="K76" s="46"/>
      <c r="L76" s="194"/>
      <c r="M76" s="37"/>
      <c r="N76" s="96"/>
      <c r="O76" s="32"/>
    </row>
    <row r="77" spans="1:15" x14ac:dyDescent="0.25">
      <c r="A77" s="33"/>
      <c r="B77" s="82"/>
      <c r="C77" s="40"/>
      <c r="D77" s="35"/>
      <c r="E77" s="260"/>
      <c r="F77" s="200"/>
      <c r="G77" s="44"/>
      <c r="H77" s="194"/>
      <c r="I77" s="37"/>
      <c r="J77" s="96"/>
      <c r="K77" s="46"/>
      <c r="L77" s="194"/>
      <c r="M77" s="37"/>
      <c r="N77" s="96"/>
      <c r="O77" s="32"/>
    </row>
    <row r="78" spans="1:15" ht="13.5" thickBot="1" x14ac:dyDescent="0.3">
      <c r="A78" s="63"/>
      <c r="B78" s="64"/>
      <c r="C78" s="65"/>
      <c r="D78" s="66"/>
      <c r="E78" s="67"/>
      <c r="F78" s="68"/>
      <c r="G78" s="69"/>
      <c r="H78" s="70"/>
      <c r="I78" s="71"/>
      <c r="J78" s="72"/>
      <c r="K78" s="69"/>
      <c r="L78" s="70"/>
      <c r="M78" s="71"/>
      <c r="N78" s="97"/>
      <c r="O78" s="73"/>
    </row>
    <row r="79" spans="1:15" ht="14.25" thickTop="1" thickBot="1" x14ac:dyDescent="0.3">
      <c r="A79" s="74"/>
      <c r="B79" s="75"/>
      <c r="C79" s="76"/>
      <c r="D79" s="77"/>
      <c r="E79" s="78"/>
      <c r="F79" s="79"/>
      <c r="G79" s="628">
        <f>SUM(G57,G60:G67)</f>
        <v>22851</v>
      </c>
      <c r="H79" s="76"/>
      <c r="I79" s="80">
        <f>SUM(I57,I60:I67)</f>
        <v>0</v>
      </c>
      <c r="J79" s="78"/>
      <c r="K79" s="628">
        <f>SUM(K57,K60:K67)</f>
        <v>22851</v>
      </c>
      <c r="L79" s="76"/>
      <c r="M79" s="80">
        <f>SUM(M58:M78)</f>
        <v>0</v>
      </c>
      <c r="N79" s="98"/>
      <c r="O79" s="80">
        <f>SUM(O58:O78)</f>
        <v>0</v>
      </c>
    </row>
    <row r="80" spans="1:15" ht="13.5" thickTop="1" x14ac:dyDescent="0.25">
      <c r="A80" s="8" t="s">
        <v>5</v>
      </c>
      <c r="B80" s="9"/>
      <c r="C80" s="396"/>
      <c r="D80" s="9" t="s">
        <v>6</v>
      </c>
      <c r="E80" s="9"/>
      <c r="F80" s="17"/>
      <c r="G80" s="22"/>
      <c r="H80" s="396"/>
      <c r="I80" s="22"/>
      <c r="J80" s="396"/>
      <c r="K80" s="22"/>
      <c r="L80" s="26"/>
      <c r="M80" s="23" t="s">
        <v>7</v>
      </c>
      <c r="N80" s="29"/>
    </row>
    <row r="81" spans="1:15" x14ac:dyDescent="0.25">
      <c r="D81" s="8" t="s">
        <v>8</v>
      </c>
    </row>
    <row r="83" spans="1:15" x14ac:dyDescent="0.25">
      <c r="A83" s="652" t="s">
        <v>1051</v>
      </c>
      <c r="B83" s="652"/>
      <c r="C83" s="397"/>
      <c r="D83" s="653" t="s">
        <v>9</v>
      </c>
      <c r="E83" s="653"/>
      <c r="F83" s="653"/>
      <c r="G83" s="20"/>
      <c r="H83" s="653" t="s">
        <v>10</v>
      </c>
      <c r="I83" s="653"/>
      <c r="J83" s="653"/>
      <c r="K83" s="20"/>
      <c r="L83" s="397"/>
      <c r="M83" s="653" t="s">
        <v>25</v>
      </c>
      <c r="N83" s="653"/>
      <c r="O83" s="653"/>
    </row>
    <row r="84" spans="1:15" x14ac:dyDescent="0.25">
      <c r="A84" s="654" t="s">
        <v>11</v>
      </c>
      <c r="B84" s="654"/>
      <c r="C84" s="398"/>
      <c r="D84" s="655" t="s">
        <v>12</v>
      </c>
      <c r="E84" s="655"/>
      <c r="F84" s="655"/>
      <c r="G84" s="24"/>
      <c r="H84" s="655" t="s">
        <v>13</v>
      </c>
      <c r="I84" s="655"/>
      <c r="J84" s="655"/>
      <c r="K84" s="24"/>
      <c r="L84" s="398"/>
      <c r="M84" s="655" t="s">
        <v>26</v>
      </c>
      <c r="N84" s="655"/>
      <c r="O84" s="655"/>
    </row>
  </sheetData>
  <mergeCells count="50">
    <mergeCell ref="A83:B83"/>
    <mergeCell ref="D83:F83"/>
    <mergeCell ref="H83:J83"/>
    <mergeCell ref="M83:O83"/>
    <mergeCell ref="A84:B84"/>
    <mergeCell ref="D84:F84"/>
    <mergeCell ref="H84:J84"/>
    <mergeCell ref="M84:O84"/>
    <mergeCell ref="H54:O54"/>
    <mergeCell ref="E55:F56"/>
    <mergeCell ref="G55:G56"/>
    <mergeCell ref="H55:I56"/>
    <mergeCell ref="J55:K56"/>
    <mergeCell ref="L55:M56"/>
    <mergeCell ref="N55:O56"/>
    <mergeCell ref="C52:F52"/>
    <mergeCell ref="A54:A56"/>
    <mergeCell ref="B54:B56"/>
    <mergeCell ref="C54:D54"/>
    <mergeCell ref="E54:G54"/>
    <mergeCell ref="A46:O46"/>
    <mergeCell ref="A47:O47"/>
    <mergeCell ref="C49:F49"/>
    <mergeCell ref="C50:F50"/>
    <mergeCell ref="C51:F51"/>
    <mergeCell ref="C7:F7"/>
    <mergeCell ref="A1:O1"/>
    <mergeCell ref="A2:O2"/>
    <mergeCell ref="C4:F4"/>
    <mergeCell ref="C5:F5"/>
    <mergeCell ref="C6:F6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D41:F41"/>
    <mergeCell ref="H41:J41"/>
    <mergeCell ref="M41:O41"/>
    <mergeCell ref="A42:B42"/>
    <mergeCell ref="D42:F42"/>
    <mergeCell ref="H42:J42"/>
    <mergeCell ref="M42:O42"/>
    <mergeCell ref="A41:B41"/>
  </mergeCells>
  <pageMargins left="0.25" right="0.25" top="0.18627450980392199" bottom="0.17647058823529399" header="0.3" footer="0.3"/>
  <pageSetup paperSize="5" orientation="landscape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463"/>
  <sheetViews>
    <sheetView view="pageLayout" topLeftCell="A56" zoomScaleNormal="100" workbookViewId="0">
      <selection activeCell="E32" sqref="E32"/>
    </sheetView>
  </sheetViews>
  <sheetFormatPr defaultColWidth="9.140625" defaultRowHeight="12.75" x14ac:dyDescent="0.25"/>
  <cols>
    <col min="1" max="1" width="5.42578125" style="8" customWidth="1"/>
    <col min="2" max="2" width="31.28515625" style="8" customWidth="1"/>
    <col min="3" max="4" width="8.85546875" style="4" customWidth="1"/>
    <col min="5" max="5" width="9.7109375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303"/>
      <c r="D3" s="303"/>
      <c r="F3" s="16"/>
      <c r="G3" s="20"/>
      <c r="H3" s="303"/>
      <c r="I3" s="20"/>
      <c r="J3" s="303"/>
      <c r="K3" s="20"/>
      <c r="L3" s="303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52" t="s">
        <v>1</v>
      </c>
      <c r="D4" s="652"/>
      <c r="E4" s="652"/>
      <c r="F4" s="652"/>
      <c r="G4" s="652"/>
      <c r="H4" s="9"/>
      <c r="I4" s="9"/>
      <c r="J4" s="303"/>
      <c r="K4" s="20"/>
      <c r="L4" s="303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672"/>
      <c r="G5" s="672"/>
      <c r="H5" s="300"/>
      <c r="I5" s="21"/>
      <c r="J5" s="303"/>
      <c r="K5" s="20"/>
      <c r="L5" s="303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72" t="s">
        <v>1355</v>
      </c>
      <c r="D6" s="672"/>
      <c r="E6" s="672"/>
      <c r="F6" s="672"/>
      <c r="G6" s="672"/>
      <c r="H6" s="300"/>
      <c r="I6" s="21"/>
      <c r="J6" s="303"/>
      <c r="K6" s="20"/>
      <c r="L6" s="303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2"/>
      <c r="D7" s="672"/>
      <c r="E7" s="672"/>
      <c r="F7" s="672"/>
      <c r="G7" s="672"/>
      <c r="H7" s="300"/>
      <c r="I7" s="21"/>
      <c r="J7" s="303"/>
      <c r="K7" s="20"/>
      <c r="L7" s="303"/>
      <c r="M7" s="20"/>
      <c r="N7" s="28"/>
      <c r="O7" s="20"/>
      <c r="P7" s="28"/>
      <c r="Q7" s="28"/>
    </row>
    <row r="8" spans="1:17" s="5" customFormat="1" ht="13.5" thickBot="1" x14ac:dyDescent="0.3">
      <c r="C8" s="300"/>
      <c r="D8" s="300"/>
      <c r="E8" s="300"/>
      <c r="F8" s="17"/>
      <c r="G8" s="21"/>
      <c r="H8" s="300"/>
      <c r="I8" s="21"/>
      <c r="J8" s="303"/>
      <c r="K8" s="20"/>
      <c r="L8" s="303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301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87"/>
      <c r="C12" s="50"/>
      <c r="D12" s="51"/>
      <c r="E12" s="52"/>
      <c r="F12" s="53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5" customFormat="1" x14ac:dyDescent="0.25">
      <c r="A13" s="48">
        <v>1</v>
      </c>
      <c r="B13" s="327" t="s">
        <v>2249</v>
      </c>
      <c r="C13" s="50"/>
      <c r="D13" s="51"/>
      <c r="E13" s="52"/>
      <c r="F13" s="326"/>
      <c r="G13" s="44">
        <f t="shared" ref="G13:G76" si="0">E13*D13</f>
        <v>0</v>
      </c>
      <c r="H13" s="50"/>
      <c r="I13" s="55">
        <f>H13*E13</f>
        <v>0</v>
      </c>
      <c r="J13" s="56"/>
      <c r="K13" s="57">
        <f>J13*E13</f>
        <v>0</v>
      </c>
      <c r="L13" s="50"/>
      <c r="M13" s="55">
        <f>L13*E13</f>
        <v>0</v>
      </c>
      <c r="N13" s="95"/>
      <c r="O13" s="58">
        <f>N13*E13</f>
        <v>0</v>
      </c>
      <c r="P13" s="28"/>
      <c r="Q13" s="28"/>
    </row>
    <row r="14" spans="1:17" s="5" customFormat="1" x14ac:dyDescent="0.25">
      <c r="A14" s="48">
        <v>2</v>
      </c>
      <c r="B14" s="327" t="s">
        <v>1877</v>
      </c>
      <c r="C14" s="50"/>
      <c r="D14" s="51"/>
      <c r="E14" s="52"/>
      <c r="F14" s="326"/>
      <c r="G14" s="44">
        <f t="shared" si="0"/>
        <v>0</v>
      </c>
      <c r="H14" s="50"/>
      <c r="I14" s="55">
        <f t="shared" ref="I14:I77" si="1">H14*E14</f>
        <v>0</v>
      </c>
      <c r="J14" s="56"/>
      <c r="K14" s="57">
        <f t="shared" ref="K14:K77" si="2">J14*E14</f>
        <v>0</v>
      </c>
      <c r="L14" s="50"/>
      <c r="M14" s="55">
        <f t="shared" ref="M14:M77" si="3">L14*E14</f>
        <v>0</v>
      </c>
      <c r="N14" s="95"/>
      <c r="O14" s="58">
        <f t="shared" ref="O14:O77" si="4">N14*E14</f>
        <v>0</v>
      </c>
      <c r="P14" s="28"/>
      <c r="Q14" s="28"/>
    </row>
    <row r="15" spans="1:17" s="5" customFormat="1" x14ac:dyDescent="0.25">
      <c r="A15" s="48">
        <v>3</v>
      </c>
      <c r="B15" s="327" t="s">
        <v>1878</v>
      </c>
      <c r="C15" s="50"/>
      <c r="D15" s="51"/>
      <c r="E15" s="52"/>
      <c r="F15" s="326"/>
      <c r="G15" s="44">
        <f t="shared" si="0"/>
        <v>0</v>
      </c>
      <c r="H15" s="50"/>
      <c r="I15" s="55">
        <f t="shared" si="1"/>
        <v>0</v>
      </c>
      <c r="J15" s="56"/>
      <c r="K15" s="57">
        <f t="shared" si="2"/>
        <v>0</v>
      </c>
      <c r="L15" s="50"/>
      <c r="M15" s="55">
        <f t="shared" si="3"/>
        <v>0</v>
      </c>
      <c r="N15" s="95"/>
      <c r="O15" s="58">
        <f t="shared" si="4"/>
        <v>0</v>
      </c>
      <c r="P15" s="28"/>
      <c r="Q15" s="28"/>
    </row>
    <row r="16" spans="1:17" s="5" customFormat="1" x14ac:dyDescent="0.25">
      <c r="A16" s="48">
        <v>4</v>
      </c>
      <c r="B16" s="327" t="s">
        <v>1879</v>
      </c>
      <c r="C16" s="50"/>
      <c r="D16" s="51"/>
      <c r="E16" s="52"/>
      <c r="F16" s="326"/>
      <c r="G16" s="44">
        <f t="shared" si="0"/>
        <v>0</v>
      </c>
      <c r="H16" s="50"/>
      <c r="I16" s="55">
        <f t="shared" si="1"/>
        <v>0</v>
      </c>
      <c r="J16" s="56"/>
      <c r="K16" s="57">
        <f t="shared" si="2"/>
        <v>0</v>
      </c>
      <c r="L16" s="50"/>
      <c r="M16" s="55">
        <f t="shared" si="3"/>
        <v>0</v>
      </c>
      <c r="N16" s="95"/>
      <c r="O16" s="58">
        <f t="shared" si="4"/>
        <v>0</v>
      </c>
      <c r="P16" s="28"/>
      <c r="Q16" s="28"/>
    </row>
    <row r="17" spans="1:17" s="5" customFormat="1" x14ac:dyDescent="0.25">
      <c r="A17" s="48">
        <v>5</v>
      </c>
      <c r="B17" s="327" t="s">
        <v>1880</v>
      </c>
      <c r="C17" s="50"/>
      <c r="D17" s="51"/>
      <c r="E17" s="52"/>
      <c r="F17" s="326"/>
      <c r="G17" s="44">
        <f t="shared" si="0"/>
        <v>0</v>
      </c>
      <c r="H17" s="50"/>
      <c r="I17" s="55">
        <f t="shared" si="1"/>
        <v>0</v>
      </c>
      <c r="J17" s="56"/>
      <c r="K17" s="57">
        <f t="shared" si="2"/>
        <v>0</v>
      </c>
      <c r="L17" s="50"/>
      <c r="M17" s="55">
        <f t="shared" si="3"/>
        <v>0</v>
      </c>
      <c r="N17" s="95"/>
      <c r="O17" s="58">
        <f t="shared" si="4"/>
        <v>0</v>
      </c>
      <c r="P17" s="28"/>
      <c r="Q17" s="28"/>
    </row>
    <row r="18" spans="1:17" s="5" customFormat="1" x14ac:dyDescent="0.25">
      <c r="A18" s="48">
        <v>6</v>
      </c>
      <c r="B18" s="327" t="s">
        <v>1881</v>
      </c>
      <c r="C18" s="50"/>
      <c r="D18" s="51"/>
      <c r="E18" s="52"/>
      <c r="F18" s="326"/>
      <c r="G18" s="44">
        <f t="shared" si="0"/>
        <v>0</v>
      </c>
      <c r="H18" s="50"/>
      <c r="I18" s="55">
        <f t="shared" si="1"/>
        <v>0</v>
      </c>
      <c r="J18" s="56"/>
      <c r="K18" s="57">
        <f t="shared" si="2"/>
        <v>0</v>
      </c>
      <c r="L18" s="50"/>
      <c r="M18" s="55">
        <f t="shared" si="3"/>
        <v>0</v>
      </c>
      <c r="N18" s="95"/>
      <c r="O18" s="58">
        <f t="shared" si="4"/>
        <v>0</v>
      </c>
      <c r="P18" s="28"/>
      <c r="Q18" s="28"/>
    </row>
    <row r="19" spans="1:17" s="5" customFormat="1" x14ac:dyDescent="0.25">
      <c r="A19" s="48">
        <v>7</v>
      </c>
      <c r="B19" s="327" t="s">
        <v>1882</v>
      </c>
      <c r="C19" s="50"/>
      <c r="D19" s="51"/>
      <c r="E19" s="52"/>
      <c r="F19" s="326"/>
      <c r="G19" s="44">
        <f t="shared" si="0"/>
        <v>0</v>
      </c>
      <c r="H19" s="50"/>
      <c r="I19" s="55">
        <f t="shared" si="1"/>
        <v>0</v>
      </c>
      <c r="J19" s="56"/>
      <c r="K19" s="57">
        <f t="shared" si="2"/>
        <v>0</v>
      </c>
      <c r="L19" s="50"/>
      <c r="M19" s="55">
        <f t="shared" si="3"/>
        <v>0</v>
      </c>
      <c r="N19" s="95"/>
      <c r="O19" s="58">
        <f t="shared" si="4"/>
        <v>0</v>
      </c>
      <c r="P19" s="28"/>
      <c r="Q19" s="28"/>
    </row>
    <row r="20" spans="1:17" s="5" customFormat="1" x14ac:dyDescent="0.25">
      <c r="A20" s="48">
        <v>8</v>
      </c>
      <c r="B20" s="327" t="s">
        <v>1885</v>
      </c>
      <c r="C20" s="50"/>
      <c r="D20" s="51"/>
      <c r="E20" s="52"/>
      <c r="F20" s="326"/>
      <c r="G20" s="44">
        <f t="shared" si="0"/>
        <v>0</v>
      </c>
      <c r="H20" s="50"/>
      <c r="I20" s="55">
        <f t="shared" si="1"/>
        <v>0</v>
      </c>
      <c r="J20" s="56"/>
      <c r="K20" s="57">
        <f t="shared" si="2"/>
        <v>0</v>
      </c>
      <c r="L20" s="50"/>
      <c r="M20" s="55">
        <f t="shared" si="3"/>
        <v>0</v>
      </c>
      <c r="N20" s="95"/>
      <c r="O20" s="58">
        <f t="shared" si="4"/>
        <v>0</v>
      </c>
      <c r="P20" s="28"/>
      <c r="Q20" s="28"/>
    </row>
    <row r="21" spans="1:17" s="5" customFormat="1" x14ac:dyDescent="0.25">
      <c r="A21" s="33">
        <v>9</v>
      </c>
      <c r="B21" s="42" t="s">
        <v>599</v>
      </c>
      <c r="C21" s="39"/>
      <c r="D21" s="51">
        <f t="shared" ref="D21:D77" si="5">H21+J21+L21+N21</f>
        <v>10</v>
      </c>
      <c r="E21" s="108">
        <v>6470</v>
      </c>
      <c r="F21" s="200" t="s">
        <v>101</v>
      </c>
      <c r="G21" s="44">
        <f t="shared" si="0"/>
        <v>64700</v>
      </c>
      <c r="H21" s="194">
        <v>5</v>
      </c>
      <c r="I21" s="55">
        <f t="shared" si="1"/>
        <v>32350</v>
      </c>
      <c r="J21" s="96"/>
      <c r="K21" s="57">
        <f t="shared" si="2"/>
        <v>0</v>
      </c>
      <c r="L21" s="194">
        <v>5</v>
      </c>
      <c r="M21" s="55">
        <f t="shared" si="3"/>
        <v>32350</v>
      </c>
      <c r="N21" s="96"/>
      <c r="O21" s="58">
        <f t="shared" si="4"/>
        <v>0</v>
      </c>
      <c r="P21" s="28">
        <f>N21+L21+J21+H21</f>
        <v>10</v>
      </c>
      <c r="Q21" s="28">
        <f>P21-D21</f>
        <v>0</v>
      </c>
    </row>
    <row r="22" spans="1:17" s="7" customFormat="1" x14ac:dyDescent="0.25">
      <c r="A22" s="33">
        <v>10</v>
      </c>
      <c r="B22" s="42" t="s">
        <v>1023</v>
      </c>
      <c r="C22" s="40"/>
      <c r="D22" s="51">
        <f t="shared" si="5"/>
        <v>12</v>
      </c>
      <c r="E22" s="86">
        <v>1036.8</v>
      </c>
      <c r="F22" s="200" t="s">
        <v>34</v>
      </c>
      <c r="G22" s="44">
        <f t="shared" si="0"/>
        <v>12441.599999999999</v>
      </c>
      <c r="H22" s="194">
        <v>3</v>
      </c>
      <c r="I22" s="55">
        <f t="shared" si="1"/>
        <v>3110.3999999999996</v>
      </c>
      <c r="J22" s="96">
        <v>3</v>
      </c>
      <c r="K22" s="57">
        <f t="shared" si="2"/>
        <v>3110.3999999999996</v>
      </c>
      <c r="L22" s="194">
        <v>3</v>
      </c>
      <c r="M22" s="55">
        <f t="shared" si="3"/>
        <v>3110.3999999999996</v>
      </c>
      <c r="N22" s="96">
        <v>3</v>
      </c>
      <c r="O22" s="58">
        <f t="shared" si="4"/>
        <v>3110.3999999999996</v>
      </c>
      <c r="P22" s="28">
        <f>N22+L22+J22+H22</f>
        <v>12</v>
      </c>
      <c r="Q22" s="28">
        <f>P22-D22</f>
        <v>0</v>
      </c>
    </row>
    <row r="23" spans="1:17" s="7" customFormat="1" x14ac:dyDescent="0.25">
      <c r="A23" s="33">
        <v>11</v>
      </c>
      <c r="B23" s="42" t="s">
        <v>1304</v>
      </c>
      <c r="C23" s="40"/>
      <c r="D23" s="51"/>
      <c r="E23" s="86"/>
      <c r="F23" s="200"/>
      <c r="G23" s="44">
        <f t="shared" si="0"/>
        <v>0</v>
      </c>
      <c r="H23" s="194"/>
      <c r="I23" s="55">
        <f t="shared" si="1"/>
        <v>0</v>
      </c>
      <c r="J23" s="96"/>
      <c r="K23" s="57">
        <f t="shared" si="2"/>
        <v>0</v>
      </c>
      <c r="L23" s="194"/>
      <c r="M23" s="55">
        <f t="shared" si="3"/>
        <v>0</v>
      </c>
      <c r="N23" s="96"/>
      <c r="O23" s="58">
        <f t="shared" si="4"/>
        <v>0</v>
      </c>
      <c r="P23" s="28">
        <f>N23+L23+J23+H23</f>
        <v>0</v>
      </c>
      <c r="Q23" s="28">
        <f>P23-D23</f>
        <v>0</v>
      </c>
    </row>
    <row r="24" spans="1:17" s="7" customFormat="1" x14ac:dyDescent="0.25">
      <c r="A24" s="33">
        <v>12</v>
      </c>
      <c r="B24" s="41" t="s">
        <v>1883</v>
      </c>
      <c r="C24" s="39"/>
      <c r="D24" s="51"/>
      <c r="E24" s="108"/>
      <c r="F24" s="200"/>
      <c r="G24" s="44">
        <f t="shared" si="0"/>
        <v>0</v>
      </c>
      <c r="H24" s="194"/>
      <c r="I24" s="55">
        <f t="shared" si="1"/>
        <v>0</v>
      </c>
      <c r="J24" s="96"/>
      <c r="K24" s="57">
        <f t="shared" si="2"/>
        <v>0</v>
      </c>
      <c r="L24" s="194"/>
      <c r="M24" s="55">
        <f t="shared" si="3"/>
        <v>0</v>
      </c>
      <c r="N24" s="96"/>
      <c r="O24" s="58">
        <f t="shared" si="4"/>
        <v>0</v>
      </c>
      <c r="P24" s="28"/>
      <c r="Q24" s="28"/>
    </row>
    <row r="25" spans="1:17" s="7" customFormat="1" x14ac:dyDescent="0.25">
      <c r="A25" s="33">
        <v>13</v>
      </c>
      <c r="B25" s="42" t="s">
        <v>730</v>
      </c>
      <c r="C25" s="40"/>
      <c r="D25" s="51">
        <f t="shared" si="5"/>
        <v>1500</v>
      </c>
      <c r="E25" s="86">
        <v>150</v>
      </c>
      <c r="F25" s="200"/>
      <c r="G25" s="44">
        <f t="shared" si="0"/>
        <v>225000</v>
      </c>
      <c r="H25" s="194">
        <v>375</v>
      </c>
      <c r="I25" s="55">
        <f t="shared" si="1"/>
        <v>56250</v>
      </c>
      <c r="J25" s="96">
        <v>375</v>
      </c>
      <c r="K25" s="57">
        <f t="shared" si="2"/>
        <v>56250</v>
      </c>
      <c r="L25" s="194">
        <v>375</v>
      </c>
      <c r="M25" s="55">
        <f t="shared" si="3"/>
        <v>56250</v>
      </c>
      <c r="N25" s="96">
        <v>375</v>
      </c>
      <c r="O25" s="58">
        <f t="shared" si="4"/>
        <v>56250</v>
      </c>
      <c r="P25" s="28">
        <f>N25+L25+J25+H25</f>
        <v>1500</v>
      </c>
      <c r="Q25" s="28">
        <f>P25-D25</f>
        <v>0</v>
      </c>
    </row>
    <row r="26" spans="1:17" s="7" customFormat="1" x14ac:dyDescent="0.25">
      <c r="A26" s="33">
        <v>14</v>
      </c>
      <c r="B26" s="42" t="s">
        <v>1884</v>
      </c>
      <c r="C26" s="40"/>
      <c r="D26" s="51">
        <f t="shared" si="5"/>
        <v>1000</v>
      </c>
      <c r="E26" s="86"/>
      <c r="F26" s="200" t="s">
        <v>31</v>
      </c>
      <c r="G26" s="44">
        <f t="shared" si="0"/>
        <v>0</v>
      </c>
      <c r="H26" s="194">
        <v>250</v>
      </c>
      <c r="I26" s="55">
        <f t="shared" si="1"/>
        <v>0</v>
      </c>
      <c r="J26" s="96">
        <v>250</v>
      </c>
      <c r="K26" s="57">
        <f t="shared" si="2"/>
        <v>0</v>
      </c>
      <c r="L26" s="194">
        <v>250</v>
      </c>
      <c r="M26" s="55">
        <f t="shared" si="3"/>
        <v>0</v>
      </c>
      <c r="N26" s="96">
        <v>250</v>
      </c>
      <c r="O26" s="58">
        <f t="shared" si="4"/>
        <v>0</v>
      </c>
      <c r="P26" s="28">
        <f>N26+L26+J26+H26</f>
        <v>1000</v>
      </c>
      <c r="Q26" s="28">
        <f>P26-D26</f>
        <v>0</v>
      </c>
    </row>
    <row r="27" spans="1:17" s="7" customFormat="1" x14ac:dyDescent="0.25">
      <c r="A27" s="33">
        <v>15</v>
      </c>
      <c r="B27" s="42" t="s">
        <v>2253</v>
      </c>
      <c r="C27" s="40"/>
      <c r="D27" s="51">
        <v>100</v>
      </c>
      <c r="E27" s="86"/>
      <c r="F27" s="200" t="s">
        <v>31</v>
      </c>
      <c r="G27" s="44">
        <f t="shared" si="0"/>
        <v>0</v>
      </c>
      <c r="H27" s="194">
        <v>100</v>
      </c>
      <c r="I27" s="55">
        <f t="shared" si="1"/>
        <v>0</v>
      </c>
      <c r="J27" s="96"/>
      <c r="K27" s="57">
        <f t="shared" si="2"/>
        <v>0</v>
      </c>
      <c r="L27" s="194"/>
      <c r="M27" s="55">
        <f t="shared" si="3"/>
        <v>0</v>
      </c>
      <c r="N27" s="96"/>
      <c r="O27" s="58">
        <f t="shared" si="4"/>
        <v>0</v>
      </c>
      <c r="P27" s="28"/>
      <c r="Q27" s="28"/>
    </row>
    <row r="28" spans="1:17" s="7" customFormat="1" x14ac:dyDescent="0.25">
      <c r="A28" s="33">
        <v>16</v>
      </c>
      <c r="B28" s="42" t="s">
        <v>2245</v>
      </c>
      <c r="C28" s="40"/>
      <c r="D28" s="51"/>
      <c r="E28" s="86"/>
      <c r="F28" s="200"/>
      <c r="G28" s="44">
        <f t="shared" si="0"/>
        <v>0</v>
      </c>
      <c r="H28" s="194"/>
      <c r="I28" s="55">
        <f t="shared" si="1"/>
        <v>0</v>
      </c>
      <c r="J28" s="96"/>
      <c r="K28" s="57">
        <f t="shared" si="2"/>
        <v>0</v>
      </c>
      <c r="L28" s="194"/>
      <c r="M28" s="55">
        <f t="shared" si="3"/>
        <v>0</v>
      </c>
      <c r="N28" s="96"/>
      <c r="O28" s="58">
        <f t="shared" si="4"/>
        <v>0</v>
      </c>
      <c r="P28" s="28"/>
      <c r="Q28" s="28"/>
    </row>
    <row r="29" spans="1:17" s="7" customFormat="1" x14ac:dyDescent="0.25">
      <c r="A29" s="33">
        <v>17</v>
      </c>
      <c r="B29" s="42" t="s">
        <v>2246</v>
      </c>
      <c r="C29" s="40"/>
      <c r="D29" s="51"/>
      <c r="E29" s="86"/>
      <c r="F29" s="200"/>
      <c r="G29" s="44">
        <f t="shared" si="0"/>
        <v>0</v>
      </c>
      <c r="H29" s="194"/>
      <c r="I29" s="55">
        <f t="shared" si="1"/>
        <v>0</v>
      </c>
      <c r="J29" s="96"/>
      <c r="K29" s="57">
        <f t="shared" si="2"/>
        <v>0</v>
      </c>
      <c r="L29" s="194"/>
      <c r="M29" s="55">
        <f t="shared" si="3"/>
        <v>0</v>
      </c>
      <c r="N29" s="96"/>
      <c r="O29" s="58">
        <f t="shared" si="4"/>
        <v>0</v>
      </c>
      <c r="P29" s="28"/>
      <c r="Q29" s="28"/>
    </row>
    <row r="30" spans="1:17" s="7" customFormat="1" x14ac:dyDescent="0.25">
      <c r="A30" s="33">
        <v>18</v>
      </c>
      <c r="B30" s="42" t="s">
        <v>2247</v>
      </c>
      <c r="C30" s="40"/>
      <c r="D30" s="51">
        <f t="shared" si="5"/>
        <v>6</v>
      </c>
      <c r="E30" s="86"/>
      <c r="F30" s="200"/>
      <c r="G30" s="44">
        <f t="shared" si="0"/>
        <v>0</v>
      </c>
      <c r="H30" s="194">
        <v>6</v>
      </c>
      <c r="I30" s="55">
        <f t="shared" si="1"/>
        <v>0</v>
      </c>
      <c r="J30" s="96"/>
      <c r="K30" s="57">
        <f t="shared" si="2"/>
        <v>0</v>
      </c>
      <c r="L30" s="194"/>
      <c r="M30" s="55">
        <f t="shared" si="3"/>
        <v>0</v>
      </c>
      <c r="N30" s="96"/>
      <c r="O30" s="58">
        <f t="shared" si="4"/>
        <v>0</v>
      </c>
      <c r="P30" s="28"/>
      <c r="Q30" s="28"/>
    </row>
    <row r="31" spans="1:17" s="7" customFormat="1" x14ac:dyDescent="0.25">
      <c r="A31" s="33">
        <v>19</v>
      </c>
      <c r="B31" s="42" t="s">
        <v>2248</v>
      </c>
      <c r="C31" s="40"/>
      <c r="D31" s="51">
        <f t="shared" si="5"/>
        <v>500</v>
      </c>
      <c r="E31" s="86"/>
      <c r="F31" s="200" t="s">
        <v>31</v>
      </c>
      <c r="G31" s="44">
        <f t="shared" si="0"/>
        <v>0</v>
      </c>
      <c r="H31" s="194">
        <v>500</v>
      </c>
      <c r="I31" s="55">
        <f t="shared" si="1"/>
        <v>0</v>
      </c>
      <c r="J31" s="96"/>
      <c r="K31" s="57">
        <f t="shared" si="2"/>
        <v>0</v>
      </c>
      <c r="L31" s="194"/>
      <c r="M31" s="55">
        <f t="shared" si="3"/>
        <v>0</v>
      </c>
      <c r="N31" s="96"/>
      <c r="O31" s="58">
        <f t="shared" si="4"/>
        <v>0</v>
      </c>
      <c r="P31" s="28"/>
      <c r="Q31" s="28"/>
    </row>
    <row r="32" spans="1:17" s="7" customFormat="1" x14ac:dyDescent="0.25">
      <c r="A32" s="33">
        <v>20</v>
      </c>
      <c r="B32" s="42" t="s">
        <v>2250</v>
      </c>
      <c r="C32" s="40"/>
      <c r="D32" s="51">
        <f t="shared" si="5"/>
        <v>100</v>
      </c>
      <c r="E32" s="86">
        <v>450</v>
      </c>
      <c r="F32" s="200" t="s">
        <v>31</v>
      </c>
      <c r="G32" s="44">
        <f t="shared" si="0"/>
        <v>45000</v>
      </c>
      <c r="H32" s="194">
        <v>100</v>
      </c>
      <c r="I32" s="55">
        <f t="shared" si="1"/>
        <v>45000</v>
      </c>
      <c r="J32" s="96"/>
      <c r="K32" s="57">
        <f t="shared" si="2"/>
        <v>0</v>
      </c>
      <c r="L32" s="194"/>
      <c r="M32" s="55">
        <f t="shared" si="3"/>
        <v>0</v>
      </c>
      <c r="N32" s="96"/>
      <c r="O32" s="58">
        <f t="shared" si="4"/>
        <v>0</v>
      </c>
      <c r="P32" s="28"/>
      <c r="Q32" s="28"/>
    </row>
    <row r="33" spans="1:17" s="7" customFormat="1" x14ac:dyDescent="0.25">
      <c r="A33" s="33">
        <v>21</v>
      </c>
      <c r="B33" s="42" t="s">
        <v>1357</v>
      </c>
      <c r="C33" s="40"/>
      <c r="D33" s="51">
        <f t="shared" si="5"/>
        <v>12</v>
      </c>
      <c r="E33" s="86"/>
      <c r="F33" s="200" t="s">
        <v>31</v>
      </c>
      <c r="G33" s="44">
        <f t="shared" si="0"/>
        <v>0</v>
      </c>
      <c r="H33" s="194">
        <v>12</v>
      </c>
      <c r="I33" s="55">
        <f t="shared" si="1"/>
        <v>0</v>
      </c>
      <c r="J33" s="96"/>
      <c r="K33" s="57">
        <f t="shared" si="2"/>
        <v>0</v>
      </c>
      <c r="L33" s="194"/>
      <c r="M33" s="55">
        <f t="shared" si="3"/>
        <v>0</v>
      </c>
      <c r="N33" s="96"/>
      <c r="O33" s="58">
        <f t="shared" si="4"/>
        <v>0</v>
      </c>
      <c r="P33" s="28">
        <f t="shared" ref="P33:P41" si="6">N33+L33+J33+H33</f>
        <v>12</v>
      </c>
      <c r="Q33" s="28">
        <f t="shared" ref="Q33:Q41" si="7">P33-D33</f>
        <v>0</v>
      </c>
    </row>
    <row r="34" spans="1:17" s="7" customFormat="1" x14ac:dyDescent="0.25">
      <c r="A34" s="33">
        <v>22</v>
      </c>
      <c r="B34" s="42" t="s">
        <v>1358</v>
      </c>
      <c r="C34" s="40"/>
      <c r="D34" s="51">
        <f t="shared" si="5"/>
        <v>24</v>
      </c>
      <c r="E34" s="86">
        <v>325</v>
      </c>
      <c r="F34" s="200" t="s">
        <v>31</v>
      </c>
      <c r="G34" s="44">
        <f t="shared" si="0"/>
        <v>7800</v>
      </c>
      <c r="H34" s="194">
        <v>24</v>
      </c>
      <c r="I34" s="55">
        <f t="shared" si="1"/>
        <v>7800</v>
      </c>
      <c r="J34" s="96"/>
      <c r="K34" s="57">
        <f t="shared" si="2"/>
        <v>0</v>
      </c>
      <c r="L34" s="194"/>
      <c r="M34" s="55">
        <f t="shared" si="3"/>
        <v>0</v>
      </c>
      <c r="N34" s="96"/>
      <c r="O34" s="58">
        <f t="shared" si="4"/>
        <v>0</v>
      </c>
      <c r="P34" s="28">
        <f t="shared" si="6"/>
        <v>24</v>
      </c>
      <c r="Q34" s="28">
        <f t="shared" si="7"/>
        <v>0</v>
      </c>
    </row>
    <row r="35" spans="1:17" s="7" customFormat="1" x14ac:dyDescent="0.25">
      <c r="A35" s="33">
        <v>23</v>
      </c>
      <c r="B35" s="42" t="s">
        <v>2251</v>
      </c>
      <c r="C35" s="40"/>
      <c r="D35" s="51">
        <f t="shared" si="5"/>
        <v>12</v>
      </c>
      <c r="E35" s="86">
        <v>450</v>
      </c>
      <c r="F35" s="200" t="s">
        <v>31</v>
      </c>
      <c r="G35" s="44">
        <f t="shared" si="0"/>
        <v>5400</v>
      </c>
      <c r="H35" s="194">
        <v>12</v>
      </c>
      <c r="I35" s="55">
        <f t="shared" si="1"/>
        <v>5400</v>
      </c>
      <c r="J35" s="96"/>
      <c r="K35" s="57">
        <f t="shared" si="2"/>
        <v>0</v>
      </c>
      <c r="L35" s="194"/>
      <c r="M35" s="55">
        <f t="shared" si="3"/>
        <v>0</v>
      </c>
      <c r="N35" s="96"/>
      <c r="O35" s="58">
        <f t="shared" si="4"/>
        <v>0</v>
      </c>
      <c r="P35" s="28">
        <f t="shared" si="6"/>
        <v>12</v>
      </c>
      <c r="Q35" s="28">
        <f t="shared" si="7"/>
        <v>0</v>
      </c>
    </row>
    <row r="36" spans="1:17" s="7" customFormat="1" x14ac:dyDescent="0.25">
      <c r="A36" s="33">
        <v>24</v>
      </c>
      <c r="B36" s="42" t="s">
        <v>1359</v>
      </c>
      <c r="C36" s="40"/>
      <c r="D36" s="51">
        <f t="shared" si="5"/>
        <v>6</v>
      </c>
      <c r="E36" s="86">
        <v>1000</v>
      </c>
      <c r="F36" s="200" t="s">
        <v>31</v>
      </c>
      <c r="G36" s="44">
        <f t="shared" si="0"/>
        <v>6000</v>
      </c>
      <c r="H36" s="194">
        <v>6</v>
      </c>
      <c r="I36" s="55">
        <f t="shared" si="1"/>
        <v>6000</v>
      </c>
      <c r="J36" s="96"/>
      <c r="K36" s="57">
        <f t="shared" si="2"/>
        <v>0</v>
      </c>
      <c r="L36" s="194"/>
      <c r="M36" s="55">
        <f t="shared" si="3"/>
        <v>0</v>
      </c>
      <c r="N36" s="96"/>
      <c r="O36" s="58">
        <f t="shared" si="4"/>
        <v>0</v>
      </c>
      <c r="P36" s="28">
        <f t="shared" si="6"/>
        <v>6</v>
      </c>
      <c r="Q36" s="28">
        <f t="shared" si="7"/>
        <v>0</v>
      </c>
    </row>
    <row r="37" spans="1:17" s="7" customFormat="1" x14ac:dyDescent="0.25">
      <c r="A37" s="33">
        <v>25</v>
      </c>
      <c r="B37" s="42" t="s">
        <v>1360</v>
      </c>
      <c r="C37" s="40"/>
      <c r="D37" s="51"/>
      <c r="E37" s="86"/>
      <c r="F37" s="200"/>
      <c r="G37" s="44">
        <f t="shared" si="0"/>
        <v>0</v>
      </c>
      <c r="H37" s="194"/>
      <c r="I37" s="55">
        <f t="shared" si="1"/>
        <v>0</v>
      </c>
      <c r="J37" s="96"/>
      <c r="K37" s="57">
        <f t="shared" si="2"/>
        <v>0</v>
      </c>
      <c r="L37" s="194"/>
      <c r="M37" s="55">
        <f t="shared" si="3"/>
        <v>0</v>
      </c>
      <c r="N37" s="96"/>
      <c r="O37" s="58">
        <f t="shared" si="4"/>
        <v>0</v>
      </c>
      <c r="P37" s="28">
        <f t="shared" si="6"/>
        <v>0</v>
      </c>
      <c r="Q37" s="28">
        <f t="shared" si="7"/>
        <v>0</v>
      </c>
    </row>
    <row r="38" spans="1:17" s="7" customFormat="1" x14ac:dyDescent="0.25">
      <c r="A38" s="33">
        <v>26</v>
      </c>
      <c r="B38" s="42" t="s">
        <v>1361</v>
      </c>
      <c r="C38" s="40"/>
      <c r="D38" s="51">
        <f t="shared" si="5"/>
        <v>12</v>
      </c>
      <c r="E38" s="86">
        <v>350</v>
      </c>
      <c r="F38" s="200" t="s">
        <v>101</v>
      </c>
      <c r="G38" s="44">
        <f t="shared" si="0"/>
        <v>4200</v>
      </c>
      <c r="H38" s="194">
        <v>6</v>
      </c>
      <c r="I38" s="55">
        <f t="shared" si="1"/>
        <v>2100</v>
      </c>
      <c r="J38" s="96"/>
      <c r="K38" s="57">
        <f t="shared" si="2"/>
        <v>0</v>
      </c>
      <c r="L38" s="194">
        <v>6</v>
      </c>
      <c r="M38" s="55">
        <f t="shared" si="3"/>
        <v>2100</v>
      </c>
      <c r="N38" s="96"/>
      <c r="O38" s="58">
        <f t="shared" si="4"/>
        <v>0</v>
      </c>
      <c r="P38" s="28">
        <f t="shared" si="6"/>
        <v>12</v>
      </c>
      <c r="Q38" s="28">
        <f t="shared" si="7"/>
        <v>0</v>
      </c>
    </row>
    <row r="39" spans="1:17" s="7" customFormat="1" x14ac:dyDescent="0.25">
      <c r="A39" s="33">
        <v>27</v>
      </c>
      <c r="B39" s="42" t="s">
        <v>1362</v>
      </c>
      <c r="C39" s="40"/>
      <c r="D39" s="51">
        <f t="shared" si="5"/>
        <v>2</v>
      </c>
      <c r="E39" s="86"/>
      <c r="F39" s="200" t="s">
        <v>101</v>
      </c>
      <c r="G39" s="44">
        <f t="shared" si="0"/>
        <v>0</v>
      </c>
      <c r="H39" s="194">
        <v>2</v>
      </c>
      <c r="I39" s="55">
        <f t="shared" si="1"/>
        <v>0</v>
      </c>
      <c r="J39" s="96"/>
      <c r="K39" s="57">
        <f t="shared" si="2"/>
        <v>0</v>
      </c>
      <c r="L39" s="194"/>
      <c r="M39" s="55">
        <f t="shared" si="3"/>
        <v>0</v>
      </c>
      <c r="N39" s="96"/>
      <c r="O39" s="58">
        <f t="shared" si="4"/>
        <v>0</v>
      </c>
      <c r="P39" s="28">
        <f t="shared" si="6"/>
        <v>2</v>
      </c>
      <c r="Q39" s="28">
        <f t="shared" si="7"/>
        <v>0</v>
      </c>
    </row>
    <row r="40" spans="1:17" s="7" customFormat="1" x14ac:dyDescent="0.25">
      <c r="A40" s="33">
        <v>28</v>
      </c>
      <c r="B40" s="42" t="s">
        <v>1363</v>
      </c>
      <c r="C40" s="40"/>
      <c r="D40" s="51">
        <f t="shared" si="5"/>
        <v>24</v>
      </c>
      <c r="E40" s="86">
        <v>25</v>
      </c>
      <c r="F40" s="200" t="s">
        <v>31</v>
      </c>
      <c r="G40" s="44">
        <f t="shared" si="0"/>
        <v>600</v>
      </c>
      <c r="H40" s="194">
        <v>12</v>
      </c>
      <c r="I40" s="55">
        <f t="shared" si="1"/>
        <v>300</v>
      </c>
      <c r="J40" s="96"/>
      <c r="K40" s="57">
        <f t="shared" si="2"/>
        <v>0</v>
      </c>
      <c r="L40" s="194">
        <v>12</v>
      </c>
      <c r="M40" s="55">
        <f t="shared" si="3"/>
        <v>300</v>
      </c>
      <c r="N40" s="96"/>
      <c r="O40" s="58">
        <f t="shared" si="4"/>
        <v>0</v>
      </c>
      <c r="P40" s="28">
        <f t="shared" si="6"/>
        <v>24</v>
      </c>
      <c r="Q40" s="28">
        <f t="shared" si="7"/>
        <v>0</v>
      </c>
    </row>
    <row r="41" spans="1:17" s="7" customFormat="1" x14ac:dyDescent="0.25">
      <c r="A41" s="33">
        <v>29</v>
      </c>
      <c r="B41" s="42" t="s">
        <v>1886</v>
      </c>
      <c r="C41" s="40"/>
      <c r="D41" s="51">
        <f t="shared" si="5"/>
        <v>10</v>
      </c>
      <c r="E41" s="86">
        <v>450</v>
      </c>
      <c r="F41" s="200" t="s">
        <v>101</v>
      </c>
      <c r="G41" s="44">
        <f t="shared" si="0"/>
        <v>4500</v>
      </c>
      <c r="H41" s="194">
        <v>10</v>
      </c>
      <c r="I41" s="55">
        <f t="shared" si="1"/>
        <v>4500</v>
      </c>
      <c r="J41" s="96"/>
      <c r="K41" s="57">
        <f t="shared" si="2"/>
        <v>0</v>
      </c>
      <c r="L41" s="194"/>
      <c r="M41" s="55">
        <f t="shared" si="3"/>
        <v>0</v>
      </c>
      <c r="N41" s="96"/>
      <c r="O41" s="58">
        <f t="shared" si="4"/>
        <v>0</v>
      </c>
      <c r="P41" s="28">
        <f t="shared" si="6"/>
        <v>10</v>
      </c>
      <c r="Q41" s="28">
        <f t="shared" si="7"/>
        <v>0</v>
      </c>
    </row>
    <row r="42" spans="1:17" s="7" customFormat="1" x14ac:dyDescent="0.25">
      <c r="A42" s="33"/>
      <c r="B42" s="42"/>
      <c r="C42" s="40"/>
      <c r="D42" s="51"/>
      <c r="E42" s="86"/>
      <c r="F42" s="200"/>
      <c r="G42" s="44">
        <f t="shared" si="0"/>
        <v>0</v>
      </c>
      <c r="H42" s="194"/>
      <c r="I42" s="55">
        <f t="shared" si="1"/>
        <v>0</v>
      </c>
      <c r="J42" s="96"/>
      <c r="K42" s="57">
        <f t="shared" si="2"/>
        <v>0</v>
      </c>
      <c r="L42" s="194"/>
      <c r="M42" s="55">
        <f t="shared" si="3"/>
        <v>0</v>
      </c>
      <c r="N42" s="96"/>
      <c r="O42" s="58">
        <f t="shared" si="4"/>
        <v>0</v>
      </c>
      <c r="P42" s="28"/>
      <c r="Q42" s="28"/>
    </row>
    <row r="43" spans="1:17" s="7" customFormat="1" x14ac:dyDescent="0.25">
      <c r="A43" s="33"/>
      <c r="B43" s="308" t="s">
        <v>1373</v>
      </c>
      <c r="C43" s="40"/>
      <c r="D43" s="51"/>
      <c r="E43" s="86"/>
      <c r="F43" s="200"/>
      <c r="G43" s="44">
        <f t="shared" si="0"/>
        <v>0</v>
      </c>
      <c r="H43" s="194"/>
      <c r="I43" s="55">
        <f t="shared" si="1"/>
        <v>0</v>
      </c>
      <c r="J43" s="96"/>
      <c r="K43" s="57">
        <f t="shared" si="2"/>
        <v>0</v>
      </c>
      <c r="L43" s="194"/>
      <c r="M43" s="55">
        <f t="shared" si="3"/>
        <v>0</v>
      </c>
      <c r="N43" s="96"/>
      <c r="O43" s="58">
        <f t="shared" si="4"/>
        <v>0</v>
      </c>
      <c r="P43" s="28"/>
      <c r="Q43" s="28"/>
    </row>
    <row r="44" spans="1:17" s="7" customFormat="1" x14ac:dyDescent="0.25">
      <c r="A44" s="33">
        <v>30</v>
      </c>
      <c r="B44" s="42" t="s">
        <v>1364</v>
      </c>
      <c r="C44" s="40"/>
      <c r="D44" s="51">
        <f t="shared" si="5"/>
        <v>4</v>
      </c>
      <c r="E44" s="86"/>
      <c r="F44" s="200" t="s">
        <v>45</v>
      </c>
      <c r="G44" s="44">
        <f t="shared" si="0"/>
        <v>0</v>
      </c>
      <c r="H44" s="194">
        <v>1</v>
      </c>
      <c r="I44" s="55">
        <f t="shared" si="1"/>
        <v>0</v>
      </c>
      <c r="J44" s="96">
        <v>1</v>
      </c>
      <c r="K44" s="57">
        <f t="shared" si="2"/>
        <v>0</v>
      </c>
      <c r="L44" s="194">
        <v>1</v>
      </c>
      <c r="M44" s="55">
        <f t="shared" si="3"/>
        <v>0</v>
      </c>
      <c r="N44" s="96">
        <v>1</v>
      </c>
      <c r="O44" s="58">
        <f t="shared" si="4"/>
        <v>0</v>
      </c>
      <c r="P44" s="28">
        <f>N44+L44+J44+H44</f>
        <v>4</v>
      </c>
      <c r="Q44" s="28">
        <f>P44-D44</f>
        <v>0</v>
      </c>
    </row>
    <row r="45" spans="1:17" s="7" customFormat="1" x14ac:dyDescent="0.25">
      <c r="A45" s="33">
        <v>31</v>
      </c>
      <c r="B45" s="42" t="s">
        <v>1365</v>
      </c>
      <c r="C45" s="40"/>
      <c r="D45" s="51">
        <f t="shared" si="5"/>
        <v>4</v>
      </c>
      <c r="E45" s="86"/>
      <c r="F45" s="200" t="s">
        <v>45</v>
      </c>
      <c r="G45" s="44">
        <f t="shared" si="0"/>
        <v>0</v>
      </c>
      <c r="H45" s="194">
        <v>1</v>
      </c>
      <c r="I45" s="55">
        <f t="shared" si="1"/>
        <v>0</v>
      </c>
      <c r="J45" s="96">
        <v>1</v>
      </c>
      <c r="K45" s="57">
        <f t="shared" si="2"/>
        <v>0</v>
      </c>
      <c r="L45" s="194">
        <v>1</v>
      </c>
      <c r="M45" s="55">
        <f t="shared" si="3"/>
        <v>0</v>
      </c>
      <c r="N45" s="96">
        <v>1</v>
      </c>
      <c r="O45" s="58">
        <f t="shared" si="4"/>
        <v>0</v>
      </c>
      <c r="P45" s="28"/>
      <c r="Q45" s="28"/>
    </row>
    <row r="46" spans="1:17" s="7" customFormat="1" x14ac:dyDescent="0.25">
      <c r="A46" s="33">
        <v>32</v>
      </c>
      <c r="B46" s="42" t="s">
        <v>1366</v>
      </c>
      <c r="C46" s="40"/>
      <c r="D46" s="51">
        <f t="shared" si="5"/>
        <v>4</v>
      </c>
      <c r="E46" s="86"/>
      <c r="F46" s="200" t="s">
        <v>45</v>
      </c>
      <c r="G46" s="44">
        <f t="shared" si="0"/>
        <v>0</v>
      </c>
      <c r="H46" s="194">
        <v>1</v>
      </c>
      <c r="I46" s="55">
        <f t="shared" si="1"/>
        <v>0</v>
      </c>
      <c r="J46" s="96">
        <v>1</v>
      </c>
      <c r="K46" s="57">
        <f t="shared" si="2"/>
        <v>0</v>
      </c>
      <c r="L46" s="194">
        <v>1</v>
      </c>
      <c r="M46" s="55">
        <f t="shared" si="3"/>
        <v>0</v>
      </c>
      <c r="N46" s="96">
        <v>1</v>
      </c>
      <c r="O46" s="58">
        <f t="shared" si="4"/>
        <v>0</v>
      </c>
      <c r="P46" s="28"/>
      <c r="Q46" s="28"/>
    </row>
    <row r="47" spans="1:17" s="7" customFormat="1" x14ac:dyDescent="0.25">
      <c r="A47" s="33">
        <v>33</v>
      </c>
      <c r="B47" s="42" t="s">
        <v>1367</v>
      </c>
      <c r="C47" s="40"/>
      <c r="D47" s="51">
        <f t="shared" si="5"/>
        <v>4</v>
      </c>
      <c r="E47" s="86"/>
      <c r="F47" s="200" t="s">
        <v>45</v>
      </c>
      <c r="G47" s="44">
        <f t="shared" si="0"/>
        <v>0</v>
      </c>
      <c r="H47" s="194">
        <v>1</v>
      </c>
      <c r="I47" s="55">
        <f t="shared" si="1"/>
        <v>0</v>
      </c>
      <c r="J47" s="96">
        <v>1</v>
      </c>
      <c r="K47" s="57">
        <f t="shared" si="2"/>
        <v>0</v>
      </c>
      <c r="L47" s="194">
        <v>1</v>
      </c>
      <c r="M47" s="55">
        <f t="shared" si="3"/>
        <v>0</v>
      </c>
      <c r="N47" s="96">
        <v>1</v>
      </c>
      <c r="O47" s="58">
        <f t="shared" si="4"/>
        <v>0</v>
      </c>
      <c r="P47" s="28"/>
      <c r="Q47" s="28"/>
    </row>
    <row r="48" spans="1:17" s="7" customFormat="1" x14ac:dyDescent="0.25">
      <c r="A48" s="33">
        <v>34</v>
      </c>
      <c r="B48" s="42" t="s">
        <v>1368</v>
      </c>
      <c r="C48" s="40"/>
      <c r="D48" s="51">
        <f t="shared" si="5"/>
        <v>4</v>
      </c>
      <c r="E48" s="86"/>
      <c r="F48" s="200" t="s">
        <v>45</v>
      </c>
      <c r="G48" s="44">
        <f t="shared" si="0"/>
        <v>0</v>
      </c>
      <c r="H48" s="194">
        <v>1</v>
      </c>
      <c r="I48" s="55">
        <f t="shared" si="1"/>
        <v>0</v>
      </c>
      <c r="J48" s="96">
        <v>1</v>
      </c>
      <c r="K48" s="57">
        <f t="shared" si="2"/>
        <v>0</v>
      </c>
      <c r="L48" s="194">
        <v>1</v>
      </c>
      <c r="M48" s="55">
        <f t="shared" si="3"/>
        <v>0</v>
      </c>
      <c r="N48" s="96">
        <v>1</v>
      </c>
      <c r="O48" s="58">
        <f t="shared" si="4"/>
        <v>0</v>
      </c>
      <c r="P48" s="28"/>
      <c r="Q48" s="28"/>
    </row>
    <row r="49" spans="1:17" s="7" customFormat="1" x14ac:dyDescent="0.25">
      <c r="A49" s="33">
        <v>35</v>
      </c>
      <c r="B49" s="42" t="s">
        <v>1369</v>
      </c>
      <c r="C49" s="40"/>
      <c r="D49" s="51">
        <f t="shared" si="5"/>
        <v>4</v>
      </c>
      <c r="E49" s="86"/>
      <c r="F49" s="200" t="s">
        <v>45</v>
      </c>
      <c r="G49" s="44">
        <f t="shared" si="0"/>
        <v>0</v>
      </c>
      <c r="H49" s="194">
        <v>1</v>
      </c>
      <c r="I49" s="55">
        <f t="shared" si="1"/>
        <v>0</v>
      </c>
      <c r="J49" s="96">
        <v>1</v>
      </c>
      <c r="K49" s="57">
        <f t="shared" si="2"/>
        <v>0</v>
      </c>
      <c r="L49" s="194">
        <v>1</v>
      </c>
      <c r="M49" s="55">
        <f t="shared" si="3"/>
        <v>0</v>
      </c>
      <c r="N49" s="96">
        <v>1</v>
      </c>
      <c r="O49" s="58">
        <f t="shared" si="4"/>
        <v>0</v>
      </c>
      <c r="P49" s="28"/>
      <c r="Q49" s="28"/>
    </row>
    <row r="50" spans="1:17" s="7" customFormat="1" x14ac:dyDescent="0.25">
      <c r="A50" s="33">
        <v>36</v>
      </c>
      <c r="B50" s="42" t="s">
        <v>1370</v>
      </c>
      <c r="C50" s="40"/>
      <c r="D50" s="51">
        <f t="shared" si="5"/>
        <v>4</v>
      </c>
      <c r="E50" s="86"/>
      <c r="F50" s="200" t="s">
        <v>45</v>
      </c>
      <c r="G50" s="44">
        <f t="shared" si="0"/>
        <v>0</v>
      </c>
      <c r="H50" s="194">
        <v>1</v>
      </c>
      <c r="I50" s="55">
        <f t="shared" si="1"/>
        <v>0</v>
      </c>
      <c r="J50" s="96">
        <v>1</v>
      </c>
      <c r="K50" s="57">
        <f t="shared" si="2"/>
        <v>0</v>
      </c>
      <c r="L50" s="194">
        <v>1</v>
      </c>
      <c r="M50" s="55">
        <f t="shared" si="3"/>
        <v>0</v>
      </c>
      <c r="N50" s="96">
        <v>1</v>
      </c>
      <c r="O50" s="58">
        <f t="shared" si="4"/>
        <v>0</v>
      </c>
      <c r="P50" s="28"/>
      <c r="Q50" s="28"/>
    </row>
    <row r="51" spans="1:17" s="7" customFormat="1" x14ac:dyDescent="0.25">
      <c r="A51" s="33">
        <v>37</v>
      </c>
      <c r="B51" s="42" t="s">
        <v>1371</v>
      </c>
      <c r="C51" s="40"/>
      <c r="D51" s="51">
        <f t="shared" si="5"/>
        <v>4</v>
      </c>
      <c r="E51" s="86"/>
      <c r="F51" s="200" t="s">
        <v>45</v>
      </c>
      <c r="G51" s="44">
        <f t="shared" si="0"/>
        <v>0</v>
      </c>
      <c r="H51" s="194">
        <v>1</v>
      </c>
      <c r="I51" s="55">
        <f t="shared" si="1"/>
        <v>0</v>
      </c>
      <c r="J51" s="96">
        <v>1</v>
      </c>
      <c r="K51" s="57">
        <f t="shared" si="2"/>
        <v>0</v>
      </c>
      <c r="L51" s="194">
        <v>1</v>
      </c>
      <c r="M51" s="55">
        <f t="shared" si="3"/>
        <v>0</v>
      </c>
      <c r="N51" s="96">
        <v>1</v>
      </c>
      <c r="O51" s="58">
        <f t="shared" si="4"/>
        <v>0</v>
      </c>
      <c r="P51" s="28"/>
      <c r="Q51" s="28"/>
    </row>
    <row r="52" spans="1:17" s="7" customFormat="1" x14ac:dyDescent="0.25">
      <c r="A52" s="33">
        <v>38</v>
      </c>
      <c r="B52" s="42" t="s">
        <v>1372</v>
      </c>
      <c r="C52" s="40"/>
      <c r="D52" s="51">
        <f t="shared" si="5"/>
        <v>4</v>
      </c>
      <c r="E52" s="86"/>
      <c r="F52" s="200" t="s">
        <v>45</v>
      </c>
      <c r="G52" s="44">
        <f t="shared" si="0"/>
        <v>0</v>
      </c>
      <c r="H52" s="194">
        <v>1</v>
      </c>
      <c r="I52" s="55">
        <f t="shared" si="1"/>
        <v>0</v>
      </c>
      <c r="J52" s="96">
        <v>1</v>
      </c>
      <c r="K52" s="57">
        <f t="shared" si="2"/>
        <v>0</v>
      </c>
      <c r="L52" s="194">
        <v>1</v>
      </c>
      <c r="M52" s="55">
        <f t="shared" si="3"/>
        <v>0</v>
      </c>
      <c r="N52" s="96">
        <v>1</v>
      </c>
      <c r="O52" s="58">
        <f t="shared" si="4"/>
        <v>0</v>
      </c>
      <c r="P52" s="28"/>
      <c r="Q52" s="28"/>
    </row>
    <row r="53" spans="1:17" s="7" customFormat="1" x14ac:dyDescent="0.25">
      <c r="A53" s="33">
        <v>39</v>
      </c>
      <c r="B53" s="208" t="s">
        <v>1374</v>
      </c>
      <c r="C53" s="40"/>
      <c r="D53" s="51">
        <f t="shared" si="5"/>
        <v>30</v>
      </c>
      <c r="E53" s="86"/>
      <c r="F53" s="200" t="s">
        <v>105</v>
      </c>
      <c r="G53" s="44">
        <f t="shared" si="0"/>
        <v>0</v>
      </c>
      <c r="H53" s="194">
        <v>10</v>
      </c>
      <c r="I53" s="55">
        <f t="shared" si="1"/>
        <v>0</v>
      </c>
      <c r="J53" s="96">
        <v>5</v>
      </c>
      <c r="K53" s="57">
        <f t="shared" si="2"/>
        <v>0</v>
      </c>
      <c r="L53" s="194">
        <v>10</v>
      </c>
      <c r="M53" s="55">
        <f t="shared" si="3"/>
        <v>0</v>
      </c>
      <c r="N53" s="96">
        <v>5</v>
      </c>
      <c r="O53" s="58">
        <f t="shared" si="4"/>
        <v>0</v>
      </c>
      <c r="P53" s="28"/>
      <c r="Q53" s="28"/>
    </row>
    <row r="54" spans="1:17" s="7" customFormat="1" x14ac:dyDescent="0.25">
      <c r="A54" s="33">
        <v>40</v>
      </c>
      <c r="B54" s="208" t="s">
        <v>1375</v>
      </c>
      <c r="C54" s="40"/>
      <c r="D54" s="51">
        <f t="shared" si="5"/>
        <v>12</v>
      </c>
      <c r="E54" s="86"/>
      <c r="F54" s="200" t="s">
        <v>45</v>
      </c>
      <c r="G54" s="44">
        <f t="shared" si="0"/>
        <v>0</v>
      </c>
      <c r="H54" s="194">
        <v>6</v>
      </c>
      <c r="I54" s="55">
        <f t="shared" si="1"/>
        <v>0</v>
      </c>
      <c r="J54" s="96"/>
      <c r="K54" s="57">
        <f t="shared" si="2"/>
        <v>0</v>
      </c>
      <c r="L54" s="194">
        <v>6</v>
      </c>
      <c r="M54" s="55">
        <f t="shared" si="3"/>
        <v>0</v>
      </c>
      <c r="N54" s="96"/>
      <c r="O54" s="58">
        <f t="shared" si="4"/>
        <v>0</v>
      </c>
      <c r="P54" s="28"/>
      <c r="Q54" s="28"/>
    </row>
    <row r="55" spans="1:17" s="7" customFormat="1" x14ac:dyDescent="0.25">
      <c r="A55" s="33">
        <v>41</v>
      </c>
      <c r="B55" s="42" t="s">
        <v>1376</v>
      </c>
      <c r="C55" s="40"/>
      <c r="D55" s="51">
        <f t="shared" si="5"/>
        <v>12</v>
      </c>
      <c r="E55" s="86"/>
      <c r="F55" s="200" t="s">
        <v>118</v>
      </c>
      <c r="G55" s="44">
        <f t="shared" si="0"/>
        <v>0</v>
      </c>
      <c r="H55" s="194">
        <v>6</v>
      </c>
      <c r="I55" s="55">
        <f t="shared" si="1"/>
        <v>0</v>
      </c>
      <c r="J55" s="96"/>
      <c r="K55" s="57">
        <f t="shared" si="2"/>
        <v>0</v>
      </c>
      <c r="L55" s="194">
        <v>6</v>
      </c>
      <c r="M55" s="55">
        <f t="shared" si="3"/>
        <v>0</v>
      </c>
      <c r="N55" s="96"/>
      <c r="O55" s="58">
        <f t="shared" si="4"/>
        <v>0</v>
      </c>
      <c r="P55" s="28"/>
      <c r="Q55" s="28"/>
    </row>
    <row r="56" spans="1:17" s="7" customFormat="1" x14ac:dyDescent="0.25">
      <c r="A56" s="33">
        <v>42</v>
      </c>
      <c r="B56" s="42" t="s">
        <v>856</v>
      </c>
      <c r="C56" s="40"/>
      <c r="D56" s="51">
        <f t="shared" si="5"/>
        <v>12</v>
      </c>
      <c r="E56" s="86"/>
      <c r="F56" s="200" t="s">
        <v>118</v>
      </c>
      <c r="G56" s="44">
        <f t="shared" si="0"/>
        <v>0</v>
      </c>
      <c r="H56" s="194">
        <v>6</v>
      </c>
      <c r="I56" s="55">
        <f t="shared" si="1"/>
        <v>0</v>
      </c>
      <c r="J56" s="96"/>
      <c r="K56" s="57">
        <f t="shared" si="2"/>
        <v>0</v>
      </c>
      <c r="L56" s="194">
        <v>6</v>
      </c>
      <c r="M56" s="55">
        <f t="shared" si="3"/>
        <v>0</v>
      </c>
      <c r="N56" s="96"/>
      <c r="O56" s="58">
        <f t="shared" si="4"/>
        <v>0</v>
      </c>
      <c r="P56" s="28"/>
      <c r="Q56" s="28"/>
    </row>
    <row r="57" spans="1:17" s="7" customFormat="1" x14ac:dyDescent="0.25">
      <c r="A57" s="33">
        <v>43</v>
      </c>
      <c r="B57" s="42" t="s">
        <v>1377</v>
      </c>
      <c r="C57" s="40"/>
      <c r="D57" s="51">
        <f t="shared" si="5"/>
        <v>12</v>
      </c>
      <c r="E57" s="86"/>
      <c r="F57" s="200" t="s">
        <v>57</v>
      </c>
      <c r="G57" s="44">
        <f t="shared" si="0"/>
        <v>0</v>
      </c>
      <c r="H57" s="194">
        <v>6</v>
      </c>
      <c r="I57" s="55">
        <f t="shared" si="1"/>
        <v>0</v>
      </c>
      <c r="J57" s="96"/>
      <c r="K57" s="57">
        <f t="shared" si="2"/>
        <v>0</v>
      </c>
      <c r="L57" s="194">
        <v>6</v>
      </c>
      <c r="M57" s="55">
        <f t="shared" si="3"/>
        <v>0</v>
      </c>
      <c r="N57" s="96"/>
      <c r="O57" s="58">
        <f t="shared" si="4"/>
        <v>0</v>
      </c>
      <c r="P57" s="28"/>
      <c r="Q57" s="28"/>
    </row>
    <row r="58" spans="1:17" s="7" customFormat="1" x14ac:dyDescent="0.25">
      <c r="A58" s="33">
        <v>44</v>
      </c>
      <c r="B58" s="42" t="s">
        <v>1382</v>
      </c>
      <c r="C58" s="40"/>
      <c r="D58" s="51">
        <f t="shared" si="5"/>
        <v>50</v>
      </c>
      <c r="E58" s="86">
        <v>43.99</v>
      </c>
      <c r="F58" s="200" t="s">
        <v>57</v>
      </c>
      <c r="G58" s="44">
        <f t="shared" si="0"/>
        <v>2199.5</v>
      </c>
      <c r="H58" s="194">
        <v>10</v>
      </c>
      <c r="I58" s="55">
        <f t="shared" si="1"/>
        <v>439.90000000000003</v>
      </c>
      <c r="J58" s="96">
        <v>15</v>
      </c>
      <c r="K58" s="57">
        <f t="shared" si="2"/>
        <v>659.85</v>
      </c>
      <c r="L58" s="194">
        <v>15</v>
      </c>
      <c r="M58" s="55">
        <f t="shared" si="3"/>
        <v>659.85</v>
      </c>
      <c r="N58" s="96">
        <v>10</v>
      </c>
      <c r="O58" s="58">
        <f t="shared" si="4"/>
        <v>439.90000000000003</v>
      </c>
      <c r="P58" s="28"/>
      <c r="Q58" s="28"/>
    </row>
    <row r="59" spans="1:17" s="7" customFormat="1" x14ac:dyDescent="0.25">
      <c r="A59" s="33">
        <v>45</v>
      </c>
      <c r="B59" s="42" t="s">
        <v>1378</v>
      </c>
      <c r="C59" s="40"/>
      <c r="D59" s="51">
        <f t="shared" si="5"/>
        <v>12</v>
      </c>
      <c r="E59" s="86"/>
      <c r="F59" s="200" t="s">
        <v>101</v>
      </c>
      <c r="G59" s="44">
        <f t="shared" si="0"/>
        <v>0</v>
      </c>
      <c r="H59" s="194">
        <v>6</v>
      </c>
      <c r="I59" s="55">
        <f t="shared" si="1"/>
        <v>0</v>
      </c>
      <c r="J59" s="96"/>
      <c r="K59" s="57">
        <f t="shared" si="2"/>
        <v>0</v>
      </c>
      <c r="L59" s="194">
        <v>6</v>
      </c>
      <c r="M59" s="55">
        <f t="shared" si="3"/>
        <v>0</v>
      </c>
      <c r="N59" s="96"/>
      <c r="O59" s="58">
        <f t="shared" si="4"/>
        <v>0</v>
      </c>
      <c r="P59" s="28"/>
      <c r="Q59" s="28"/>
    </row>
    <row r="60" spans="1:17" s="7" customFormat="1" x14ac:dyDescent="0.25">
      <c r="A60" s="33">
        <v>46</v>
      </c>
      <c r="B60" s="42" t="s">
        <v>1379</v>
      </c>
      <c r="C60" s="40"/>
      <c r="D60" s="51">
        <f t="shared" si="5"/>
        <v>12</v>
      </c>
      <c r="E60" s="86"/>
      <c r="F60" s="200" t="s">
        <v>105</v>
      </c>
      <c r="G60" s="44">
        <f t="shared" si="0"/>
        <v>0</v>
      </c>
      <c r="H60" s="194">
        <v>6</v>
      </c>
      <c r="I60" s="55">
        <f t="shared" si="1"/>
        <v>0</v>
      </c>
      <c r="J60" s="96"/>
      <c r="K60" s="57">
        <f t="shared" si="2"/>
        <v>0</v>
      </c>
      <c r="L60" s="194">
        <v>6</v>
      </c>
      <c r="M60" s="55">
        <f t="shared" si="3"/>
        <v>0</v>
      </c>
      <c r="N60" s="96"/>
      <c r="O60" s="58">
        <f t="shared" si="4"/>
        <v>0</v>
      </c>
      <c r="P60" s="28"/>
      <c r="Q60" s="28"/>
    </row>
    <row r="61" spans="1:17" s="7" customFormat="1" x14ac:dyDescent="0.25">
      <c r="A61" s="33">
        <v>47</v>
      </c>
      <c r="B61" s="42" t="s">
        <v>1380</v>
      </c>
      <c r="C61" s="40"/>
      <c r="D61" s="51">
        <f t="shared" si="5"/>
        <v>12</v>
      </c>
      <c r="E61" s="86"/>
      <c r="F61" s="200" t="s">
        <v>57</v>
      </c>
      <c r="G61" s="44">
        <f t="shared" si="0"/>
        <v>0</v>
      </c>
      <c r="H61" s="194">
        <v>6</v>
      </c>
      <c r="I61" s="55">
        <f t="shared" si="1"/>
        <v>0</v>
      </c>
      <c r="J61" s="96"/>
      <c r="K61" s="57">
        <f t="shared" si="2"/>
        <v>0</v>
      </c>
      <c r="L61" s="194">
        <v>6</v>
      </c>
      <c r="M61" s="55">
        <f t="shared" si="3"/>
        <v>0</v>
      </c>
      <c r="N61" s="96"/>
      <c r="O61" s="58">
        <f t="shared" si="4"/>
        <v>0</v>
      </c>
      <c r="P61" s="28"/>
      <c r="Q61" s="28"/>
    </row>
    <row r="62" spans="1:17" s="7" customFormat="1" x14ac:dyDescent="0.25">
      <c r="A62" s="33">
        <v>48</v>
      </c>
      <c r="B62" s="42" t="s">
        <v>1381</v>
      </c>
      <c r="C62" s="40"/>
      <c r="D62" s="51"/>
      <c r="E62" s="86"/>
      <c r="F62" s="200" t="s">
        <v>196</v>
      </c>
      <c r="G62" s="44">
        <f t="shared" si="0"/>
        <v>0</v>
      </c>
      <c r="H62" s="194"/>
      <c r="I62" s="55">
        <f t="shared" si="1"/>
        <v>0</v>
      </c>
      <c r="J62" s="96"/>
      <c r="K62" s="57">
        <f t="shared" si="2"/>
        <v>0</v>
      </c>
      <c r="L62" s="194"/>
      <c r="M62" s="55">
        <f t="shared" si="3"/>
        <v>0</v>
      </c>
      <c r="N62" s="96"/>
      <c r="O62" s="58">
        <f t="shared" si="4"/>
        <v>0</v>
      </c>
      <c r="P62" s="28"/>
      <c r="Q62" s="28"/>
    </row>
    <row r="63" spans="1:17" s="7" customFormat="1" x14ac:dyDescent="0.25">
      <c r="A63" s="33">
        <v>49</v>
      </c>
      <c r="B63" s="42" t="s">
        <v>1383</v>
      </c>
      <c r="C63" s="40"/>
      <c r="D63" s="51">
        <f t="shared" si="5"/>
        <v>3</v>
      </c>
      <c r="E63" s="86"/>
      <c r="F63" s="200" t="s">
        <v>101</v>
      </c>
      <c r="G63" s="44">
        <f t="shared" si="0"/>
        <v>0</v>
      </c>
      <c r="H63" s="194">
        <v>3</v>
      </c>
      <c r="I63" s="55">
        <f t="shared" si="1"/>
        <v>0</v>
      </c>
      <c r="J63" s="96"/>
      <c r="K63" s="57">
        <f t="shared" si="2"/>
        <v>0</v>
      </c>
      <c r="L63" s="194"/>
      <c r="M63" s="55">
        <f t="shared" si="3"/>
        <v>0</v>
      </c>
      <c r="N63" s="96"/>
      <c r="O63" s="58">
        <f t="shared" si="4"/>
        <v>0</v>
      </c>
      <c r="P63" s="28"/>
      <c r="Q63" s="28"/>
    </row>
    <row r="64" spans="1:17" s="7" customFormat="1" x14ac:dyDescent="0.25">
      <c r="A64" s="33">
        <v>50</v>
      </c>
      <c r="B64" s="42" t="s">
        <v>1384</v>
      </c>
      <c r="C64" s="40"/>
      <c r="D64" s="51">
        <f t="shared" si="5"/>
        <v>12</v>
      </c>
      <c r="E64" s="86"/>
      <c r="F64" s="200" t="s">
        <v>101</v>
      </c>
      <c r="G64" s="44">
        <f t="shared" si="0"/>
        <v>0</v>
      </c>
      <c r="H64" s="194">
        <v>12</v>
      </c>
      <c r="I64" s="55">
        <f t="shared" si="1"/>
        <v>0</v>
      </c>
      <c r="J64" s="96"/>
      <c r="K64" s="57">
        <f t="shared" si="2"/>
        <v>0</v>
      </c>
      <c r="L64" s="194"/>
      <c r="M64" s="55">
        <f t="shared" si="3"/>
        <v>0</v>
      </c>
      <c r="N64" s="96"/>
      <c r="O64" s="58">
        <f t="shared" si="4"/>
        <v>0</v>
      </c>
      <c r="P64" s="28"/>
      <c r="Q64" s="28"/>
    </row>
    <row r="65" spans="1:17" s="7" customFormat="1" x14ac:dyDescent="0.25">
      <c r="A65" s="33">
        <v>51</v>
      </c>
      <c r="B65" s="42" t="s">
        <v>811</v>
      </c>
      <c r="C65" s="40"/>
      <c r="D65" s="51">
        <f t="shared" si="5"/>
        <v>12</v>
      </c>
      <c r="E65" s="86"/>
      <c r="F65" s="200" t="s">
        <v>45</v>
      </c>
      <c r="G65" s="44">
        <f t="shared" si="0"/>
        <v>0</v>
      </c>
      <c r="H65" s="194">
        <v>12</v>
      </c>
      <c r="I65" s="55">
        <f t="shared" si="1"/>
        <v>0</v>
      </c>
      <c r="J65" s="96"/>
      <c r="K65" s="57">
        <f t="shared" si="2"/>
        <v>0</v>
      </c>
      <c r="L65" s="194"/>
      <c r="M65" s="55">
        <f t="shared" si="3"/>
        <v>0</v>
      </c>
      <c r="N65" s="96"/>
      <c r="O65" s="58">
        <f t="shared" si="4"/>
        <v>0</v>
      </c>
      <c r="P65" s="28"/>
      <c r="Q65" s="28"/>
    </row>
    <row r="66" spans="1:17" s="7" customFormat="1" x14ac:dyDescent="0.25">
      <c r="A66" s="33">
        <v>52</v>
      </c>
      <c r="B66" s="42" t="s">
        <v>1985</v>
      </c>
      <c r="C66" s="40"/>
      <c r="D66" s="51">
        <f t="shared" si="5"/>
        <v>12</v>
      </c>
      <c r="E66" s="86"/>
      <c r="F66" s="200" t="s">
        <v>45</v>
      </c>
      <c r="G66" s="44">
        <f t="shared" si="0"/>
        <v>0</v>
      </c>
      <c r="H66" s="194">
        <v>12</v>
      </c>
      <c r="I66" s="55">
        <f t="shared" si="1"/>
        <v>0</v>
      </c>
      <c r="J66" s="96"/>
      <c r="K66" s="57">
        <f t="shared" si="2"/>
        <v>0</v>
      </c>
      <c r="L66" s="194"/>
      <c r="M66" s="55">
        <f t="shared" si="3"/>
        <v>0</v>
      </c>
      <c r="N66" s="96"/>
      <c r="O66" s="58">
        <f t="shared" si="4"/>
        <v>0</v>
      </c>
      <c r="P66" s="28"/>
      <c r="Q66" s="28"/>
    </row>
    <row r="67" spans="1:17" s="7" customFormat="1" x14ac:dyDescent="0.25">
      <c r="A67" s="33">
        <v>53</v>
      </c>
      <c r="B67" s="42" t="s">
        <v>1986</v>
      </c>
      <c r="C67" s="40"/>
      <c r="D67" s="51">
        <f t="shared" si="5"/>
        <v>500</v>
      </c>
      <c r="E67" s="86"/>
      <c r="F67" s="200" t="s">
        <v>45</v>
      </c>
      <c r="G67" s="44">
        <f t="shared" si="0"/>
        <v>0</v>
      </c>
      <c r="H67" s="194">
        <v>500</v>
      </c>
      <c r="I67" s="55">
        <f t="shared" si="1"/>
        <v>0</v>
      </c>
      <c r="J67" s="96"/>
      <c r="K67" s="57">
        <f t="shared" si="2"/>
        <v>0</v>
      </c>
      <c r="L67" s="194"/>
      <c r="M67" s="55">
        <f t="shared" si="3"/>
        <v>0</v>
      </c>
      <c r="N67" s="96"/>
      <c r="O67" s="58">
        <f t="shared" si="4"/>
        <v>0</v>
      </c>
      <c r="P67" s="28"/>
      <c r="Q67" s="28"/>
    </row>
    <row r="68" spans="1:17" s="7" customFormat="1" x14ac:dyDescent="0.25">
      <c r="A68" s="33">
        <v>54</v>
      </c>
      <c r="B68" s="42" t="s">
        <v>1385</v>
      </c>
      <c r="C68" s="40"/>
      <c r="D68" s="51">
        <f t="shared" si="5"/>
        <v>3</v>
      </c>
      <c r="E68" s="86"/>
      <c r="F68" s="200" t="s">
        <v>101</v>
      </c>
      <c r="G68" s="44">
        <f t="shared" si="0"/>
        <v>0</v>
      </c>
      <c r="H68" s="194">
        <v>3</v>
      </c>
      <c r="I68" s="55">
        <f t="shared" si="1"/>
        <v>0</v>
      </c>
      <c r="J68" s="96"/>
      <c r="K68" s="57">
        <f t="shared" si="2"/>
        <v>0</v>
      </c>
      <c r="L68" s="194"/>
      <c r="M68" s="55">
        <f t="shared" si="3"/>
        <v>0</v>
      </c>
      <c r="N68" s="96"/>
      <c r="O68" s="58">
        <f t="shared" si="4"/>
        <v>0</v>
      </c>
      <c r="P68" s="28"/>
      <c r="Q68" s="28"/>
    </row>
    <row r="69" spans="1:17" s="7" customFormat="1" x14ac:dyDescent="0.25">
      <c r="A69" s="33">
        <v>55</v>
      </c>
      <c r="B69" s="42" t="s">
        <v>1386</v>
      </c>
      <c r="C69" s="40"/>
      <c r="D69" s="51">
        <f t="shared" si="5"/>
        <v>2</v>
      </c>
      <c r="E69" s="86"/>
      <c r="F69" s="200" t="s">
        <v>196</v>
      </c>
      <c r="G69" s="44">
        <f t="shared" si="0"/>
        <v>0</v>
      </c>
      <c r="H69" s="194">
        <v>2</v>
      </c>
      <c r="I69" s="55">
        <f t="shared" si="1"/>
        <v>0</v>
      </c>
      <c r="J69" s="96"/>
      <c r="K69" s="57">
        <f t="shared" si="2"/>
        <v>0</v>
      </c>
      <c r="L69" s="194"/>
      <c r="M69" s="55">
        <f t="shared" si="3"/>
        <v>0</v>
      </c>
      <c r="N69" s="96"/>
      <c r="O69" s="58">
        <f t="shared" si="4"/>
        <v>0</v>
      </c>
      <c r="P69" s="28"/>
      <c r="Q69" s="28"/>
    </row>
    <row r="70" spans="1:17" s="7" customFormat="1" x14ac:dyDescent="0.25">
      <c r="A70" s="33">
        <v>56</v>
      </c>
      <c r="B70" s="42" t="s">
        <v>1387</v>
      </c>
      <c r="C70" s="40"/>
      <c r="D70" s="51">
        <f t="shared" si="5"/>
        <v>2</v>
      </c>
      <c r="E70" s="86"/>
      <c r="F70" s="200" t="s">
        <v>196</v>
      </c>
      <c r="G70" s="44">
        <f t="shared" si="0"/>
        <v>0</v>
      </c>
      <c r="H70" s="194">
        <v>2</v>
      </c>
      <c r="I70" s="55">
        <f t="shared" si="1"/>
        <v>0</v>
      </c>
      <c r="J70" s="96"/>
      <c r="K70" s="57">
        <f t="shared" si="2"/>
        <v>0</v>
      </c>
      <c r="L70" s="194"/>
      <c r="M70" s="55">
        <f t="shared" si="3"/>
        <v>0</v>
      </c>
      <c r="N70" s="96"/>
      <c r="O70" s="58">
        <f t="shared" si="4"/>
        <v>0</v>
      </c>
      <c r="P70" s="28"/>
      <c r="Q70" s="28"/>
    </row>
    <row r="71" spans="1:17" s="7" customFormat="1" x14ac:dyDescent="0.25">
      <c r="A71" s="33">
        <v>57</v>
      </c>
      <c r="B71" s="42" t="s">
        <v>1381</v>
      </c>
      <c r="C71" s="40"/>
      <c r="D71" s="51">
        <f t="shared" si="5"/>
        <v>2</v>
      </c>
      <c r="E71" s="86"/>
      <c r="F71" s="200" t="s">
        <v>196</v>
      </c>
      <c r="G71" s="44">
        <f t="shared" si="0"/>
        <v>0</v>
      </c>
      <c r="H71" s="194">
        <v>2</v>
      </c>
      <c r="I71" s="55">
        <f t="shared" si="1"/>
        <v>0</v>
      </c>
      <c r="J71" s="96"/>
      <c r="K71" s="57">
        <f t="shared" si="2"/>
        <v>0</v>
      </c>
      <c r="L71" s="194"/>
      <c r="M71" s="55">
        <f t="shared" si="3"/>
        <v>0</v>
      </c>
      <c r="N71" s="96"/>
      <c r="O71" s="58">
        <f t="shared" si="4"/>
        <v>0</v>
      </c>
      <c r="P71" s="28"/>
      <c r="Q71" s="28"/>
    </row>
    <row r="72" spans="1:17" s="7" customFormat="1" x14ac:dyDescent="0.25">
      <c r="A72" s="33">
        <v>58</v>
      </c>
      <c r="B72" s="42" t="s">
        <v>951</v>
      </c>
      <c r="C72" s="40"/>
      <c r="D72" s="51">
        <f t="shared" si="5"/>
        <v>10</v>
      </c>
      <c r="E72" s="86">
        <v>600</v>
      </c>
      <c r="F72" s="200" t="s">
        <v>101</v>
      </c>
      <c r="G72" s="44">
        <f t="shared" si="0"/>
        <v>6000</v>
      </c>
      <c r="H72" s="194">
        <v>10</v>
      </c>
      <c r="I72" s="55">
        <f t="shared" si="1"/>
        <v>6000</v>
      </c>
      <c r="J72" s="96"/>
      <c r="K72" s="57">
        <f t="shared" si="2"/>
        <v>0</v>
      </c>
      <c r="L72" s="194"/>
      <c r="M72" s="55">
        <f t="shared" si="3"/>
        <v>0</v>
      </c>
      <c r="N72" s="96"/>
      <c r="O72" s="58">
        <f t="shared" si="4"/>
        <v>0</v>
      </c>
      <c r="P72" s="28"/>
      <c r="Q72" s="28"/>
    </row>
    <row r="73" spans="1:17" s="7" customFormat="1" x14ac:dyDescent="0.25">
      <c r="A73" s="33">
        <v>59</v>
      </c>
      <c r="B73" s="42" t="s">
        <v>1388</v>
      </c>
      <c r="C73" s="40"/>
      <c r="D73" s="51">
        <f t="shared" si="5"/>
        <v>1</v>
      </c>
      <c r="E73" s="86"/>
      <c r="F73" s="200" t="s">
        <v>101</v>
      </c>
      <c r="G73" s="44">
        <f t="shared" si="0"/>
        <v>0</v>
      </c>
      <c r="H73" s="194">
        <v>1</v>
      </c>
      <c r="I73" s="55">
        <f t="shared" si="1"/>
        <v>0</v>
      </c>
      <c r="J73" s="96"/>
      <c r="K73" s="57">
        <f t="shared" si="2"/>
        <v>0</v>
      </c>
      <c r="L73" s="194"/>
      <c r="M73" s="55">
        <f t="shared" si="3"/>
        <v>0</v>
      </c>
      <c r="N73" s="96"/>
      <c r="O73" s="58">
        <f t="shared" si="4"/>
        <v>0</v>
      </c>
      <c r="P73" s="28"/>
      <c r="Q73" s="28"/>
    </row>
    <row r="74" spans="1:17" s="7" customFormat="1" x14ac:dyDescent="0.25">
      <c r="A74" s="33">
        <v>60</v>
      </c>
      <c r="B74" s="42" t="s">
        <v>1389</v>
      </c>
      <c r="C74" s="40"/>
      <c r="D74" s="51">
        <f t="shared" si="5"/>
        <v>4</v>
      </c>
      <c r="E74" s="86"/>
      <c r="F74" s="200" t="s">
        <v>101</v>
      </c>
      <c r="G74" s="44">
        <f t="shared" si="0"/>
        <v>0</v>
      </c>
      <c r="H74" s="194">
        <v>4</v>
      </c>
      <c r="I74" s="55">
        <f t="shared" si="1"/>
        <v>0</v>
      </c>
      <c r="J74" s="96"/>
      <c r="K74" s="57">
        <f t="shared" si="2"/>
        <v>0</v>
      </c>
      <c r="L74" s="194"/>
      <c r="M74" s="55">
        <f t="shared" si="3"/>
        <v>0</v>
      </c>
      <c r="N74" s="96"/>
      <c r="O74" s="58">
        <f t="shared" si="4"/>
        <v>0</v>
      </c>
      <c r="P74" s="28"/>
      <c r="Q74" s="28"/>
    </row>
    <row r="75" spans="1:17" s="7" customFormat="1" x14ac:dyDescent="0.25">
      <c r="A75" s="33">
        <v>61</v>
      </c>
      <c r="B75" s="42" t="s">
        <v>1390</v>
      </c>
      <c r="C75" s="40"/>
      <c r="D75" s="51">
        <f t="shared" si="5"/>
        <v>3</v>
      </c>
      <c r="E75" s="86"/>
      <c r="F75" s="200" t="s">
        <v>101</v>
      </c>
      <c r="G75" s="44">
        <f t="shared" si="0"/>
        <v>0</v>
      </c>
      <c r="H75" s="194">
        <v>3</v>
      </c>
      <c r="I75" s="55">
        <f t="shared" si="1"/>
        <v>0</v>
      </c>
      <c r="J75" s="96"/>
      <c r="K75" s="57">
        <f t="shared" si="2"/>
        <v>0</v>
      </c>
      <c r="L75" s="194"/>
      <c r="M75" s="55">
        <f t="shared" si="3"/>
        <v>0</v>
      </c>
      <c r="N75" s="96"/>
      <c r="O75" s="58">
        <f t="shared" si="4"/>
        <v>0</v>
      </c>
      <c r="P75" s="28"/>
      <c r="Q75" s="28"/>
    </row>
    <row r="76" spans="1:17" s="7" customFormat="1" x14ac:dyDescent="0.25">
      <c r="A76" s="33">
        <v>62</v>
      </c>
      <c r="B76" s="42" t="s">
        <v>1391</v>
      </c>
      <c r="C76" s="40"/>
      <c r="D76" s="51">
        <f t="shared" si="5"/>
        <v>2</v>
      </c>
      <c r="E76" s="86"/>
      <c r="F76" s="200" t="s">
        <v>196</v>
      </c>
      <c r="G76" s="44">
        <f t="shared" si="0"/>
        <v>0</v>
      </c>
      <c r="H76" s="194">
        <v>2</v>
      </c>
      <c r="I76" s="55">
        <f t="shared" si="1"/>
        <v>0</v>
      </c>
      <c r="J76" s="96"/>
      <c r="K76" s="57">
        <f t="shared" si="2"/>
        <v>0</v>
      </c>
      <c r="L76" s="194"/>
      <c r="M76" s="55">
        <f t="shared" si="3"/>
        <v>0</v>
      </c>
      <c r="N76" s="96"/>
      <c r="O76" s="58">
        <f t="shared" si="4"/>
        <v>0</v>
      </c>
      <c r="P76" s="28"/>
      <c r="Q76" s="28"/>
    </row>
    <row r="77" spans="1:17" s="7" customFormat="1" x14ac:dyDescent="0.25">
      <c r="A77" s="33">
        <v>63</v>
      </c>
      <c r="B77" s="42" t="s">
        <v>1392</v>
      </c>
      <c r="C77" s="40"/>
      <c r="D77" s="51">
        <f t="shared" si="5"/>
        <v>3</v>
      </c>
      <c r="E77" s="86"/>
      <c r="F77" s="200" t="s">
        <v>101</v>
      </c>
      <c r="G77" s="44">
        <f t="shared" ref="G77:G140" si="8">E77*D77</f>
        <v>0</v>
      </c>
      <c r="H77" s="194">
        <v>3</v>
      </c>
      <c r="I77" s="55">
        <f t="shared" si="1"/>
        <v>0</v>
      </c>
      <c r="J77" s="96"/>
      <c r="K77" s="57">
        <f t="shared" si="2"/>
        <v>0</v>
      </c>
      <c r="L77" s="194"/>
      <c r="M77" s="55">
        <f t="shared" si="3"/>
        <v>0</v>
      </c>
      <c r="N77" s="96"/>
      <c r="O77" s="58">
        <f t="shared" si="4"/>
        <v>0</v>
      </c>
      <c r="P77" s="28"/>
      <c r="Q77" s="28"/>
    </row>
    <row r="78" spans="1:17" s="7" customFormat="1" x14ac:dyDescent="0.25">
      <c r="A78" s="33">
        <v>64</v>
      </c>
      <c r="B78" s="42" t="s">
        <v>1393</v>
      </c>
      <c r="C78" s="40"/>
      <c r="D78" s="51">
        <f t="shared" ref="D78:D132" si="9">H78+J78+L78+N78</f>
        <v>2</v>
      </c>
      <c r="E78" s="86"/>
      <c r="F78" s="200" t="s">
        <v>101</v>
      </c>
      <c r="G78" s="44">
        <f t="shared" si="8"/>
        <v>0</v>
      </c>
      <c r="H78" s="194">
        <v>2</v>
      </c>
      <c r="I78" s="55">
        <f t="shared" ref="I78:I141" si="10">H78*E78</f>
        <v>0</v>
      </c>
      <c r="J78" s="96"/>
      <c r="K78" s="57">
        <f t="shared" ref="K78:K141" si="11">J78*E78</f>
        <v>0</v>
      </c>
      <c r="L78" s="194"/>
      <c r="M78" s="55">
        <f t="shared" ref="M78:M141" si="12">L78*E78</f>
        <v>0</v>
      </c>
      <c r="N78" s="96"/>
      <c r="O78" s="58">
        <f t="shared" ref="O78:O141" si="13">N78*E78</f>
        <v>0</v>
      </c>
      <c r="P78" s="28"/>
      <c r="Q78" s="28"/>
    </row>
    <row r="79" spans="1:17" s="7" customFormat="1" x14ac:dyDescent="0.25">
      <c r="A79" s="33">
        <v>65</v>
      </c>
      <c r="B79" s="42" t="s">
        <v>1394</v>
      </c>
      <c r="C79" s="40"/>
      <c r="D79" s="51">
        <f t="shared" si="9"/>
        <v>1</v>
      </c>
      <c r="E79" s="86"/>
      <c r="F79" s="200" t="s">
        <v>196</v>
      </c>
      <c r="G79" s="44">
        <f t="shared" si="8"/>
        <v>0</v>
      </c>
      <c r="H79" s="194">
        <v>1</v>
      </c>
      <c r="I79" s="55">
        <f t="shared" si="10"/>
        <v>0</v>
      </c>
      <c r="J79" s="96"/>
      <c r="K79" s="57">
        <f t="shared" si="11"/>
        <v>0</v>
      </c>
      <c r="L79" s="194"/>
      <c r="M79" s="55">
        <f t="shared" si="12"/>
        <v>0</v>
      </c>
      <c r="N79" s="96"/>
      <c r="O79" s="58">
        <f t="shared" si="13"/>
        <v>0</v>
      </c>
      <c r="P79" s="28"/>
      <c r="Q79" s="28"/>
    </row>
    <row r="80" spans="1:17" s="7" customFormat="1" x14ac:dyDescent="0.25">
      <c r="A80" s="33">
        <v>66</v>
      </c>
      <c r="B80" s="42" t="s">
        <v>1395</v>
      </c>
      <c r="C80" s="40"/>
      <c r="D80" s="51">
        <f t="shared" si="9"/>
        <v>1</v>
      </c>
      <c r="E80" s="86"/>
      <c r="F80" s="200" t="s">
        <v>101</v>
      </c>
      <c r="G80" s="44">
        <f t="shared" si="8"/>
        <v>0</v>
      </c>
      <c r="H80" s="194">
        <v>1</v>
      </c>
      <c r="I80" s="55">
        <f t="shared" si="10"/>
        <v>0</v>
      </c>
      <c r="J80" s="96"/>
      <c r="K80" s="57">
        <f t="shared" si="11"/>
        <v>0</v>
      </c>
      <c r="L80" s="194"/>
      <c r="M80" s="55">
        <f t="shared" si="12"/>
        <v>0</v>
      </c>
      <c r="N80" s="96"/>
      <c r="O80" s="58">
        <f t="shared" si="13"/>
        <v>0</v>
      </c>
      <c r="P80" s="28"/>
      <c r="Q80" s="28"/>
    </row>
    <row r="81" spans="1:17" s="7" customFormat="1" x14ac:dyDescent="0.25">
      <c r="A81" s="33"/>
      <c r="B81" s="308" t="s">
        <v>2252</v>
      </c>
      <c r="C81" s="40"/>
      <c r="D81" s="51"/>
      <c r="E81" s="86"/>
      <c r="F81" s="200"/>
      <c r="G81" s="44">
        <f t="shared" si="8"/>
        <v>0</v>
      </c>
      <c r="H81" s="194"/>
      <c r="I81" s="55">
        <f t="shared" si="10"/>
        <v>0</v>
      </c>
      <c r="J81" s="96"/>
      <c r="K81" s="57">
        <f t="shared" si="11"/>
        <v>0</v>
      </c>
      <c r="L81" s="194"/>
      <c r="M81" s="55">
        <f t="shared" si="12"/>
        <v>0</v>
      </c>
      <c r="N81" s="96"/>
      <c r="O81" s="58">
        <f t="shared" si="13"/>
        <v>0</v>
      </c>
      <c r="P81" s="28"/>
      <c r="Q81" s="28"/>
    </row>
    <row r="82" spans="1:17" s="7" customFormat="1" x14ac:dyDescent="0.25">
      <c r="A82" s="33">
        <v>67</v>
      </c>
      <c r="B82" s="42" t="s">
        <v>1396</v>
      </c>
      <c r="C82" s="40"/>
      <c r="D82" s="51">
        <f t="shared" si="9"/>
        <v>10</v>
      </c>
      <c r="E82" s="86">
        <v>114.51</v>
      </c>
      <c r="F82" s="200" t="s">
        <v>40</v>
      </c>
      <c r="G82" s="44">
        <f t="shared" si="8"/>
        <v>1145.1000000000001</v>
      </c>
      <c r="H82" s="194">
        <v>5</v>
      </c>
      <c r="I82" s="55">
        <f t="shared" si="10"/>
        <v>572.55000000000007</v>
      </c>
      <c r="J82" s="96"/>
      <c r="K82" s="57">
        <f t="shared" si="11"/>
        <v>0</v>
      </c>
      <c r="L82" s="194">
        <v>5</v>
      </c>
      <c r="M82" s="55">
        <f t="shared" si="12"/>
        <v>572.55000000000007</v>
      </c>
      <c r="N82" s="96"/>
      <c r="O82" s="58">
        <f t="shared" si="13"/>
        <v>0</v>
      </c>
      <c r="P82" s="28"/>
      <c r="Q82" s="28"/>
    </row>
    <row r="83" spans="1:17" s="7" customFormat="1" x14ac:dyDescent="0.25">
      <c r="A83" s="33">
        <v>68</v>
      </c>
      <c r="B83" s="42" t="s">
        <v>1397</v>
      </c>
      <c r="C83" s="40"/>
      <c r="D83" s="51">
        <f t="shared" si="9"/>
        <v>20</v>
      </c>
      <c r="E83" s="86">
        <v>129.97999999999999</v>
      </c>
      <c r="F83" s="200" t="s">
        <v>40</v>
      </c>
      <c r="G83" s="44">
        <f t="shared" si="8"/>
        <v>2599.6</v>
      </c>
      <c r="H83" s="194">
        <v>5</v>
      </c>
      <c r="I83" s="55">
        <f t="shared" si="10"/>
        <v>649.9</v>
      </c>
      <c r="J83" s="96">
        <v>5</v>
      </c>
      <c r="K83" s="57">
        <f t="shared" si="11"/>
        <v>649.9</v>
      </c>
      <c r="L83" s="194">
        <v>5</v>
      </c>
      <c r="M83" s="55">
        <f t="shared" si="12"/>
        <v>649.9</v>
      </c>
      <c r="N83" s="96">
        <v>5</v>
      </c>
      <c r="O83" s="58">
        <f t="shared" si="13"/>
        <v>649.9</v>
      </c>
      <c r="P83" s="28"/>
      <c r="Q83" s="28"/>
    </row>
    <row r="84" spans="1:17" s="7" customFormat="1" x14ac:dyDescent="0.25">
      <c r="A84" s="33">
        <v>69</v>
      </c>
      <c r="B84" s="42" t="s">
        <v>1398</v>
      </c>
      <c r="C84" s="40"/>
      <c r="D84" s="51">
        <f t="shared" si="9"/>
        <v>12</v>
      </c>
      <c r="E84" s="86">
        <v>20.79</v>
      </c>
      <c r="F84" s="200" t="s">
        <v>45</v>
      </c>
      <c r="G84" s="44">
        <f t="shared" si="8"/>
        <v>249.48</v>
      </c>
      <c r="H84" s="194">
        <v>3</v>
      </c>
      <c r="I84" s="55">
        <f t="shared" si="10"/>
        <v>62.37</v>
      </c>
      <c r="J84" s="96">
        <v>3</v>
      </c>
      <c r="K84" s="57">
        <f t="shared" si="11"/>
        <v>62.37</v>
      </c>
      <c r="L84" s="194">
        <v>3</v>
      </c>
      <c r="M84" s="55">
        <f t="shared" si="12"/>
        <v>62.37</v>
      </c>
      <c r="N84" s="96">
        <v>3</v>
      </c>
      <c r="O84" s="58">
        <f t="shared" si="13"/>
        <v>62.37</v>
      </c>
      <c r="P84" s="28"/>
      <c r="Q84" s="28"/>
    </row>
    <row r="85" spans="1:17" s="7" customFormat="1" x14ac:dyDescent="0.25">
      <c r="A85" s="33">
        <v>70</v>
      </c>
      <c r="B85" s="42" t="s">
        <v>1399</v>
      </c>
      <c r="C85" s="40"/>
      <c r="D85" s="51">
        <f t="shared" si="9"/>
        <v>12</v>
      </c>
      <c r="E85" s="86">
        <v>100</v>
      </c>
      <c r="F85" s="200" t="s">
        <v>45</v>
      </c>
      <c r="G85" s="44">
        <f t="shared" si="8"/>
        <v>1200</v>
      </c>
      <c r="H85" s="194">
        <v>3</v>
      </c>
      <c r="I85" s="55">
        <f t="shared" si="10"/>
        <v>300</v>
      </c>
      <c r="J85" s="96">
        <v>3</v>
      </c>
      <c r="K85" s="57">
        <f t="shared" si="11"/>
        <v>300</v>
      </c>
      <c r="L85" s="194">
        <v>3</v>
      </c>
      <c r="M85" s="55">
        <f t="shared" si="12"/>
        <v>300</v>
      </c>
      <c r="N85" s="96">
        <v>3</v>
      </c>
      <c r="O85" s="58">
        <f t="shared" si="13"/>
        <v>300</v>
      </c>
      <c r="P85" s="28"/>
      <c r="Q85" s="28"/>
    </row>
    <row r="86" spans="1:17" s="7" customFormat="1" x14ac:dyDescent="0.25">
      <c r="A86" s="33">
        <v>71</v>
      </c>
      <c r="B86" s="42" t="s">
        <v>1400</v>
      </c>
      <c r="C86" s="40"/>
      <c r="D86" s="51">
        <f t="shared" si="9"/>
        <v>12</v>
      </c>
      <c r="E86" s="86">
        <v>415.33</v>
      </c>
      <c r="F86" s="200" t="s">
        <v>45</v>
      </c>
      <c r="G86" s="44">
        <f t="shared" si="8"/>
        <v>4983.96</v>
      </c>
      <c r="H86" s="194">
        <v>3</v>
      </c>
      <c r="I86" s="55">
        <f t="shared" si="10"/>
        <v>1245.99</v>
      </c>
      <c r="J86" s="96">
        <v>3</v>
      </c>
      <c r="K86" s="57">
        <f t="shared" si="11"/>
        <v>1245.99</v>
      </c>
      <c r="L86" s="194">
        <v>3</v>
      </c>
      <c r="M86" s="55">
        <f t="shared" si="12"/>
        <v>1245.99</v>
      </c>
      <c r="N86" s="96">
        <v>3</v>
      </c>
      <c r="O86" s="58">
        <f t="shared" si="13"/>
        <v>1245.99</v>
      </c>
      <c r="P86" s="28"/>
      <c r="Q86" s="28"/>
    </row>
    <row r="87" spans="1:17" s="7" customFormat="1" x14ac:dyDescent="0.25">
      <c r="A87" s="33">
        <v>72</v>
      </c>
      <c r="B87" s="42" t="s">
        <v>1401</v>
      </c>
      <c r="C87" s="40"/>
      <c r="D87" s="51">
        <f t="shared" si="9"/>
        <v>12</v>
      </c>
      <c r="E87" s="86">
        <v>96.51</v>
      </c>
      <c r="F87" s="200" t="s">
        <v>45</v>
      </c>
      <c r="G87" s="44">
        <f t="shared" si="8"/>
        <v>1158.1200000000001</v>
      </c>
      <c r="H87" s="194">
        <v>6</v>
      </c>
      <c r="I87" s="55">
        <f t="shared" si="10"/>
        <v>579.06000000000006</v>
      </c>
      <c r="J87" s="96"/>
      <c r="K87" s="57">
        <f t="shared" si="11"/>
        <v>0</v>
      </c>
      <c r="L87" s="194">
        <v>6</v>
      </c>
      <c r="M87" s="55">
        <f t="shared" si="12"/>
        <v>579.06000000000006</v>
      </c>
      <c r="N87" s="96"/>
      <c r="O87" s="58">
        <f t="shared" si="13"/>
        <v>0</v>
      </c>
      <c r="P87" s="28"/>
      <c r="Q87" s="28"/>
    </row>
    <row r="88" spans="1:17" s="7" customFormat="1" x14ac:dyDescent="0.25">
      <c r="A88" s="33">
        <v>73</v>
      </c>
      <c r="B88" s="42" t="s">
        <v>1402</v>
      </c>
      <c r="C88" s="40"/>
      <c r="D88" s="51">
        <f t="shared" si="9"/>
        <v>5</v>
      </c>
      <c r="E88" s="86">
        <v>103.06</v>
      </c>
      <c r="F88" s="200" t="s">
        <v>45</v>
      </c>
      <c r="G88" s="44">
        <f t="shared" si="8"/>
        <v>515.29999999999995</v>
      </c>
      <c r="H88" s="194">
        <v>3</v>
      </c>
      <c r="I88" s="55">
        <f t="shared" si="10"/>
        <v>309.18</v>
      </c>
      <c r="J88" s="96"/>
      <c r="K88" s="57">
        <f t="shared" si="11"/>
        <v>0</v>
      </c>
      <c r="L88" s="194">
        <v>2</v>
      </c>
      <c r="M88" s="55">
        <f t="shared" si="12"/>
        <v>206.12</v>
      </c>
      <c r="N88" s="96"/>
      <c r="O88" s="58">
        <f t="shared" si="13"/>
        <v>0</v>
      </c>
      <c r="P88" s="28"/>
      <c r="Q88" s="28"/>
    </row>
    <row r="89" spans="1:17" s="7" customFormat="1" x14ac:dyDescent="0.25">
      <c r="A89" s="33">
        <v>74</v>
      </c>
      <c r="B89" s="42" t="s">
        <v>1403</v>
      </c>
      <c r="C89" s="40"/>
      <c r="D89" s="51">
        <f t="shared" si="9"/>
        <v>12</v>
      </c>
      <c r="E89" s="86">
        <v>69.78</v>
      </c>
      <c r="F89" s="200" t="s">
        <v>101</v>
      </c>
      <c r="G89" s="44">
        <f t="shared" si="8"/>
        <v>837.36</v>
      </c>
      <c r="H89" s="194">
        <v>6</v>
      </c>
      <c r="I89" s="55">
        <f t="shared" si="10"/>
        <v>418.68</v>
      </c>
      <c r="J89" s="96"/>
      <c r="K89" s="57">
        <f t="shared" si="11"/>
        <v>0</v>
      </c>
      <c r="L89" s="194">
        <v>6</v>
      </c>
      <c r="M89" s="55">
        <f t="shared" si="12"/>
        <v>418.68</v>
      </c>
      <c r="N89" s="96"/>
      <c r="O89" s="58">
        <f t="shared" si="13"/>
        <v>0</v>
      </c>
      <c r="P89" s="28"/>
      <c r="Q89" s="28"/>
    </row>
    <row r="90" spans="1:17" s="7" customFormat="1" x14ac:dyDescent="0.25">
      <c r="A90" s="33">
        <v>75</v>
      </c>
      <c r="B90" s="42" t="s">
        <v>201</v>
      </c>
      <c r="C90" s="40"/>
      <c r="D90" s="51">
        <f t="shared" si="9"/>
        <v>12</v>
      </c>
      <c r="E90" s="86">
        <v>101.92</v>
      </c>
      <c r="F90" s="200" t="s">
        <v>101</v>
      </c>
      <c r="G90" s="44">
        <f t="shared" si="8"/>
        <v>1223.04</v>
      </c>
      <c r="H90" s="194">
        <v>6</v>
      </c>
      <c r="I90" s="55">
        <f t="shared" si="10"/>
        <v>611.52</v>
      </c>
      <c r="J90" s="96"/>
      <c r="K90" s="57">
        <f t="shared" si="11"/>
        <v>0</v>
      </c>
      <c r="L90" s="194">
        <v>6</v>
      </c>
      <c r="M90" s="55">
        <f t="shared" si="12"/>
        <v>611.52</v>
      </c>
      <c r="N90" s="96"/>
      <c r="O90" s="58">
        <f t="shared" si="13"/>
        <v>0</v>
      </c>
      <c r="P90" s="28"/>
      <c r="Q90" s="28"/>
    </row>
    <row r="91" spans="1:17" s="7" customFormat="1" x14ac:dyDescent="0.25">
      <c r="A91" s="33">
        <v>76</v>
      </c>
      <c r="B91" s="42" t="s">
        <v>1021</v>
      </c>
      <c r="C91" s="40"/>
      <c r="D91" s="51">
        <f t="shared" si="9"/>
        <v>300</v>
      </c>
      <c r="E91" s="86">
        <v>2.91</v>
      </c>
      <c r="F91" s="200" t="s">
        <v>101</v>
      </c>
      <c r="G91" s="44">
        <f t="shared" si="8"/>
        <v>873</v>
      </c>
      <c r="H91" s="194">
        <v>200</v>
      </c>
      <c r="I91" s="55">
        <f t="shared" si="10"/>
        <v>582</v>
      </c>
      <c r="J91" s="96"/>
      <c r="K91" s="57">
        <f t="shared" si="11"/>
        <v>0</v>
      </c>
      <c r="L91" s="194">
        <v>100</v>
      </c>
      <c r="M91" s="55">
        <f t="shared" si="12"/>
        <v>291</v>
      </c>
      <c r="N91" s="96"/>
      <c r="O91" s="58">
        <f t="shared" si="13"/>
        <v>0</v>
      </c>
      <c r="P91" s="28"/>
      <c r="Q91" s="28"/>
    </row>
    <row r="92" spans="1:17" s="7" customFormat="1" x14ac:dyDescent="0.25">
      <c r="A92" s="33">
        <v>77</v>
      </c>
      <c r="B92" s="42" t="s">
        <v>1022</v>
      </c>
      <c r="C92" s="40"/>
      <c r="D92" s="51">
        <f t="shared" si="9"/>
        <v>300</v>
      </c>
      <c r="E92" s="86">
        <v>2.5299999999999998</v>
      </c>
      <c r="F92" s="200" t="s">
        <v>101</v>
      </c>
      <c r="G92" s="44">
        <f t="shared" si="8"/>
        <v>758.99999999999989</v>
      </c>
      <c r="H92" s="194">
        <v>200</v>
      </c>
      <c r="I92" s="55">
        <f t="shared" si="10"/>
        <v>505.99999999999994</v>
      </c>
      <c r="J92" s="96"/>
      <c r="K92" s="57">
        <f t="shared" si="11"/>
        <v>0</v>
      </c>
      <c r="L92" s="194">
        <v>100</v>
      </c>
      <c r="M92" s="55">
        <f t="shared" si="12"/>
        <v>252.99999999999997</v>
      </c>
      <c r="N92" s="96"/>
      <c r="O92" s="58">
        <f t="shared" si="13"/>
        <v>0</v>
      </c>
      <c r="P92" s="28"/>
      <c r="Q92" s="28"/>
    </row>
    <row r="93" spans="1:17" s="7" customFormat="1" x14ac:dyDescent="0.25">
      <c r="A93" s="33">
        <v>78</v>
      </c>
      <c r="B93" s="82" t="s">
        <v>1404</v>
      </c>
      <c r="C93" s="40"/>
      <c r="D93" s="51">
        <f t="shared" si="9"/>
        <v>500</v>
      </c>
      <c r="E93" s="86">
        <v>5.18</v>
      </c>
      <c r="F93" s="200" t="s">
        <v>101</v>
      </c>
      <c r="G93" s="44">
        <f t="shared" si="8"/>
        <v>2590</v>
      </c>
      <c r="H93" s="194">
        <v>300</v>
      </c>
      <c r="I93" s="55">
        <f t="shared" si="10"/>
        <v>1554</v>
      </c>
      <c r="J93" s="96"/>
      <c r="K93" s="57">
        <f t="shared" si="11"/>
        <v>0</v>
      </c>
      <c r="L93" s="194">
        <v>200</v>
      </c>
      <c r="M93" s="55">
        <f t="shared" si="12"/>
        <v>1036</v>
      </c>
      <c r="N93" s="96"/>
      <c r="O93" s="58">
        <f t="shared" si="13"/>
        <v>0</v>
      </c>
      <c r="P93" s="28">
        <f>N93+L93+J93+H93</f>
        <v>500</v>
      </c>
      <c r="Q93" s="28">
        <f>P93-D93</f>
        <v>0</v>
      </c>
    </row>
    <row r="94" spans="1:17" s="7" customFormat="1" x14ac:dyDescent="0.25">
      <c r="A94" s="33">
        <v>79</v>
      </c>
      <c r="B94" s="82" t="s">
        <v>96</v>
      </c>
      <c r="C94" s="40"/>
      <c r="D94" s="51">
        <f t="shared" si="9"/>
        <v>10</v>
      </c>
      <c r="E94" s="86">
        <v>78.92</v>
      </c>
      <c r="F94" s="201" t="s">
        <v>45</v>
      </c>
      <c r="G94" s="44">
        <f t="shared" si="8"/>
        <v>789.2</v>
      </c>
      <c r="H94" s="194">
        <v>5</v>
      </c>
      <c r="I94" s="55">
        <f t="shared" si="10"/>
        <v>394.6</v>
      </c>
      <c r="J94" s="96"/>
      <c r="K94" s="57">
        <f t="shared" si="11"/>
        <v>0</v>
      </c>
      <c r="L94" s="194">
        <v>5</v>
      </c>
      <c r="M94" s="55">
        <f t="shared" si="12"/>
        <v>394.6</v>
      </c>
      <c r="N94" s="96"/>
      <c r="O94" s="58">
        <f t="shared" si="13"/>
        <v>0</v>
      </c>
      <c r="P94" s="28"/>
      <c r="Q94" s="28"/>
    </row>
    <row r="95" spans="1:17" s="7" customFormat="1" x14ac:dyDescent="0.25">
      <c r="A95" s="33">
        <v>80</v>
      </c>
      <c r="B95" s="82" t="s">
        <v>1405</v>
      </c>
      <c r="C95" s="40"/>
      <c r="D95" s="51">
        <f t="shared" si="9"/>
        <v>2</v>
      </c>
      <c r="E95" s="86">
        <v>187.2</v>
      </c>
      <c r="F95" s="201" t="s">
        <v>101</v>
      </c>
      <c r="G95" s="44">
        <f t="shared" si="8"/>
        <v>374.4</v>
      </c>
      <c r="H95" s="194">
        <v>2</v>
      </c>
      <c r="I95" s="55">
        <f t="shared" si="10"/>
        <v>374.4</v>
      </c>
      <c r="J95" s="96"/>
      <c r="K95" s="57">
        <f t="shared" si="11"/>
        <v>0</v>
      </c>
      <c r="L95" s="194"/>
      <c r="M95" s="55">
        <f t="shared" si="12"/>
        <v>0</v>
      </c>
      <c r="N95" s="96"/>
      <c r="O95" s="58">
        <f t="shared" si="13"/>
        <v>0</v>
      </c>
      <c r="P95" s="28"/>
      <c r="Q95" s="28"/>
    </row>
    <row r="96" spans="1:17" s="7" customFormat="1" x14ac:dyDescent="0.25">
      <c r="A96" s="33">
        <v>81</v>
      </c>
      <c r="B96" s="82" t="s">
        <v>65</v>
      </c>
      <c r="C96" s="40"/>
      <c r="D96" s="51">
        <f t="shared" si="9"/>
        <v>6</v>
      </c>
      <c r="E96" s="86">
        <v>15.6</v>
      </c>
      <c r="F96" s="201" t="s">
        <v>101</v>
      </c>
      <c r="G96" s="44">
        <f t="shared" si="8"/>
        <v>93.6</v>
      </c>
      <c r="H96" s="194">
        <v>6</v>
      </c>
      <c r="I96" s="55">
        <f t="shared" si="10"/>
        <v>93.6</v>
      </c>
      <c r="J96" s="96"/>
      <c r="K96" s="57">
        <f t="shared" si="11"/>
        <v>0</v>
      </c>
      <c r="L96" s="194"/>
      <c r="M96" s="55">
        <f t="shared" si="12"/>
        <v>0</v>
      </c>
      <c r="N96" s="96"/>
      <c r="O96" s="58">
        <f t="shared" si="13"/>
        <v>0</v>
      </c>
      <c r="P96" s="28"/>
      <c r="Q96" s="28"/>
    </row>
    <row r="97" spans="1:17" s="7" customFormat="1" x14ac:dyDescent="0.25">
      <c r="A97" s="33">
        <v>82</v>
      </c>
      <c r="B97" s="82" t="s">
        <v>68</v>
      </c>
      <c r="C97" s="40"/>
      <c r="D97" s="51">
        <f t="shared" si="9"/>
        <v>10</v>
      </c>
      <c r="E97" s="86">
        <v>82.16</v>
      </c>
      <c r="F97" s="201" t="s">
        <v>101</v>
      </c>
      <c r="G97" s="44">
        <f t="shared" si="8"/>
        <v>821.59999999999991</v>
      </c>
      <c r="H97" s="194">
        <v>5</v>
      </c>
      <c r="I97" s="55">
        <f t="shared" si="10"/>
        <v>410.79999999999995</v>
      </c>
      <c r="J97" s="96"/>
      <c r="K97" s="57">
        <f t="shared" si="11"/>
        <v>0</v>
      </c>
      <c r="L97" s="194">
        <v>5</v>
      </c>
      <c r="M97" s="55">
        <f t="shared" si="12"/>
        <v>410.79999999999995</v>
      </c>
      <c r="N97" s="96"/>
      <c r="O97" s="58">
        <f t="shared" si="13"/>
        <v>0</v>
      </c>
      <c r="P97" s="28"/>
      <c r="Q97" s="28"/>
    </row>
    <row r="98" spans="1:17" s="7" customFormat="1" x14ac:dyDescent="0.25">
      <c r="A98" s="33">
        <v>83</v>
      </c>
      <c r="B98" s="82" t="s">
        <v>152</v>
      </c>
      <c r="C98" s="40"/>
      <c r="D98" s="51">
        <f t="shared" si="9"/>
        <v>6</v>
      </c>
      <c r="E98" s="86">
        <v>20.68</v>
      </c>
      <c r="F98" s="201" t="s">
        <v>45</v>
      </c>
      <c r="G98" s="44">
        <f t="shared" si="8"/>
        <v>124.08</v>
      </c>
      <c r="H98" s="194">
        <v>4</v>
      </c>
      <c r="I98" s="55">
        <f t="shared" si="10"/>
        <v>82.72</v>
      </c>
      <c r="J98" s="96"/>
      <c r="K98" s="57">
        <f t="shared" si="11"/>
        <v>0</v>
      </c>
      <c r="L98" s="194">
        <v>2</v>
      </c>
      <c r="M98" s="55">
        <f t="shared" si="12"/>
        <v>41.36</v>
      </c>
      <c r="N98" s="96"/>
      <c r="O98" s="58">
        <f t="shared" si="13"/>
        <v>0</v>
      </c>
      <c r="P98" s="28"/>
      <c r="Q98" s="28"/>
    </row>
    <row r="99" spans="1:17" s="7" customFormat="1" x14ac:dyDescent="0.25">
      <c r="A99" s="33">
        <v>84</v>
      </c>
      <c r="B99" s="82" t="s">
        <v>1406</v>
      </c>
      <c r="C99" s="40"/>
      <c r="D99" s="51">
        <f t="shared" si="9"/>
        <v>12</v>
      </c>
      <c r="E99" s="86">
        <v>9.1</v>
      </c>
      <c r="F99" s="201" t="s">
        <v>105</v>
      </c>
      <c r="G99" s="44">
        <f t="shared" si="8"/>
        <v>109.19999999999999</v>
      </c>
      <c r="H99" s="194">
        <v>8</v>
      </c>
      <c r="I99" s="55">
        <f t="shared" si="10"/>
        <v>72.8</v>
      </c>
      <c r="J99" s="96"/>
      <c r="K99" s="57">
        <f t="shared" si="11"/>
        <v>0</v>
      </c>
      <c r="L99" s="194">
        <v>4</v>
      </c>
      <c r="M99" s="55">
        <f t="shared" si="12"/>
        <v>36.4</v>
      </c>
      <c r="N99" s="96"/>
      <c r="O99" s="58">
        <f t="shared" si="13"/>
        <v>0</v>
      </c>
      <c r="P99" s="28"/>
      <c r="Q99" s="28"/>
    </row>
    <row r="100" spans="1:17" s="7" customFormat="1" x14ac:dyDescent="0.25">
      <c r="A100" s="33">
        <v>85</v>
      </c>
      <c r="B100" s="82" t="s">
        <v>1407</v>
      </c>
      <c r="C100" s="40"/>
      <c r="D100" s="51">
        <f t="shared" si="9"/>
        <v>2</v>
      </c>
      <c r="E100" s="86">
        <v>5.98</v>
      </c>
      <c r="F100" s="201" t="s">
        <v>45</v>
      </c>
      <c r="G100" s="44">
        <f t="shared" si="8"/>
        <v>11.96</v>
      </c>
      <c r="H100" s="194">
        <v>2</v>
      </c>
      <c r="I100" s="55">
        <f t="shared" si="10"/>
        <v>11.96</v>
      </c>
      <c r="J100" s="96"/>
      <c r="K100" s="57">
        <f t="shared" si="11"/>
        <v>0</v>
      </c>
      <c r="L100" s="194"/>
      <c r="M100" s="55">
        <f t="shared" si="12"/>
        <v>0</v>
      </c>
      <c r="N100" s="96"/>
      <c r="O100" s="58">
        <f t="shared" si="13"/>
        <v>0</v>
      </c>
      <c r="P100" s="28"/>
      <c r="Q100" s="28"/>
    </row>
    <row r="101" spans="1:17" s="7" customFormat="1" x14ac:dyDescent="0.25">
      <c r="A101" s="33">
        <v>86</v>
      </c>
      <c r="B101" s="42" t="s">
        <v>1408</v>
      </c>
      <c r="C101" s="40"/>
      <c r="D101" s="51">
        <f t="shared" si="9"/>
        <v>24</v>
      </c>
      <c r="E101" s="86">
        <v>32.22</v>
      </c>
      <c r="F101" s="201" t="s">
        <v>101</v>
      </c>
      <c r="G101" s="44">
        <f t="shared" si="8"/>
        <v>773.28</v>
      </c>
      <c r="H101" s="194">
        <v>24</v>
      </c>
      <c r="I101" s="55">
        <f t="shared" si="10"/>
        <v>773.28</v>
      </c>
      <c r="J101" s="96"/>
      <c r="K101" s="57">
        <f t="shared" si="11"/>
        <v>0</v>
      </c>
      <c r="L101" s="194"/>
      <c r="M101" s="55">
        <f t="shared" si="12"/>
        <v>0</v>
      </c>
      <c r="N101" s="96"/>
      <c r="O101" s="58">
        <f t="shared" si="13"/>
        <v>0</v>
      </c>
      <c r="P101" s="28"/>
      <c r="Q101" s="28"/>
    </row>
    <row r="102" spans="1:17" s="7" customFormat="1" x14ac:dyDescent="0.25">
      <c r="A102" s="33">
        <v>87</v>
      </c>
      <c r="B102" s="42" t="s">
        <v>67</v>
      </c>
      <c r="C102" s="40"/>
      <c r="D102" s="51">
        <f t="shared" si="9"/>
        <v>24</v>
      </c>
      <c r="E102" s="86">
        <v>17.559999999999999</v>
      </c>
      <c r="F102" s="201" t="s">
        <v>101</v>
      </c>
      <c r="G102" s="44">
        <f t="shared" si="8"/>
        <v>421.43999999999994</v>
      </c>
      <c r="H102" s="194">
        <v>12</v>
      </c>
      <c r="I102" s="55">
        <f t="shared" si="10"/>
        <v>210.71999999999997</v>
      </c>
      <c r="J102" s="96"/>
      <c r="K102" s="57">
        <f t="shared" si="11"/>
        <v>0</v>
      </c>
      <c r="L102" s="194">
        <v>12</v>
      </c>
      <c r="M102" s="55">
        <f t="shared" si="12"/>
        <v>210.71999999999997</v>
      </c>
      <c r="N102" s="96"/>
      <c r="O102" s="58">
        <f t="shared" si="13"/>
        <v>0</v>
      </c>
      <c r="P102" s="28"/>
      <c r="Q102" s="28"/>
    </row>
    <row r="103" spans="1:17" s="7" customFormat="1" x14ac:dyDescent="0.25">
      <c r="A103" s="33">
        <v>88</v>
      </c>
      <c r="B103" s="42" t="s">
        <v>137</v>
      </c>
      <c r="C103" s="40"/>
      <c r="D103" s="51">
        <f t="shared" si="9"/>
        <v>8</v>
      </c>
      <c r="E103" s="86">
        <v>130</v>
      </c>
      <c r="F103" s="201" t="s">
        <v>101</v>
      </c>
      <c r="G103" s="44">
        <f t="shared" si="8"/>
        <v>1040</v>
      </c>
      <c r="H103" s="194">
        <v>4</v>
      </c>
      <c r="I103" s="55">
        <f t="shared" si="10"/>
        <v>520</v>
      </c>
      <c r="J103" s="96"/>
      <c r="K103" s="57">
        <f t="shared" si="11"/>
        <v>0</v>
      </c>
      <c r="L103" s="194">
        <v>4</v>
      </c>
      <c r="M103" s="55">
        <f t="shared" si="12"/>
        <v>520</v>
      </c>
      <c r="N103" s="96"/>
      <c r="O103" s="58">
        <f t="shared" si="13"/>
        <v>0</v>
      </c>
      <c r="P103" s="28"/>
      <c r="Q103" s="28"/>
    </row>
    <row r="104" spans="1:17" s="7" customFormat="1" x14ac:dyDescent="0.25">
      <c r="A104" s="33">
        <v>89</v>
      </c>
      <c r="B104" s="42" t="s">
        <v>1409</v>
      </c>
      <c r="C104" s="40"/>
      <c r="D104" s="51">
        <f t="shared" si="9"/>
        <v>2</v>
      </c>
      <c r="E104" s="86">
        <v>23.59</v>
      </c>
      <c r="F104" s="201" t="s">
        <v>101</v>
      </c>
      <c r="G104" s="44">
        <f t="shared" si="8"/>
        <v>47.18</v>
      </c>
      <c r="H104" s="194">
        <v>1</v>
      </c>
      <c r="I104" s="55">
        <f t="shared" si="10"/>
        <v>23.59</v>
      </c>
      <c r="J104" s="96"/>
      <c r="K104" s="57">
        <f t="shared" si="11"/>
        <v>0</v>
      </c>
      <c r="L104" s="194">
        <v>1</v>
      </c>
      <c r="M104" s="55">
        <f t="shared" si="12"/>
        <v>23.59</v>
      </c>
      <c r="N104" s="96"/>
      <c r="O104" s="58">
        <f t="shared" si="13"/>
        <v>0</v>
      </c>
      <c r="P104" s="28"/>
      <c r="Q104" s="28"/>
    </row>
    <row r="105" spans="1:17" s="7" customFormat="1" x14ac:dyDescent="0.25">
      <c r="A105" s="33">
        <v>90</v>
      </c>
      <c r="B105" s="42" t="s">
        <v>475</v>
      </c>
      <c r="C105" s="40"/>
      <c r="D105" s="51">
        <f t="shared" si="9"/>
        <v>4</v>
      </c>
      <c r="E105" s="86">
        <v>255.84</v>
      </c>
      <c r="F105" s="201" t="s">
        <v>101</v>
      </c>
      <c r="G105" s="44">
        <f t="shared" si="8"/>
        <v>1023.36</v>
      </c>
      <c r="H105" s="194">
        <v>2</v>
      </c>
      <c r="I105" s="55">
        <f t="shared" si="10"/>
        <v>511.68</v>
      </c>
      <c r="J105" s="96"/>
      <c r="K105" s="57">
        <f t="shared" si="11"/>
        <v>0</v>
      </c>
      <c r="L105" s="194">
        <v>2</v>
      </c>
      <c r="M105" s="55">
        <f t="shared" si="12"/>
        <v>511.68</v>
      </c>
      <c r="N105" s="96"/>
      <c r="O105" s="58">
        <f t="shared" si="13"/>
        <v>0</v>
      </c>
      <c r="P105" s="28"/>
      <c r="Q105" s="28"/>
    </row>
    <row r="106" spans="1:17" s="7" customFormat="1" x14ac:dyDescent="0.25">
      <c r="A106" s="33">
        <v>91</v>
      </c>
      <c r="B106" s="42" t="s">
        <v>132</v>
      </c>
      <c r="C106" s="40"/>
      <c r="D106" s="51">
        <f t="shared" si="9"/>
        <v>12</v>
      </c>
      <c r="E106" s="86">
        <v>35</v>
      </c>
      <c r="F106" s="201" t="s">
        <v>101</v>
      </c>
      <c r="G106" s="44">
        <f t="shared" si="8"/>
        <v>420</v>
      </c>
      <c r="H106" s="194">
        <v>6</v>
      </c>
      <c r="I106" s="55">
        <f t="shared" si="10"/>
        <v>210</v>
      </c>
      <c r="J106" s="96"/>
      <c r="K106" s="57">
        <f t="shared" si="11"/>
        <v>0</v>
      </c>
      <c r="L106" s="194">
        <v>6</v>
      </c>
      <c r="M106" s="55">
        <f t="shared" si="12"/>
        <v>210</v>
      </c>
      <c r="N106" s="96"/>
      <c r="O106" s="58">
        <f t="shared" si="13"/>
        <v>0</v>
      </c>
      <c r="P106" s="28"/>
      <c r="Q106" s="28"/>
    </row>
    <row r="107" spans="1:17" s="7" customFormat="1" x14ac:dyDescent="0.25">
      <c r="A107" s="33">
        <v>92</v>
      </c>
      <c r="B107" s="42" t="s">
        <v>66</v>
      </c>
      <c r="C107" s="40"/>
      <c r="D107" s="51">
        <f t="shared" si="9"/>
        <v>12</v>
      </c>
      <c r="E107" s="86">
        <v>86.06</v>
      </c>
      <c r="F107" s="201" t="s">
        <v>101</v>
      </c>
      <c r="G107" s="44">
        <f t="shared" si="8"/>
        <v>1032.72</v>
      </c>
      <c r="H107" s="194">
        <v>6</v>
      </c>
      <c r="I107" s="55">
        <f t="shared" si="10"/>
        <v>516.36</v>
      </c>
      <c r="J107" s="96"/>
      <c r="K107" s="57">
        <f t="shared" si="11"/>
        <v>0</v>
      </c>
      <c r="L107" s="194">
        <v>6</v>
      </c>
      <c r="M107" s="55">
        <f t="shared" si="12"/>
        <v>516.36</v>
      </c>
      <c r="N107" s="96"/>
      <c r="O107" s="58">
        <f t="shared" si="13"/>
        <v>0</v>
      </c>
      <c r="P107" s="28"/>
      <c r="Q107" s="28"/>
    </row>
    <row r="108" spans="1:17" s="7" customFormat="1" x14ac:dyDescent="0.25">
      <c r="A108" s="33">
        <v>93</v>
      </c>
      <c r="B108" s="42" t="s">
        <v>259</v>
      </c>
      <c r="C108" s="40"/>
      <c r="D108" s="51">
        <f t="shared" si="9"/>
        <v>12</v>
      </c>
      <c r="E108" s="86">
        <v>30</v>
      </c>
      <c r="F108" s="201" t="s">
        <v>101</v>
      </c>
      <c r="G108" s="44">
        <f t="shared" si="8"/>
        <v>360</v>
      </c>
      <c r="H108" s="194">
        <v>3</v>
      </c>
      <c r="I108" s="55">
        <f t="shared" si="10"/>
        <v>90</v>
      </c>
      <c r="J108" s="96">
        <v>3</v>
      </c>
      <c r="K108" s="57">
        <f t="shared" si="11"/>
        <v>90</v>
      </c>
      <c r="L108" s="194">
        <v>3</v>
      </c>
      <c r="M108" s="55">
        <f t="shared" si="12"/>
        <v>90</v>
      </c>
      <c r="N108" s="96">
        <v>3</v>
      </c>
      <c r="O108" s="58">
        <f t="shared" si="13"/>
        <v>90</v>
      </c>
      <c r="P108" s="28"/>
      <c r="Q108" s="28"/>
    </row>
    <row r="109" spans="1:17" s="7" customFormat="1" x14ac:dyDescent="0.25">
      <c r="A109" s="33">
        <v>94</v>
      </c>
      <c r="B109" s="42" t="s">
        <v>1410</v>
      </c>
      <c r="C109" s="40"/>
      <c r="D109" s="51">
        <f t="shared" si="9"/>
        <v>2</v>
      </c>
      <c r="E109" s="86">
        <v>350</v>
      </c>
      <c r="F109" s="201" t="s">
        <v>34</v>
      </c>
      <c r="G109" s="44">
        <f t="shared" si="8"/>
        <v>700</v>
      </c>
      <c r="H109" s="194">
        <v>1</v>
      </c>
      <c r="I109" s="55">
        <f t="shared" si="10"/>
        <v>350</v>
      </c>
      <c r="J109" s="96"/>
      <c r="K109" s="57">
        <f t="shared" si="11"/>
        <v>0</v>
      </c>
      <c r="L109" s="194">
        <v>1</v>
      </c>
      <c r="M109" s="55">
        <f t="shared" si="12"/>
        <v>350</v>
      </c>
      <c r="N109" s="96"/>
      <c r="O109" s="58">
        <f t="shared" si="13"/>
        <v>0</v>
      </c>
      <c r="P109" s="28"/>
      <c r="Q109" s="28"/>
    </row>
    <row r="110" spans="1:17" s="7" customFormat="1" x14ac:dyDescent="0.25">
      <c r="A110" s="33">
        <v>95</v>
      </c>
      <c r="B110" s="42" t="s">
        <v>63</v>
      </c>
      <c r="C110" s="40"/>
      <c r="D110" s="51">
        <f t="shared" si="9"/>
        <v>4</v>
      </c>
      <c r="E110" s="86">
        <v>19.73</v>
      </c>
      <c r="F110" s="201" t="s">
        <v>45</v>
      </c>
      <c r="G110" s="44">
        <f t="shared" si="8"/>
        <v>78.92</v>
      </c>
      <c r="H110" s="194">
        <v>1</v>
      </c>
      <c r="I110" s="55">
        <f t="shared" si="10"/>
        <v>19.73</v>
      </c>
      <c r="J110" s="96">
        <v>1</v>
      </c>
      <c r="K110" s="57">
        <f t="shared" si="11"/>
        <v>19.73</v>
      </c>
      <c r="L110" s="194">
        <v>1</v>
      </c>
      <c r="M110" s="55">
        <f t="shared" si="12"/>
        <v>19.73</v>
      </c>
      <c r="N110" s="96">
        <v>1</v>
      </c>
      <c r="O110" s="58">
        <f t="shared" si="13"/>
        <v>19.73</v>
      </c>
      <c r="P110" s="28"/>
      <c r="Q110" s="28"/>
    </row>
    <row r="111" spans="1:17" s="7" customFormat="1" x14ac:dyDescent="0.25">
      <c r="A111" s="33">
        <v>96</v>
      </c>
      <c r="B111" s="42" t="s">
        <v>64</v>
      </c>
      <c r="C111" s="40"/>
      <c r="D111" s="51">
        <f t="shared" si="9"/>
        <v>4</v>
      </c>
      <c r="E111" s="86">
        <v>19.5</v>
      </c>
      <c r="F111" s="201" t="s">
        <v>45</v>
      </c>
      <c r="G111" s="44">
        <f t="shared" si="8"/>
        <v>78</v>
      </c>
      <c r="H111" s="194">
        <v>1</v>
      </c>
      <c r="I111" s="55">
        <f t="shared" si="10"/>
        <v>19.5</v>
      </c>
      <c r="J111" s="96">
        <v>1</v>
      </c>
      <c r="K111" s="57">
        <f t="shared" si="11"/>
        <v>19.5</v>
      </c>
      <c r="L111" s="194">
        <v>1</v>
      </c>
      <c r="M111" s="55">
        <f t="shared" si="12"/>
        <v>19.5</v>
      </c>
      <c r="N111" s="96">
        <v>1</v>
      </c>
      <c r="O111" s="58">
        <f t="shared" si="13"/>
        <v>19.5</v>
      </c>
      <c r="P111" s="28"/>
      <c r="Q111" s="28"/>
    </row>
    <row r="112" spans="1:17" s="7" customFormat="1" x14ac:dyDescent="0.25">
      <c r="A112" s="33">
        <v>97</v>
      </c>
      <c r="B112" s="42" t="s">
        <v>1411</v>
      </c>
      <c r="C112" s="40"/>
      <c r="D112" s="51">
        <f t="shared" si="9"/>
        <v>6</v>
      </c>
      <c r="E112" s="86">
        <v>100</v>
      </c>
      <c r="F112" s="201" t="s">
        <v>101</v>
      </c>
      <c r="G112" s="44">
        <f t="shared" si="8"/>
        <v>600</v>
      </c>
      <c r="H112" s="194">
        <v>3</v>
      </c>
      <c r="I112" s="55">
        <f t="shared" si="10"/>
        <v>300</v>
      </c>
      <c r="J112" s="96"/>
      <c r="K112" s="57">
        <f t="shared" si="11"/>
        <v>0</v>
      </c>
      <c r="L112" s="194">
        <v>3</v>
      </c>
      <c r="M112" s="55">
        <f t="shared" si="12"/>
        <v>300</v>
      </c>
      <c r="N112" s="96"/>
      <c r="O112" s="58">
        <f t="shared" si="13"/>
        <v>0</v>
      </c>
      <c r="P112" s="28"/>
      <c r="Q112" s="28"/>
    </row>
    <row r="113" spans="1:17" s="7" customFormat="1" x14ac:dyDescent="0.25">
      <c r="A113" s="33">
        <v>98</v>
      </c>
      <c r="B113" s="42" t="s">
        <v>1412</v>
      </c>
      <c r="C113" s="40"/>
      <c r="D113" s="51">
        <f t="shared" si="9"/>
        <v>3</v>
      </c>
      <c r="E113" s="86">
        <v>96.72</v>
      </c>
      <c r="F113" s="201" t="s">
        <v>45</v>
      </c>
      <c r="G113" s="44">
        <f t="shared" si="8"/>
        <v>290.15999999999997</v>
      </c>
      <c r="H113" s="194">
        <v>3</v>
      </c>
      <c r="I113" s="55">
        <f t="shared" si="10"/>
        <v>290.15999999999997</v>
      </c>
      <c r="J113" s="96"/>
      <c r="K113" s="57">
        <f t="shared" si="11"/>
        <v>0</v>
      </c>
      <c r="L113" s="194"/>
      <c r="M113" s="55">
        <f t="shared" si="12"/>
        <v>0</v>
      </c>
      <c r="N113" s="96"/>
      <c r="O113" s="58">
        <f t="shared" si="13"/>
        <v>0</v>
      </c>
      <c r="P113" s="28"/>
      <c r="Q113" s="28"/>
    </row>
    <row r="114" spans="1:17" s="7" customFormat="1" x14ac:dyDescent="0.25">
      <c r="A114" s="33">
        <v>99</v>
      </c>
      <c r="B114" s="42" t="s">
        <v>1413</v>
      </c>
      <c r="C114" s="40"/>
      <c r="D114" s="51">
        <f t="shared" si="9"/>
        <v>12</v>
      </c>
      <c r="E114" s="86">
        <v>130.80000000000001</v>
      </c>
      <c r="F114" s="201" t="s">
        <v>2254</v>
      </c>
      <c r="G114" s="44">
        <f t="shared" si="8"/>
        <v>1569.6000000000001</v>
      </c>
      <c r="H114" s="194">
        <v>3</v>
      </c>
      <c r="I114" s="55">
        <f t="shared" si="10"/>
        <v>392.40000000000003</v>
      </c>
      <c r="J114" s="96">
        <v>3</v>
      </c>
      <c r="K114" s="57">
        <f t="shared" si="11"/>
        <v>392.40000000000003</v>
      </c>
      <c r="L114" s="194">
        <v>3</v>
      </c>
      <c r="M114" s="55">
        <f t="shared" si="12"/>
        <v>392.40000000000003</v>
      </c>
      <c r="N114" s="96">
        <v>3</v>
      </c>
      <c r="O114" s="58">
        <f t="shared" si="13"/>
        <v>392.40000000000003</v>
      </c>
      <c r="P114" s="28"/>
      <c r="Q114" s="28"/>
    </row>
    <row r="115" spans="1:17" s="7" customFormat="1" x14ac:dyDescent="0.25">
      <c r="A115" s="33">
        <v>100</v>
      </c>
      <c r="B115" s="42" t="s">
        <v>1414</v>
      </c>
      <c r="C115" s="40"/>
      <c r="D115" s="51">
        <f t="shared" si="9"/>
        <v>2</v>
      </c>
      <c r="E115" s="86">
        <v>540</v>
      </c>
      <c r="F115" s="201" t="s">
        <v>101</v>
      </c>
      <c r="G115" s="44">
        <f t="shared" si="8"/>
        <v>1080</v>
      </c>
      <c r="H115" s="194">
        <v>2</v>
      </c>
      <c r="I115" s="55">
        <f t="shared" si="10"/>
        <v>1080</v>
      </c>
      <c r="J115" s="96"/>
      <c r="K115" s="57">
        <f t="shared" si="11"/>
        <v>0</v>
      </c>
      <c r="L115" s="194"/>
      <c r="M115" s="55">
        <f t="shared" si="12"/>
        <v>0</v>
      </c>
      <c r="N115" s="96"/>
      <c r="O115" s="58">
        <f t="shared" si="13"/>
        <v>0</v>
      </c>
      <c r="P115" s="28"/>
      <c r="Q115" s="28"/>
    </row>
    <row r="116" spans="1:17" s="7" customFormat="1" x14ac:dyDescent="0.25">
      <c r="A116" s="33">
        <v>101</v>
      </c>
      <c r="B116" s="42" t="s">
        <v>580</v>
      </c>
      <c r="C116" s="40"/>
      <c r="D116" s="51">
        <f t="shared" si="9"/>
        <v>100</v>
      </c>
      <c r="E116" s="86">
        <v>3</v>
      </c>
      <c r="F116" s="201" t="s">
        <v>105</v>
      </c>
      <c r="G116" s="44">
        <f t="shared" si="8"/>
        <v>300</v>
      </c>
      <c r="H116" s="194">
        <v>50</v>
      </c>
      <c r="I116" s="55">
        <f t="shared" si="10"/>
        <v>150</v>
      </c>
      <c r="J116" s="96"/>
      <c r="K116" s="57">
        <f t="shared" si="11"/>
        <v>0</v>
      </c>
      <c r="L116" s="194">
        <v>50</v>
      </c>
      <c r="M116" s="55">
        <f t="shared" si="12"/>
        <v>150</v>
      </c>
      <c r="N116" s="96"/>
      <c r="O116" s="58">
        <f t="shared" si="13"/>
        <v>0</v>
      </c>
      <c r="P116" s="28"/>
      <c r="Q116" s="28"/>
    </row>
    <row r="117" spans="1:17" s="7" customFormat="1" x14ac:dyDescent="0.25">
      <c r="A117" s="33">
        <v>102</v>
      </c>
      <c r="B117" s="42" t="s">
        <v>1415</v>
      </c>
      <c r="C117" s="40"/>
      <c r="D117" s="51">
        <f t="shared" si="9"/>
        <v>4</v>
      </c>
      <c r="E117" s="86">
        <v>175</v>
      </c>
      <c r="F117" s="201" t="s">
        <v>45</v>
      </c>
      <c r="G117" s="44">
        <f t="shared" si="8"/>
        <v>700</v>
      </c>
      <c r="H117" s="194">
        <v>2</v>
      </c>
      <c r="I117" s="55">
        <f t="shared" si="10"/>
        <v>350</v>
      </c>
      <c r="J117" s="96"/>
      <c r="K117" s="57">
        <f t="shared" si="11"/>
        <v>0</v>
      </c>
      <c r="L117" s="194">
        <v>2</v>
      </c>
      <c r="M117" s="55">
        <f t="shared" si="12"/>
        <v>350</v>
      </c>
      <c r="N117" s="96"/>
      <c r="O117" s="58">
        <f t="shared" si="13"/>
        <v>0</v>
      </c>
      <c r="P117" s="28"/>
      <c r="Q117" s="28"/>
    </row>
    <row r="118" spans="1:17" s="7" customFormat="1" x14ac:dyDescent="0.25">
      <c r="A118" s="33">
        <v>103</v>
      </c>
      <c r="B118" s="42" t="s">
        <v>1416</v>
      </c>
      <c r="C118" s="40"/>
      <c r="D118" s="51">
        <f t="shared" si="9"/>
        <v>12</v>
      </c>
      <c r="E118" s="86">
        <v>1036.8</v>
      </c>
      <c r="F118" s="201" t="s">
        <v>34</v>
      </c>
      <c r="G118" s="44">
        <f t="shared" si="8"/>
        <v>12441.599999999999</v>
      </c>
      <c r="H118" s="194">
        <v>6</v>
      </c>
      <c r="I118" s="55">
        <f t="shared" si="10"/>
        <v>6220.7999999999993</v>
      </c>
      <c r="J118" s="96"/>
      <c r="K118" s="57">
        <f t="shared" si="11"/>
        <v>0</v>
      </c>
      <c r="L118" s="194">
        <v>6</v>
      </c>
      <c r="M118" s="55">
        <f t="shared" si="12"/>
        <v>6220.7999999999993</v>
      </c>
      <c r="N118" s="96"/>
      <c r="O118" s="58">
        <f t="shared" si="13"/>
        <v>0</v>
      </c>
      <c r="P118" s="28"/>
      <c r="Q118" s="28"/>
    </row>
    <row r="119" spans="1:17" s="7" customFormat="1" x14ac:dyDescent="0.25">
      <c r="A119" s="33">
        <v>104</v>
      </c>
      <c r="B119" s="42" t="s">
        <v>102</v>
      </c>
      <c r="C119" s="40"/>
      <c r="D119" s="51">
        <f t="shared" si="9"/>
        <v>2</v>
      </c>
      <c r="E119" s="86">
        <v>135.19999999999999</v>
      </c>
      <c r="F119" s="201" t="s">
        <v>101</v>
      </c>
      <c r="G119" s="44">
        <f t="shared" si="8"/>
        <v>270.39999999999998</v>
      </c>
      <c r="H119" s="194">
        <v>2</v>
      </c>
      <c r="I119" s="55">
        <f t="shared" si="10"/>
        <v>270.39999999999998</v>
      </c>
      <c r="J119" s="96"/>
      <c r="K119" s="57">
        <f t="shared" si="11"/>
        <v>0</v>
      </c>
      <c r="L119" s="194"/>
      <c r="M119" s="55">
        <f t="shared" si="12"/>
        <v>0</v>
      </c>
      <c r="N119" s="96"/>
      <c r="O119" s="58">
        <f t="shared" si="13"/>
        <v>0</v>
      </c>
      <c r="P119" s="28"/>
      <c r="Q119" s="28"/>
    </row>
    <row r="120" spans="1:17" s="7" customFormat="1" x14ac:dyDescent="0.25">
      <c r="A120" s="33">
        <v>105</v>
      </c>
      <c r="B120" s="42" t="s">
        <v>1417</v>
      </c>
      <c r="C120" s="40"/>
      <c r="D120" s="51">
        <f t="shared" si="9"/>
        <v>5</v>
      </c>
      <c r="E120" s="86">
        <v>70.61</v>
      </c>
      <c r="F120" s="201" t="s">
        <v>101</v>
      </c>
      <c r="G120" s="44">
        <f t="shared" si="8"/>
        <v>353.05</v>
      </c>
      <c r="H120" s="194">
        <v>5</v>
      </c>
      <c r="I120" s="55">
        <f t="shared" si="10"/>
        <v>353.05</v>
      </c>
      <c r="J120" s="96"/>
      <c r="K120" s="57">
        <f t="shared" si="11"/>
        <v>0</v>
      </c>
      <c r="L120" s="194"/>
      <c r="M120" s="55">
        <f t="shared" si="12"/>
        <v>0</v>
      </c>
      <c r="N120" s="96"/>
      <c r="O120" s="58">
        <f t="shared" si="13"/>
        <v>0</v>
      </c>
      <c r="P120" s="28"/>
      <c r="Q120" s="28"/>
    </row>
    <row r="121" spans="1:17" s="7" customFormat="1" x14ac:dyDescent="0.25">
      <c r="A121" s="33">
        <v>106</v>
      </c>
      <c r="B121" s="42" t="s">
        <v>1418</v>
      </c>
      <c r="C121" s="40"/>
      <c r="D121" s="51">
        <f t="shared" si="9"/>
        <v>6</v>
      </c>
      <c r="E121" s="86">
        <v>37.229999999999997</v>
      </c>
      <c r="F121" s="201" t="s">
        <v>45</v>
      </c>
      <c r="G121" s="44">
        <f t="shared" si="8"/>
        <v>223.38</v>
      </c>
      <c r="H121" s="194">
        <v>3</v>
      </c>
      <c r="I121" s="55">
        <f t="shared" si="10"/>
        <v>111.69</v>
      </c>
      <c r="J121" s="96"/>
      <c r="K121" s="57">
        <f t="shared" si="11"/>
        <v>0</v>
      </c>
      <c r="L121" s="194">
        <v>3</v>
      </c>
      <c r="M121" s="55">
        <f t="shared" si="12"/>
        <v>111.69</v>
      </c>
      <c r="N121" s="96"/>
      <c r="O121" s="58">
        <f t="shared" si="13"/>
        <v>0</v>
      </c>
      <c r="P121" s="28"/>
      <c r="Q121" s="28"/>
    </row>
    <row r="122" spans="1:17" s="7" customFormat="1" x14ac:dyDescent="0.25">
      <c r="A122" s="33">
        <v>107</v>
      </c>
      <c r="B122" s="42" t="s">
        <v>1419</v>
      </c>
      <c r="C122" s="40"/>
      <c r="D122" s="51">
        <f t="shared" si="9"/>
        <v>8</v>
      </c>
      <c r="E122" s="86"/>
      <c r="F122" s="201" t="s">
        <v>101</v>
      </c>
      <c r="G122" s="44">
        <f t="shared" si="8"/>
        <v>0</v>
      </c>
      <c r="H122" s="194">
        <v>8</v>
      </c>
      <c r="I122" s="55">
        <f t="shared" si="10"/>
        <v>0</v>
      </c>
      <c r="J122" s="96"/>
      <c r="K122" s="57">
        <f t="shared" si="11"/>
        <v>0</v>
      </c>
      <c r="L122" s="194"/>
      <c r="M122" s="55">
        <f t="shared" si="12"/>
        <v>0</v>
      </c>
      <c r="N122" s="96"/>
      <c r="O122" s="58">
        <f t="shared" si="13"/>
        <v>0</v>
      </c>
      <c r="P122" s="28"/>
      <c r="Q122" s="28"/>
    </row>
    <row r="123" spans="1:17" s="7" customFormat="1" x14ac:dyDescent="0.25">
      <c r="A123" s="33">
        <v>108</v>
      </c>
      <c r="B123" s="42" t="s">
        <v>1420</v>
      </c>
      <c r="C123" s="40"/>
      <c r="D123" s="51">
        <f t="shared" si="9"/>
        <v>2</v>
      </c>
      <c r="E123" s="86">
        <v>1144</v>
      </c>
      <c r="F123" s="201" t="s">
        <v>101</v>
      </c>
      <c r="G123" s="44">
        <f t="shared" si="8"/>
        <v>2288</v>
      </c>
      <c r="H123" s="194">
        <v>2</v>
      </c>
      <c r="I123" s="55">
        <f t="shared" si="10"/>
        <v>2288</v>
      </c>
      <c r="J123" s="96"/>
      <c r="K123" s="57">
        <f t="shared" si="11"/>
        <v>0</v>
      </c>
      <c r="L123" s="194"/>
      <c r="M123" s="55">
        <f t="shared" si="12"/>
        <v>0</v>
      </c>
      <c r="N123" s="96"/>
      <c r="O123" s="58">
        <f t="shared" si="13"/>
        <v>0</v>
      </c>
      <c r="P123" s="28"/>
      <c r="Q123" s="28"/>
    </row>
    <row r="124" spans="1:17" s="7" customFormat="1" x14ac:dyDescent="0.25">
      <c r="A124" s="33">
        <v>109</v>
      </c>
      <c r="B124" s="42" t="s">
        <v>1421</v>
      </c>
      <c r="C124" s="40"/>
      <c r="D124" s="51">
        <f t="shared" si="9"/>
        <v>12</v>
      </c>
      <c r="E124" s="86">
        <v>139.88</v>
      </c>
      <c r="F124" s="201" t="s">
        <v>105</v>
      </c>
      <c r="G124" s="44">
        <f t="shared" si="8"/>
        <v>1678.56</v>
      </c>
      <c r="H124" s="194">
        <v>6</v>
      </c>
      <c r="I124" s="55">
        <f t="shared" si="10"/>
        <v>839.28</v>
      </c>
      <c r="J124" s="96"/>
      <c r="K124" s="57">
        <f t="shared" si="11"/>
        <v>0</v>
      </c>
      <c r="L124" s="194">
        <v>6</v>
      </c>
      <c r="M124" s="55">
        <f t="shared" si="12"/>
        <v>839.28</v>
      </c>
      <c r="N124" s="96"/>
      <c r="O124" s="58">
        <f t="shared" si="13"/>
        <v>0</v>
      </c>
      <c r="P124" s="28"/>
      <c r="Q124" s="28"/>
    </row>
    <row r="125" spans="1:17" s="7" customFormat="1" x14ac:dyDescent="0.25">
      <c r="A125" s="33">
        <v>110</v>
      </c>
      <c r="B125" s="42" t="s">
        <v>1422</v>
      </c>
      <c r="C125" s="40"/>
      <c r="D125" s="51">
        <f t="shared" si="9"/>
        <v>5</v>
      </c>
      <c r="E125" s="86">
        <v>1000</v>
      </c>
      <c r="F125" s="201" t="s">
        <v>101</v>
      </c>
      <c r="G125" s="44">
        <f t="shared" si="8"/>
        <v>5000</v>
      </c>
      <c r="H125" s="194">
        <v>5</v>
      </c>
      <c r="I125" s="55">
        <f t="shared" si="10"/>
        <v>5000</v>
      </c>
      <c r="J125" s="96"/>
      <c r="K125" s="57">
        <f t="shared" si="11"/>
        <v>0</v>
      </c>
      <c r="L125" s="194"/>
      <c r="M125" s="55">
        <f t="shared" si="12"/>
        <v>0</v>
      </c>
      <c r="N125" s="96"/>
      <c r="O125" s="58">
        <f t="shared" si="13"/>
        <v>0</v>
      </c>
      <c r="P125" s="28"/>
      <c r="Q125" s="28"/>
    </row>
    <row r="126" spans="1:17" s="7" customFormat="1" ht="13.5" thickBot="1" x14ac:dyDescent="0.3">
      <c r="A126" s="33">
        <v>111</v>
      </c>
      <c r="B126" s="310" t="s">
        <v>1024</v>
      </c>
      <c r="C126" s="101"/>
      <c r="D126" s="51">
        <f t="shared" si="9"/>
        <v>100</v>
      </c>
      <c r="E126" s="109">
        <v>12.04</v>
      </c>
      <c r="F126" s="312" t="s">
        <v>101</v>
      </c>
      <c r="G126" s="44">
        <f t="shared" si="8"/>
        <v>1204</v>
      </c>
      <c r="H126" s="314">
        <v>50</v>
      </c>
      <c r="I126" s="55">
        <f t="shared" si="10"/>
        <v>602</v>
      </c>
      <c r="J126" s="106"/>
      <c r="K126" s="57">
        <f t="shared" si="11"/>
        <v>0</v>
      </c>
      <c r="L126" s="314">
        <v>50</v>
      </c>
      <c r="M126" s="55">
        <f t="shared" si="12"/>
        <v>602</v>
      </c>
      <c r="N126" s="106"/>
      <c r="O126" s="58">
        <f t="shared" si="13"/>
        <v>0</v>
      </c>
      <c r="P126" s="28"/>
      <c r="Q126" s="28"/>
    </row>
    <row r="127" spans="1:17" s="7" customFormat="1" ht="13.5" thickTop="1" x14ac:dyDescent="0.25">
      <c r="A127" s="33">
        <v>112</v>
      </c>
      <c r="B127" s="316" t="s">
        <v>1423</v>
      </c>
      <c r="C127" s="317"/>
      <c r="D127" s="51">
        <f t="shared" si="9"/>
        <v>20</v>
      </c>
      <c r="E127" s="318">
        <v>50</v>
      </c>
      <c r="F127" s="319" t="s">
        <v>101</v>
      </c>
      <c r="G127" s="44">
        <f t="shared" si="8"/>
        <v>1000</v>
      </c>
      <c r="H127" s="320">
        <v>10</v>
      </c>
      <c r="I127" s="55">
        <f t="shared" si="10"/>
        <v>500</v>
      </c>
      <c r="J127" s="321"/>
      <c r="K127" s="57">
        <f t="shared" si="11"/>
        <v>0</v>
      </c>
      <c r="L127" s="320">
        <v>10</v>
      </c>
      <c r="M127" s="55">
        <f t="shared" si="12"/>
        <v>500</v>
      </c>
      <c r="N127" s="321"/>
      <c r="O127" s="58">
        <f t="shared" si="13"/>
        <v>0</v>
      </c>
      <c r="P127" s="28"/>
      <c r="Q127" s="28"/>
    </row>
    <row r="128" spans="1:17" s="7" customFormat="1" x14ac:dyDescent="0.25">
      <c r="A128" s="33">
        <v>113</v>
      </c>
      <c r="B128" s="82" t="s">
        <v>990</v>
      </c>
      <c r="C128" s="40"/>
      <c r="D128" s="51">
        <f t="shared" si="9"/>
        <v>12</v>
      </c>
      <c r="E128" s="86">
        <v>250</v>
      </c>
      <c r="F128" s="201" t="s">
        <v>40</v>
      </c>
      <c r="G128" s="44">
        <f t="shared" si="8"/>
        <v>3000</v>
      </c>
      <c r="H128" s="194">
        <v>6</v>
      </c>
      <c r="I128" s="55">
        <f t="shared" si="10"/>
        <v>1500</v>
      </c>
      <c r="J128" s="96"/>
      <c r="K128" s="57">
        <f t="shared" si="11"/>
        <v>0</v>
      </c>
      <c r="L128" s="194">
        <v>6</v>
      </c>
      <c r="M128" s="55">
        <f t="shared" si="12"/>
        <v>1500</v>
      </c>
      <c r="N128" s="96"/>
      <c r="O128" s="58">
        <f t="shared" si="13"/>
        <v>0</v>
      </c>
      <c r="P128" s="28"/>
      <c r="Q128" s="28"/>
    </row>
    <row r="129" spans="1:17" s="7" customFormat="1" x14ac:dyDescent="0.25">
      <c r="A129" s="33">
        <v>114</v>
      </c>
      <c r="B129" s="82" t="s">
        <v>571</v>
      </c>
      <c r="C129" s="40"/>
      <c r="D129" s="51">
        <f t="shared" si="9"/>
        <v>10</v>
      </c>
      <c r="E129" s="86"/>
      <c r="F129" s="201" t="s">
        <v>101</v>
      </c>
      <c r="G129" s="44">
        <f t="shared" si="8"/>
        <v>0</v>
      </c>
      <c r="H129" s="194">
        <v>5</v>
      </c>
      <c r="I129" s="55">
        <f t="shared" si="10"/>
        <v>0</v>
      </c>
      <c r="J129" s="96"/>
      <c r="K129" s="57">
        <f t="shared" si="11"/>
        <v>0</v>
      </c>
      <c r="L129" s="194">
        <v>5</v>
      </c>
      <c r="M129" s="55">
        <f t="shared" si="12"/>
        <v>0</v>
      </c>
      <c r="N129" s="96"/>
      <c r="O129" s="58">
        <f t="shared" si="13"/>
        <v>0</v>
      </c>
      <c r="P129" s="28"/>
      <c r="Q129" s="28"/>
    </row>
    <row r="130" spans="1:17" s="7" customFormat="1" x14ac:dyDescent="0.25">
      <c r="A130" s="33">
        <v>115</v>
      </c>
      <c r="B130" s="82" t="s">
        <v>1426</v>
      </c>
      <c r="C130" s="40"/>
      <c r="D130" s="51">
        <f t="shared" si="9"/>
        <v>10</v>
      </c>
      <c r="E130" s="86"/>
      <c r="F130" s="201" t="s">
        <v>101</v>
      </c>
      <c r="G130" s="44">
        <f t="shared" si="8"/>
        <v>0</v>
      </c>
      <c r="H130" s="194">
        <v>5</v>
      </c>
      <c r="I130" s="55">
        <f t="shared" si="10"/>
        <v>0</v>
      </c>
      <c r="J130" s="96"/>
      <c r="K130" s="57">
        <f t="shared" si="11"/>
        <v>0</v>
      </c>
      <c r="L130" s="194">
        <v>5</v>
      </c>
      <c r="M130" s="55">
        <f t="shared" si="12"/>
        <v>0</v>
      </c>
      <c r="N130" s="96"/>
      <c r="O130" s="58">
        <f t="shared" si="13"/>
        <v>0</v>
      </c>
      <c r="P130" s="28"/>
      <c r="Q130" s="28"/>
    </row>
    <row r="131" spans="1:17" s="7" customFormat="1" x14ac:dyDescent="0.25">
      <c r="A131" s="33">
        <v>116</v>
      </c>
      <c r="B131" s="82" t="s">
        <v>1424</v>
      </c>
      <c r="C131" s="40"/>
      <c r="D131" s="51">
        <f t="shared" si="9"/>
        <v>20</v>
      </c>
      <c r="E131" s="86">
        <v>139.36000000000001</v>
      </c>
      <c r="F131" s="201" t="s">
        <v>57</v>
      </c>
      <c r="G131" s="44">
        <f t="shared" si="8"/>
        <v>2787.2000000000003</v>
      </c>
      <c r="H131" s="194">
        <v>10</v>
      </c>
      <c r="I131" s="55">
        <f t="shared" si="10"/>
        <v>1393.6000000000001</v>
      </c>
      <c r="J131" s="96"/>
      <c r="K131" s="57">
        <f t="shared" si="11"/>
        <v>0</v>
      </c>
      <c r="L131" s="194">
        <v>10</v>
      </c>
      <c r="M131" s="55">
        <f t="shared" si="12"/>
        <v>1393.6000000000001</v>
      </c>
      <c r="N131" s="96"/>
      <c r="O131" s="58">
        <f t="shared" si="13"/>
        <v>0</v>
      </c>
      <c r="P131" s="28"/>
      <c r="Q131" s="28"/>
    </row>
    <row r="132" spans="1:17" s="7" customFormat="1" x14ac:dyDescent="0.25">
      <c r="A132" s="33">
        <v>117</v>
      </c>
      <c r="B132" s="82" t="s">
        <v>1425</v>
      </c>
      <c r="C132" s="40"/>
      <c r="D132" s="51">
        <f t="shared" si="9"/>
        <v>10</v>
      </c>
      <c r="E132" s="86"/>
      <c r="F132" s="201" t="s">
        <v>101</v>
      </c>
      <c r="G132" s="44">
        <f t="shared" si="8"/>
        <v>0</v>
      </c>
      <c r="H132" s="194">
        <v>10</v>
      </c>
      <c r="I132" s="55">
        <f t="shared" si="10"/>
        <v>0</v>
      </c>
      <c r="J132" s="96"/>
      <c r="K132" s="57">
        <f t="shared" si="11"/>
        <v>0</v>
      </c>
      <c r="L132" s="194"/>
      <c r="M132" s="55">
        <f t="shared" si="12"/>
        <v>0</v>
      </c>
      <c r="N132" s="96"/>
      <c r="O132" s="58">
        <f t="shared" si="13"/>
        <v>0</v>
      </c>
      <c r="P132" s="28"/>
      <c r="Q132" s="28"/>
    </row>
    <row r="133" spans="1:17" s="7" customFormat="1" x14ac:dyDescent="0.25">
      <c r="A133" s="33"/>
      <c r="B133" s="82"/>
      <c r="C133" s="40"/>
      <c r="D133" s="51"/>
      <c r="E133" s="86"/>
      <c r="F133" s="201"/>
      <c r="G133" s="44">
        <f t="shared" si="8"/>
        <v>0</v>
      </c>
      <c r="H133" s="194"/>
      <c r="I133" s="55">
        <f t="shared" si="10"/>
        <v>0</v>
      </c>
      <c r="J133" s="96"/>
      <c r="K133" s="57">
        <f t="shared" si="11"/>
        <v>0</v>
      </c>
      <c r="L133" s="194"/>
      <c r="M133" s="55">
        <f t="shared" si="12"/>
        <v>0</v>
      </c>
      <c r="N133" s="96"/>
      <c r="O133" s="58">
        <f t="shared" si="13"/>
        <v>0</v>
      </c>
      <c r="P133" s="28"/>
      <c r="Q133" s="28"/>
    </row>
    <row r="134" spans="1:17" s="7" customFormat="1" x14ac:dyDescent="0.25">
      <c r="A134" s="33"/>
      <c r="B134" s="244" t="s">
        <v>1427</v>
      </c>
      <c r="C134" s="40"/>
      <c r="D134" s="51"/>
      <c r="E134" s="86"/>
      <c r="F134" s="201"/>
      <c r="G134" s="44">
        <f t="shared" si="8"/>
        <v>0</v>
      </c>
      <c r="H134" s="194"/>
      <c r="I134" s="55">
        <f t="shared" si="10"/>
        <v>0</v>
      </c>
      <c r="J134" s="96"/>
      <c r="K134" s="57">
        <f t="shared" si="11"/>
        <v>0</v>
      </c>
      <c r="L134" s="194"/>
      <c r="M134" s="55">
        <f t="shared" si="12"/>
        <v>0</v>
      </c>
      <c r="N134" s="96"/>
      <c r="O134" s="58">
        <f t="shared" si="13"/>
        <v>0</v>
      </c>
      <c r="P134" s="28"/>
      <c r="Q134" s="28"/>
    </row>
    <row r="135" spans="1:17" s="7" customFormat="1" x14ac:dyDescent="0.25">
      <c r="A135" s="33"/>
      <c r="B135" s="244" t="s">
        <v>1428</v>
      </c>
      <c r="C135" s="40"/>
      <c r="D135" s="51"/>
      <c r="E135" s="86"/>
      <c r="F135" s="201"/>
      <c r="G135" s="44">
        <f t="shared" si="8"/>
        <v>0</v>
      </c>
      <c r="H135" s="194"/>
      <c r="I135" s="55">
        <f t="shared" si="10"/>
        <v>0</v>
      </c>
      <c r="J135" s="96"/>
      <c r="K135" s="57">
        <f t="shared" si="11"/>
        <v>0</v>
      </c>
      <c r="L135" s="194"/>
      <c r="M135" s="55">
        <f t="shared" si="12"/>
        <v>0</v>
      </c>
      <c r="N135" s="96"/>
      <c r="O135" s="58">
        <f t="shared" si="13"/>
        <v>0</v>
      </c>
      <c r="P135" s="28"/>
      <c r="Q135" s="28"/>
    </row>
    <row r="136" spans="1:17" s="7" customFormat="1" x14ac:dyDescent="0.25">
      <c r="A136" s="33"/>
      <c r="B136" s="244"/>
      <c r="C136" s="40"/>
      <c r="D136" s="51"/>
      <c r="E136" s="86"/>
      <c r="F136" s="201"/>
      <c r="G136" s="44">
        <f t="shared" si="8"/>
        <v>0</v>
      </c>
      <c r="H136" s="194"/>
      <c r="I136" s="55">
        <f t="shared" si="10"/>
        <v>0</v>
      </c>
      <c r="J136" s="96"/>
      <c r="K136" s="57">
        <f t="shared" si="11"/>
        <v>0</v>
      </c>
      <c r="L136" s="194"/>
      <c r="M136" s="55">
        <f t="shared" si="12"/>
        <v>0</v>
      </c>
      <c r="N136" s="96"/>
      <c r="O136" s="58">
        <f t="shared" si="13"/>
        <v>0</v>
      </c>
      <c r="P136" s="28"/>
      <c r="Q136" s="28"/>
    </row>
    <row r="137" spans="1:17" s="7" customFormat="1" x14ac:dyDescent="0.25">
      <c r="A137" s="33"/>
      <c r="B137" s="322" t="s">
        <v>1429</v>
      </c>
      <c r="C137" s="40"/>
      <c r="D137" s="51"/>
      <c r="E137" s="86"/>
      <c r="F137" s="201"/>
      <c r="G137" s="44">
        <f t="shared" si="8"/>
        <v>0</v>
      </c>
      <c r="H137" s="194"/>
      <c r="I137" s="55">
        <f t="shared" si="10"/>
        <v>0</v>
      </c>
      <c r="J137" s="96"/>
      <c r="K137" s="57">
        <f t="shared" si="11"/>
        <v>0</v>
      </c>
      <c r="L137" s="194"/>
      <c r="M137" s="55">
        <f t="shared" si="12"/>
        <v>0</v>
      </c>
      <c r="N137" s="96"/>
      <c r="O137" s="58">
        <f t="shared" si="13"/>
        <v>0</v>
      </c>
      <c r="P137" s="28"/>
      <c r="Q137" s="28"/>
    </row>
    <row r="138" spans="1:17" s="7" customFormat="1" x14ac:dyDescent="0.25">
      <c r="A138" s="33">
        <v>118</v>
      </c>
      <c r="B138" s="82" t="s">
        <v>1054</v>
      </c>
      <c r="C138" s="40"/>
      <c r="D138" s="51"/>
      <c r="E138" s="86"/>
      <c r="F138" s="201"/>
      <c r="G138" s="44">
        <f t="shared" si="8"/>
        <v>0</v>
      </c>
      <c r="H138" s="194"/>
      <c r="I138" s="55">
        <f t="shared" si="10"/>
        <v>0</v>
      </c>
      <c r="J138" s="96"/>
      <c r="K138" s="57">
        <f t="shared" si="11"/>
        <v>0</v>
      </c>
      <c r="L138" s="194"/>
      <c r="M138" s="55">
        <f t="shared" si="12"/>
        <v>0</v>
      </c>
      <c r="N138" s="96"/>
      <c r="O138" s="58">
        <f t="shared" si="13"/>
        <v>0</v>
      </c>
      <c r="P138" s="28"/>
      <c r="Q138" s="28"/>
    </row>
    <row r="139" spans="1:17" s="7" customFormat="1" x14ac:dyDescent="0.25">
      <c r="A139" s="33">
        <v>119</v>
      </c>
      <c r="B139" s="82" t="s">
        <v>1430</v>
      </c>
      <c r="C139" s="40"/>
      <c r="D139" s="51"/>
      <c r="E139" s="86"/>
      <c r="F139" s="201"/>
      <c r="G139" s="44">
        <f t="shared" si="8"/>
        <v>0</v>
      </c>
      <c r="H139" s="194"/>
      <c r="I139" s="55">
        <f t="shared" si="10"/>
        <v>0</v>
      </c>
      <c r="J139" s="96"/>
      <c r="K139" s="57">
        <f t="shared" si="11"/>
        <v>0</v>
      </c>
      <c r="L139" s="194"/>
      <c r="M139" s="55">
        <f t="shared" si="12"/>
        <v>0</v>
      </c>
      <c r="N139" s="96"/>
      <c r="O139" s="58">
        <f t="shared" si="13"/>
        <v>0</v>
      </c>
      <c r="P139" s="28"/>
      <c r="Q139" s="28"/>
    </row>
    <row r="140" spans="1:17" s="7" customFormat="1" x14ac:dyDescent="0.25">
      <c r="A140" s="33">
        <v>120</v>
      </c>
      <c r="B140" s="82" t="s">
        <v>1060</v>
      </c>
      <c r="C140" s="40"/>
      <c r="D140" s="51"/>
      <c r="E140" s="86"/>
      <c r="F140" s="201"/>
      <c r="G140" s="44">
        <f t="shared" si="8"/>
        <v>0</v>
      </c>
      <c r="H140" s="194"/>
      <c r="I140" s="55">
        <f t="shared" si="10"/>
        <v>0</v>
      </c>
      <c r="J140" s="96"/>
      <c r="K140" s="57">
        <f t="shared" si="11"/>
        <v>0</v>
      </c>
      <c r="L140" s="194"/>
      <c r="M140" s="55">
        <f t="shared" si="12"/>
        <v>0</v>
      </c>
      <c r="N140" s="96"/>
      <c r="O140" s="58">
        <f t="shared" si="13"/>
        <v>0</v>
      </c>
      <c r="P140" s="28"/>
      <c r="Q140" s="28"/>
    </row>
    <row r="141" spans="1:17" s="7" customFormat="1" x14ac:dyDescent="0.25">
      <c r="A141" s="94">
        <v>121</v>
      </c>
      <c r="B141" s="82" t="s">
        <v>1431</v>
      </c>
      <c r="C141" s="40"/>
      <c r="D141" s="51"/>
      <c r="E141" s="86"/>
      <c r="F141" s="201"/>
      <c r="G141" s="44">
        <f t="shared" ref="G141:G204" si="14">E141*D141</f>
        <v>0</v>
      </c>
      <c r="H141" s="194"/>
      <c r="I141" s="55">
        <f t="shared" si="10"/>
        <v>0</v>
      </c>
      <c r="J141" s="96"/>
      <c r="K141" s="57">
        <f t="shared" si="11"/>
        <v>0</v>
      </c>
      <c r="L141" s="194"/>
      <c r="M141" s="55">
        <f t="shared" si="12"/>
        <v>0</v>
      </c>
      <c r="N141" s="96"/>
      <c r="O141" s="58">
        <f t="shared" si="13"/>
        <v>0</v>
      </c>
      <c r="P141" s="28"/>
      <c r="Q141" s="28"/>
    </row>
    <row r="142" spans="1:17" s="7" customFormat="1" x14ac:dyDescent="0.25">
      <c r="A142" s="94">
        <v>122</v>
      </c>
      <c r="B142" s="82" t="s">
        <v>1432</v>
      </c>
      <c r="C142" s="40"/>
      <c r="D142" s="51"/>
      <c r="E142" s="86"/>
      <c r="F142" s="201"/>
      <c r="G142" s="44">
        <f t="shared" si="14"/>
        <v>0</v>
      </c>
      <c r="H142" s="194"/>
      <c r="I142" s="55">
        <f t="shared" ref="I142:I205" si="15">H142*E142</f>
        <v>0</v>
      </c>
      <c r="J142" s="96"/>
      <c r="K142" s="57">
        <f t="shared" ref="K142:K205" si="16">J142*E142</f>
        <v>0</v>
      </c>
      <c r="L142" s="194"/>
      <c r="M142" s="55">
        <f t="shared" ref="M142:M205" si="17">L142*E142</f>
        <v>0</v>
      </c>
      <c r="N142" s="96"/>
      <c r="O142" s="58">
        <f t="shared" ref="O142:O205" si="18">N142*E142</f>
        <v>0</v>
      </c>
      <c r="P142" s="28"/>
      <c r="Q142" s="28"/>
    </row>
    <row r="143" spans="1:17" s="7" customFormat="1" x14ac:dyDescent="0.25">
      <c r="A143" s="94">
        <v>123</v>
      </c>
      <c r="B143" s="82" t="s">
        <v>1433</v>
      </c>
      <c r="C143" s="40"/>
      <c r="D143" s="51"/>
      <c r="E143" s="86"/>
      <c r="F143" s="201"/>
      <c r="G143" s="44">
        <f t="shared" si="14"/>
        <v>0</v>
      </c>
      <c r="H143" s="194"/>
      <c r="I143" s="55">
        <f t="shared" si="15"/>
        <v>0</v>
      </c>
      <c r="J143" s="96"/>
      <c r="K143" s="57">
        <f t="shared" si="16"/>
        <v>0</v>
      </c>
      <c r="L143" s="194"/>
      <c r="M143" s="55">
        <f t="shared" si="17"/>
        <v>0</v>
      </c>
      <c r="N143" s="96"/>
      <c r="O143" s="58">
        <f t="shared" si="18"/>
        <v>0</v>
      </c>
      <c r="P143" s="28"/>
      <c r="Q143" s="28"/>
    </row>
    <row r="144" spans="1:17" s="7" customFormat="1" x14ac:dyDescent="0.25">
      <c r="A144" s="94">
        <v>124</v>
      </c>
      <c r="B144" s="82" t="s">
        <v>1059</v>
      </c>
      <c r="C144" s="40"/>
      <c r="D144" s="51"/>
      <c r="E144" s="86"/>
      <c r="F144" s="201"/>
      <c r="G144" s="44">
        <f t="shared" si="14"/>
        <v>0</v>
      </c>
      <c r="H144" s="194"/>
      <c r="I144" s="55">
        <f t="shared" si="15"/>
        <v>0</v>
      </c>
      <c r="J144" s="96"/>
      <c r="K144" s="57">
        <f t="shared" si="16"/>
        <v>0</v>
      </c>
      <c r="L144" s="194"/>
      <c r="M144" s="55">
        <f t="shared" si="17"/>
        <v>0</v>
      </c>
      <c r="N144" s="96"/>
      <c r="O144" s="58">
        <f t="shared" si="18"/>
        <v>0</v>
      </c>
      <c r="P144" s="28"/>
      <c r="Q144" s="28"/>
    </row>
    <row r="145" spans="1:17" s="7" customFormat="1" x14ac:dyDescent="0.25">
      <c r="A145" s="94">
        <v>125</v>
      </c>
      <c r="B145" s="82" t="s">
        <v>1434</v>
      </c>
      <c r="C145" s="40"/>
      <c r="D145" s="51"/>
      <c r="E145" s="86"/>
      <c r="F145" s="201"/>
      <c r="G145" s="44">
        <f t="shared" si="14"/>
        <v>0</v>
      </c>
      <c r="H145" s="194"/>
      <c r="I145" s="55">
        <f t="shared" si="15"/>
        <v>0</v>
      </c>
      <c r="J145" s="96"/>
      <c r="K145" s="57">
        <f t="shared" si="16"/>
        <v>0</v>
      </c>
      <c r="L145" s="194"/>
      <c r="M145" s="55">
        <f t="shared" si="17"/>
        <v>0</v>
      </c>
      <c r="N145" s="96"/>
      <c r="O145" s="58">
        <f t="shared" si="18"/>
        <v>0</v>
      </c>
      <c r="P145" s="28"/>
      <c r="Q145" s="28"/>
    </row>
    <row r="146" spans="1:17" s="7" customFormat="1" x14ac:dyDescent="0.25">
      <c r="A146" s="94">
        <v>126</v>
      </c>
      <c r="B146" s="82" t="s">
        <v>1435</v>
      </c>
      <c r="C146" s="40"/>
      <c r="D146" s="51"/>
      <c r="E146" s="86"/>
      <c r="F146" s="201"/>
      <c r="G146" s="44">
        <f t="shared" si="14"/>
        <v>0</v>
      </c>
      <c r="H146" s="194"/>
      <c r="I146" s="55">
        <f t="shared" si="15"/>
        <v>0</v>
      </c>
      <c r="J146" s="96"/>
      <c r="K146" s="57">
        <f t="shared" si="16"/>
        <v>0</v>
      </c>
      <c r="L146" s="194"/>
      <c r="M146" s="55">
        <f t="shared" si="17"/>
        <v>0</v>
      </c>
      <c r="N146" s="96"/>
      <c r="O146" s="58">
        <f t="shared" si="18"/>
        <v>0</v>
      </c>
      <c r="P146" s="28"/>
      <c r="Q146" s="28"/>
    </row>
    <row r="147" spans="1:17" s="7" customFormat="1" x14ac:dyDescent="0.25">
      <c r="A147" s="94">
        <v>127</v>
      </c>
      <c r="B147" s="210" t="s">
        <v>1331</v>
      </c>
      <c r="C147" s="65"/>
      <c r="D147" s="51"/>
      <c r="E147" s="93"/>
      <c r="F147" s="211"/>
      <c r="G147" s="44">
        <f t="shared" si="14"/>
        <v>0</v>
      </c>
      <c r="H147" s="212"/>
      <c r="I147" s="55">
        <f t="shared" si="15"/>
        <v>0</v>
      </c>
      <c r="J147" s="97"/>
      <c r="K147" s="57">
        <f t="shared" si="16"/>
        <v>0</v>
      </c>
      <c r="L147" s="212"/>
      <c r="M147" s="55">
        <f t="shared" si="17"/>
        <v>0</v>
      </c>
      <c r="N147" s="97"/>
      <c r="O147" s="58">
        <f t="shared" si="18"/>
        <v>0</v>
      </c>
      <c r="P147" s="28"/>
      <c r="Q147" s="28"/>
    </row>
    <row r="148" spans="1:17" s="7" customFormat="1" x14ac:dyDescent="0.25">
      <c r="A148" s="94">
        <v>128</v>
      </c>
      <c r="B148" s="210" t="s">
        <v>1053</v>
      </c>
      <c r="C148" s="65"/>
      <c r="D148" s="51"/>
      <c r="E148" s="93"/>
      <c r="F148" s="211"/>
      <c r="G148" s="44">
        <f t="shared" si="14"/>
        <v>0</v>
      </c>
      <c r="H148" s="212"/>
      <c r="I148" s="55">
        <f t="shared" si="15"/>
        <v>0</v>
      </c>
      <c r="J148" s="97"/>
      <c r="K148" s="57">
        <f t="shared" si="16"/>
        <v>0</v>
      </c>
      <c r="L148" s="212"/>
      <c r="M148" s="55">
        <f t="shared" si="17"/>
        <v>0</v>
      </c>
      <c r="N148" s="97"/>
      <c r="O148" s="58">
        <f t="shared" si="18"/>
        <v>0</v>
      </c>
      <c r="P148" s="28"/>
      <c r="Q148" s="28"/>
    </row>
    <row r="149" spans="1:17" s="7" customFormat="1" x14ac:dyDescent="0.25">
      <c r="A149" s="94">
        <v>129</v>
      </c>
      <c r="B149" s="210" t="s">
        <v>1056</v>
      </c>
      <c r="C149" s="65"/>
      <c r="D149" s="51"/>
      <c r="E149" s="93"/>
      <c r="F149" s="211"/>
      <c r="G149" s="44">
        <f t="shared" si="14"/>
        <v>0</v>
      </c>
      <c r="H149" s="212"/>
      <c r="I149" s="55">
        <f t="shared" si="15"/>
        <v>0</v>
      </c>
      <c r="J149" s="97"/>
      <c r="K149" s="57">
        <f t="shared" si="16"/>
        <v>0</v>
      </c>
      <c r="L149" s="212"/>
      <c r="M149" s="55">
        <f t="shared" si="17"/>
        <v>0</v>
      </c>
      <c r="N149" s="97"/>
      <c r="O149" s="58">
        <f t="shared" si="18"/>
        <v>0</v>
      </c>
      <c r="P149" s="28"/>
      <c r="Q149" s="28"/>
    </row>
    <row r="150" spans="1:17" s="7" customFormat="1" x14ac:dyDescent="0.25">
      <c r="A150" s="94">
        <v>130</v>
      </c>
      <c r="B150" s="210" t="s">
        <v>1436</v>
      </c>
      <c r="C150" s="65"/>
      <c r="D150" s="51"/>
      <c r="E150" s="93"/>
      <c r="F150" s="211"/>
      <c r="G150" s="44">
        <f t="shared" si="14"/>
        <v>0</v>
      </c>
      <c r="H150" s="212"/>
      <c r="I150" s="55">
        <f t="shared" si="15"/>
        <v>0</v>
      </c>
      <c r="J150" s="97"/>
      <c r="K150" s="57">
        <f t="shared" si="16"/>
        <v>0</v>
      </c>
      <c r="L150" s="212"/>
      <c r="M150" s="55">
        <f t="shared" si="17"/>
        <v>0</v>
      </c>
      <c r="N150" s="97"/>
      <c r="O150" s="58">
        <f t="shared" si="18"/>
        <v>0</v>
      </c>
      <c r="P150" s="28"/>
      <c r="Q150" s="28"/>
    </row>
    <row r="151" spans="1:17" s="7" customFormat="1" x14ac:dyDescent="0.25">
      <c r="A151" s="94">
        <v>131</v>
      </c>
      <c r="B151" s="210" t="s">
        <v>1437</v>
      </c>
      <c r="C151" s="65"/>
      <c r="D151" s="51"/>
      <c r="E151" s="93"/>
      <c r="F151" s="211"/>
      <c r="G151" s="44">
        <f t="shared" si="14"/>
        <v>0</v>
      </c>
      <c r="H151" s="212"/>
      <c r="I151" s="55">
        <f t="shared" si="15"/>
        <v>0</v>
      </c>
      <c r="J151" s="97"/>
      <c r="K151" s="57">
        <f t="shared" si="16"/>
        <v>0</v>
      </c>
      <c r="L151" s="212"/>
      <c r="M151" s="55">
        <f t="shared" si="17"/>
        <v>0</v>
      </c>
      <c r="N151" s="97"/>
      <c r="O151" s="58">
        <f t="shared" si="18"/>
        <v>0</v>
      </c>
      <c r="P151" s="28"/>
      <c r="Q151" s="28"/>
    </row>
    <row r="152" spans="1:17" s="7" customFormat="1" x14ac:dyDescent="0.25">
      <c r="A152" s="94">
        <v>132</v>
      </c>
      <c r="B152" s="210" t="s">
        <v>1438</v>
      </c>
      <c r="C152" s="65"/>
      <c r="D152" s="51"/>
      <c r="E152" s="93"/>
      <c r="F152" s="211"/>
      <c r="G152" s="44">
        <f t="shared" si="14"/>
        <v>0</v>
      </c>
      <c r="H152" s="212"/>
      <c r="I152" s="55">
        <f t="shared" si="15"/>
        <v>0</v>
      </c>
      <c r="J152" s="97"/>
      <c r="K152" s="57">
        <f t="shared" si="16"/>
        <v>0</v>
      </c>
      <c r="L152" s="212"/>
      <c r="M152" s="55">
        <f t="shared" si="17"/>
        <v>0</v>
      </c>
      <c r="N152" s="97"/>
      <c r="O152" s="58">
        <f t="shared" si="18"/>
        <v>0</v>
      </c>
      <c r="P152" s="28"/>
      <c r="Q152" s="28"/>
    </row>
    <row r="153" spans="1:17" s="7" customFormat="1" x14ac:dyDescent="0.25">
      <c r="A153" s="94">
        <v>133</v>
      </c>
      <c r="B153" s="210" t="s">
        <v>1439</v>
      </c>
      <c r="C153" s="65"/>
      <c r="D153" s="51"/>
      <c r="E153" s="93"/>
      <c r="F153" s="211"/>
      <c r="G153" s="44">
        <f t="shared" si="14"/>
        <v>0</v>
      </c>
      <c r="H153" s="212"/>
      <c r="I153" s="55">
        <f t="shared" si="15"/>
        <v>0</v>
      </c>
      <c r="J153" s="97"/>
      <c r="K153" s="57">
        <f t="shared" si="16"/>
        <v>0</v>
      </c>
      <c r="L153" s="212"/>
      <c r="M153" s="55">
        <f t="shared" si="17"/>
        <v>0</v>
      </c>
      <c r="N153" s="97"/>
      <c r="O153" s="58">
        <f t="shared" si="18"/>
        <v>0</v>
      </c>
      <c r="P153" s="28"/>
      <c r="Q153" s="28"/>
    </row>
    <row r="154" spans="1:17" s="7" customFormat="1" x14ac:dyDescent="0.25">
      <c r="A154" s="94">
        <v>134</v>
      </c>
      <c r="B154" s="210" t="s">
        <v>1440</v>
      </c>
      <c r="C154" s="65"/>
      <c r="D154" s="51"/>
      <c r="E154" s="93"/>
      <c r="F154" s="211"/>
      <c r="G154" s="44">
        <f t="shared" si="14"/>
        <v>0</v>
      </c>
      <c r="H154" s="212"/>
      <c r="I154" s="55">
        <f t="shared" si="15"/>
        <v>0</v>
      </c>
      <c r="J154" s="97"/>
      <c r="K154" s="57">
        <f t="shared" si="16"/>
        <v>0</v>
      </c>
      <c r="L154" s="212"/>
      <c r="M154" s="55">
        <f t="shared" si="17"/>
        <v>0</v>
      </c>
      <c r="N154" s="97"/>
      <c r="O154" s="58">
        <f t="shared" si="18"/>
        <v>0</v>
      </c>
      <c r="P154" s="28"/>
      <c r="Q154" s="28"/>
    </row>
    <row r="155" spans="1:17" s="7" customFormat="1" x14ac:dyDescent="0.25">
      <c r="A155" s="94">
        <v>135</v>
      </c>
      <c r="B155" s="210" t="s">
        <v>1441</v>
      </c>
      <c r="C155" s="65"/>
      <c r="D155" s="51"/>
      <c r="E155" s="93"/>
      <c r="F155" s="211"/>
      <c r="G155" s="44">
        <f t="shared" si="14"/>
        <v>0</v>
      </c>
      <c r="H155" s="212"/>
      <c r="I155" s="55">
        <f t="shared" si="15"/>
        <v>0</v>
      </c>
      <c r="J155" s="97"/>
      <c r="K155" s="57">
        <f t="shared" si="16"/>
        <v>0</v>
      </c>
      <c r="L155" s="212"/>
      <c r="M155" s="55">
        <f t="shared" si="17"/>
        <v>0</v>
      </c>
      <c r="N155" s="97"/>
      <c r="O155" s="58">
        <f t="shared" si="18"/>
        <v>0</v>
      </c>
      <c r="P155" s="28"/>
      <c r="Q155" s="28"/>
    </row>
    <row r="156" spans="1:17" s="7" customFormat="1" x14ac:dyDescent="0.25">
      <c r="A156" s="94">
        <v>136</v>
      </c>
      <c r="B156" s="210" t="s">
        <v>1442</v>
      </c>
      <c r="C156" s="65"/>
      <c r="D156" s="51"/>
      <c r="E156" s="93"/>
      <c r="F156" s="211"/>
      <c r="G156" s="44">
        <f t="shared" si="14"/>
        <v>0</v>
      </c>
      <c r="H156" s="212"/>
      <c r="I156" s="55">
        <f t="shared" si="15"/>
        <v>0</v>
      </c>
      <c r="J156" s="97"/>
      <c r="K156" s="57">
        <f t="shared" si="16"/>
        <v>0</v>
      </c>
      <c r="L156" s="212"/>
      <c r="M156" s="55">
        <f t="shared" si="17"/>
        <v>0</v>
      </c>
      <c r="N156" s="97"/>
      <c r="O156" s="58">
        <f t="shared" si="18"/>
        <v>0</v>
      </c>
      <c r="P156" s="28"/>
      <c r="Q156" s="28"/>
    </row>
    <row r="157" spans="1:17" s="7" customFormat="1" x14ac:dyDescent="0.25">
      <c r="A157" s="94"/>
      <c r="B157" s="210"/>
      <c r="C157" s="65"/>
      <c r="D157" s="51"/>
      <c r="E157" s="93"/>
      <c r="F157" s="211"/>
      <c r="G157" s="44">
        <f t="shared" si="14"/>
        <v>0</v>
      </c>
      <c r="H157" s="212"/>
      <c r="I157" s="55">
        <f t="shared" si="15"/>
        <v>0</v>
      </c>
      <c r="J157" s="97"/>
      <c r="K157" s="57">
        <f t="shared" si="16"/>
        <v>0</v>
      </c>
      <c r="L157" s="212"/>
      <c r="M157" s="55">
        <f t="shared" si="17"/>
        <v>0</v>
      </c>
      <c r="N157" s="97"/>
      <c r="O157" s="58">
        <f t="shared" si="18"/>
        <v>0</v>
      </c>
      <c r="P157" s="28"/>
      <c r="Q157" s="28"/>
    </row>
    <row r="158" spans="1:17" s="7" customFormat="1" x14ac:dyDescent="0.25">
      <c r="A158" s="94"/>
      <c r="B158" s="322" t="s">
        <v>1443</v>
      </c>
      <c r="C158" s="65"/>
      <c r="D158" s="51"/>
      <c r="E158" s="93"/>
      <c r="F158" s="211"/>
      <c r="G158" s="44">
        <f t="shared" si="14"/>
        <v>0</v>
      </c>
      <c r="H158" s="212"/>
      <c r="I158" s="55">
        <f t="shared" si="15"/>
        <v>0</v>
      </c>
      <c r="J158" s="97"/>
      <c r="K158" s="57">
        <f t="shared" si="16"/>
        <v>0</v>
      </c>
      <c r="L158" s="212"/>
      <c r="M158" s="55">
        <f t="shared" si="17"/>
        <v>0</v>
      </c>
      <c r="N158" s="97"/>
      <c r="O158" s="58">
        <f t="shared" si="18"/>
        <v>0</v>
      </c>
      <c r="P158" s="28"/>
      <c r="Q158" s="28"/>
    </row>
    <row r="159" spans="1:17" s="7" customFormat="1" x14ac:dyDescent="0.25">
      <c r="A159" s="94">
        <v>137</v>
      </c>
      <c r="B159" s="210" t="s">
        <v>1444</v>
      </c>
      <c r="C159" s="65"/>
      <c r="D159" s="51"/>
      <c r="E159" s="93"/>
      <c r="F159" s="211"/>
      <c r="G159" s="44">
        <f t="shared" si="14"/>
        <v>0</v>
      </c>
      <c r="H159" s="212"/>
      <c r="I159" s="55">
        <f t="shared" si="15"/>
        <v>0</v>
      </c>
      <c r="J159" s="97"/>
      <c r="K159" s="57">
        <f t="shared" si="16"/>
        <v>0</v>
      </c>
      <c r="L159" s="212"/>
      <c r="M159" s="55">
        <f t="shared" si="17"/>
        <v>0</v>
      </c>
      <c r="N159" s="97"/>
      <c r="O159" s="58">
        <f t="shared" si="18"/>
        <v>0</v>
      </c>
      <c r="P159" s="28"/>
      <c r="Q159" s="28"/>
    </row>
    <row r="160" spans="1:17" s="7" customFormat="1" x14ac:dyDescent="0.25">
      <c r="A160" s="94">
        <v>138</v>
      </c>
      <c r="B160" s="210" t="s">
        <v>1053</v>
      </c>
      <c r="C160" s="65"/>
      <c r="D160" s="51"/>
      <c r="E160" s="93"/>
      <c r="F160" s="211"/>
      <c r="G160" s="44">
        <f t="shared" si="14"/>
        <v>0</v>
      </c>
      <c r="H160" s="212"/>
      <c r="I160" s="55">
        <f t="shared" si="15"/>
        <v>0</v>
      </c>
      <c r="J160" s="97"/>
      <c r="K160" s="57">
        <f t="shared" si="16"/>
        <v>0</v>
      </c>
      <c r="L160" s="212"/>
      <c r="M160" s="55">
        <f t="shared" si="17"/>
        <v>0</v>
      </c>
      <c r="N160" s="97"/>
      <c r="O160" s="58">
        <f t="shared" si="18"/>
        <v>0</v>
      </c>
      <c r="P160" s="28"/>
      <c r="Q160" s="28"/>
    </row>
    <row r="161" spans="1:17" s="7" customFormat="1" x14ac:dyDescent="0.25">
      <c r="A161" s="94">
        <v>139</v>
      </c>
      <c r="B161" s="210" t="s">
        <v>1445</v>
      </c>
      <c r="C161" s="65"/>
      <c r="D161" s="51"/>
      <c r="E161" s="93"/>
      <c r="F161" s="211"/>
      <c r="G161" s="44">
        <f t="shared" si="14"/>
        <v>0</v>
      </c>
      <c r="H161" s="212"/>
      <c r="I161" s="55">
        <f t="shared" si="15"/>
        <v>0</v>
      </c>
      <c r="J161" s="97"/>
      <c r="K161" s="57">
        <f t="shared" si="16"/>
        <v>0</v>
      </c>
      <c r="L161" s="212"/>
      <c r="M161" s="55">
        <f t="shared" si="17"/>
        <v>0</v>
      </c>
      <c r="N161" s="97"/>
      <c r="O161" s="58">
        <f t="shared" si="18"/>
        <v>0</v>
      </c>
      <c r="P161" s="28"/>
      <c r="Q161" s="28"/>
    </row>
    <row r="162" spans="1:17" s="7" customFormat="1" x14ac:dyDescent="0.25">
      <c r="A162" s="94">
        <v>140</v>
      </c>
      <c r="B162" s="210" t="s">
        <v>1446</v>
      </c>
      <c r="C162" s="65"/>
      <c r="D162" s="51"/>
      <c r="E162" s="93"/>
      <c r="F162" s="211"/>
      <c r="G162" s="44">
        <f t="shared" si="14"/>
        <v>0</v>
      </c>
      <c r="H162" s="212"/>
      <c r="I162" s="55">
        <f t="shared" si="15"/>
        <v>0</v>
      </c>
      <c r="J162" s="97"/>
      <c r="K162" s="57">
        <f t="shared" si="16"/>
        <v>0</v>
      </c>
      <c r="L162" s="212"/>
      <c r="M162" s="55">
        <f t="shared" si="17"/>
        <v>0</v>
      </c>
      <c r="N162" s="97"/>
      <c r="O162" s="58">
        <f t="shared" si="18"/>
        <v>0</v>
      </c>
      <c r="P162" s="28"/>
      <c r="Q162" s="28"/>
    </row>
    <row r="163" spans="1:17" s="7" customFormat="1" x14ac:dyDescent="0.25">
      <c r="A163" s="94">
        <v>141</v>
      </c>
      <c r="B163" s="210" t="s">
        <v>1447</v>
      </c>
      <c r="C163" s="65"/>
      <c r="D163" s="51">
        <v>2</v>
      </c>
      <c r="E163" s="93"/>
      <c r="F163" s="211" t="s">
        <v>101</v>
      </c>
      <c r="G163" s="44">
        <f t="shared" si="14"/>
        <v>0</v>
      </c>
      <c r="H163" s="212"/>
      <c r="I163" s="55">
        <f t="shared" si="15"/>
        <v>0</v>
      </c>
      <c r="J163" s="97"/>
      <c r="K163" s="57">
        <f t="shared" si="16"/>
        <v>0</v>
      </c>
      <c r="L163" s="212"/>
      <c r="M163" s="55">
        <f t="shared" si="17"/>
        <v>0</v>
      </c>
      <c r="N163" s="97"/>
      <c r="O163" s="58">
        <f t="shared" si="18"/>
        <v>0</v>
      </c>
      <c r="P163" s="28"/>
      <c r="Q163" s="28"/>
    </row>
    <row r="164" spans="1:17" s="7" customFormat="1" x14ac:dyDescent="0.25">
      <c r="A164" s="94">
        <v>142</v>
      </c>
      <c r="B164" s="210" t="s">
        <v>1448</v>
      </c>
      <c r="C164" s="65"/>
      <c r="D164" s="51"/>
      <c r="E164" s="93"/>
      <c r="F164" s="211"/>
      <c r="G164" s="44">
        <f t="shared" si="14"/>
        <v>0</v>
      </c>
      <c r="H164" s="212"/>
      <c r="I164" s="55">
        <f t="shared" si="15"/>
        <v>0</v>
      </c>
      <c r="J164" s="97"/>
      <c r="K164" s="57">
        <f t="shared" si="16"/>
        <v>0</v>
      </c>
      <c r="L164" s="212"/>
      <c r="M164" s="55">
        <f t="shared" si="17"/>
        <v>0</v>
      </c>
      <c r="N164" s="97"/>
      <c r="O164" s="58">
        <f t="shared" si="18"/>
        <v>0</v>
      </c>
      <c r="P164" s="28"/>
      <c r="Q164" s="28"/>
    </row>
    <row r="165" spans="1:17" s="7" customFormat="1" x14ac:dyDescent="0.25">
      <c r="A165" s="94">
        <v>143</v>
      </c>
      <c r="B165" s="210" t="s">
        <v>1055</v>
      </c>
      <c r="C165" s="65"/>
      <c r="D165" s="51"/>
      <c r="E165" s="93"/>
      <c r="F165" s="211"/>
      <c r="G165" s="44">
        <f t="shared" si="14"/>
        <v>0</v>
      </c>
      <c r="H165" s="212"/>
      <c r="I165" s="55">
        <f t="shared" si="15"/>
        <v>0</v>
      </c>
      <c r="J165" s="97"/>
      <c r="K165" s="57">
        <f t="shared" si="16"/>
        <v>0</v>
      </c>
      <c r="L165" s="212"/>
      <c r="M165" s="55">
        <f t="shared" si="17"/>
        <v>0</v>
      </c>
      <c r="N165" s="97"/>
      <c r="O165" s="58">
        <f t="shared" si="18"/>
        <v>0</v>
      </c>
      <c r="P165" s="28"/>
      <c r="Q165" s="28"/>
    </row>
    <row r="166" spans="1:17" s="7" customFormat="1" x14ac:dyDescent="0.25">
      <c r="A166" s="94">
        <v>144</v>
      </c>
      <c r="B166" s="210" t="s">
        <v>1449</v>
      </c>
      <c r="C166" s="65"/>
      <c r="D166" s="51"/>
      <c r="E166" s="93"/>
      <c r="F166" s="211"/>
      <c r="G166" s="44">
        <f t="shared" si="14"/>
        <v>0</v>
      </c>
      <c r="H166" s="212"/>
      <c r="I166" s="55">
        <f t="shared" si="15"/>
        <v>0</v>
      </c>
      <c r="J166" s="97"/>
      <c r="K166" s="57">
        <f t="shared" si="16"/>
        <v>0</v>
      </c>
      <c r="L166" s="212"/>
      <c r="M166" s="55">
        <f t="shared" si="17"/>
        <v>0</v>
      </c>
      <c r="N166" s="97"/>
      <c r="O166" s="58">
        <f t="shared" si="18"/>
        <v>0</v>
      </c>
      <c r="P166" s="28"/>
      <c r="Q166" s="28"/>
    </row>
    <row r="167" spans="1:17" s="7" customFormat="1" x14ac:dyDescent="0.25">
      <c r="A167" s="94">
        <v>145</v>
      </c>
      <c r="B167" s="210" t="s">
        <v>1450</v>
      </c>
      <c r="C167" s="65"/>
      <c r="D167" s="51"/>
      <c r="E167" s="93"/>
      <c r="F167" s="211"/>
      <c r="G167" s="44">
        <f t="shared" si="14"/>
        <v>0</v>
      </c>
      <c r="H167" s="212"/>
      <c r="I167" s="55">
        <f t="shared" si="15"/>
        <v>0</v>
      </c>
      <c r="J167" s="97"/>
      <c r="K167" s="57">
        <f t="shared" si="16"/>
        <v>0</v>
      </c>
      <c r="L167" s="212"/>
      <c r="M167" s="55">
        <f t="shared" si="17"/>
        <v>0</v>
      </c>
      <c r="N167" s="97"/>
      <c r="O167" s="58">
        <f t="shared" si="18"/>
        <v>0</v>
      </c>
      <c r="P167" s="28"/>
      <c r="Q167" s="28"/>
    </row>
    <row r="168" spans="1:17" s="7" customFormat="1" x14ac:dyDescent="0.25">
      <c r="A168" s="94">
        <v>146</v>
      </c>
      <c r="B168" s="210" t="s">
        <v>1451</v>
      </c>
      <c r="C168" s="65"/>
      <c r="D168" s="51"/>
      <c r="E168" s="93"/>
      <c r="F168" s="211"/>
      <c r="G168" s="44">
        <f t="shared" si="14"/>
        <v>0</v>
      </c>
      <c r="H168" s="212"/>
      <c r="I168" s="55">
        <f t="shared" si="15"/>
        <v>0</v>
      </c>
      <c r="J168" s="97"/>
      <c r="K168" s="57">
        <f t="shared" si="16"/>
        <v>0</v>
      </c>
      <c r="L168" s="212"/>
      <c r="M168" s="55">
        <f t="shared" si="17"/>
        <v>0</v>
      </c>
      <c r="N168" s="97"/>
      <c r="O168" s="58">
        <f t="shared" si="18"/>
        <v>0</v>
      </c>
      <c r="P168" s="28"/>
      <c r="Q168" s="28"/>
    </row>
    <row r="169" spans="1:17" s="7" customFormat="1" x14ac:dyDescent="0.25">
      <c r="A169" s="94">
        <v>147</v>
      </c>
      <c r="B169" s="210" t="s">
        <v>1059</v>
      </c>
      <c r="C169" s="65"/>
      <c r="D169" s="51"/>
      <c r="E169" s="93"/>
      <c r="F169" s="211"/>
      <c r="G169" s="44">
        <f t="shared" si="14"/>
        <v>0</v>
      </c>
      <c r="H169" s="212"/>
      <c r="I169" s="55">
        <f t="shared" si="15"/>
        <v>0</v>
      </c>
      <c r="J169" s="97"/>
      <c r="K169" s="57">
        <f t="shared" si="16"/>
        <v>0</v>
      </c>
      <c r="L169" s="212"/>
      <c r="M169" s="55">
        <f t="shared" si="17"/>
        <v>0</v>
      </c>
      <c r="N169" s="97"/>
      <c r="O169" s="58">
        <f t="shared" si="18"/>
        <v>0</v>
      </c>
      <c r="P169" s="28"/>
      <c r="Q169" s="28"/>
    </row>
    <row r="170" spans="1:17" s="7" customFormat="1" x14ac:dyDescent="0.25">
      <c r="A170" s="94">
        <v>148</v>
      </c>
      <c r="B170" s="210" t="s">
        <v>1434</v>
      </c>
      <c r="C170" s="65"/>
      <c r="D170" s="51"/>
      <c r="E170" s="93"/>
      <c r="F170" s="211"/>
      <c r="G170" s="44">
        <f t="shared" si="14"/>
        <v>0</v>
      </c>
      <c r="H170" s="212"/>
      <c r="I170" s="55">
        <f t="shared" si="15"/>
        <v>0</v>
      </c>
      <c r="J170" s="97"/>
      <c r="K170" s="57">
        <f t="shared" si="16"/>
        <v>0</v>
      </c>
      <c r="L170" s="212"/>
      <c r="M170" s="55">
        <f t="shared" si="17"/>
        <v>0</v>
      </c>
      <c r="N170" s="97"/>
      <c r="O170" s="58">
        <f t="shared" si="18"/>
        <v>0</v>
      </c>
      <c r="P170" s="28"/>
      <c r="Q170" s="28"/>
    </row>
    <row r="171" spans="1:17" s="7" customFormat="1" x14ac:dyDescent="0.25">
      <c r="A171" s="94">
        <v>149</v>
      </c>
      <c r="B171" s="210" t="s">
        <v>1452</v>
      </c>
      <c r="C171" s="65"/>
      <c r="D171" s="51"/>
      <c r="E171" s="93"/>
      <c r="F171" s="211"/>
      <c r="G171" s="44">
        <f t="shared" si="14"/>
        <v>0</v>
      </c>
      <c r="H171" s="212"/>
      <c r="I171" s="55">
        <f t="shared" si="15"/>
        <v>0</v>
      </c>
      <c r="J171" s="97"/>
      <c r="K171" s="57">
        <f t="shared" si="16"/>
        <v>0</v>
      </c>
      <c r="L171" s="212"/>
      <c r="M171" s="55">
        <f t="shared" si="17"/>
        <v>0</v>
      </c>
      <c r="N171" s="97"/>
      <c r="O171" s="58">
        <f t="shared" si="18"/>
        <v>0</v>
      </c>
      <c r="P171" s="28"/>
      <c r="Q171" s="28"/>
    </row>
    <row r="172" spans="1:17" s="7" customFormat="1" x14ac:dyDescent="0.25">
      <c r="A172" s="94">
        <v>150</v>
      </c>
      <c r="B172" s="210" t="s">
        <v>1453</v>
      </c>
      <c r="C172" s="65"/>
      <c r="D172" s="51"/>
      <c r="E172" s="93"/>
      <c r="F172" s="211"/>
      <c r="G172" s="44">
        <f t="shared" si="14"/>
        <v>0</v>
      </c>
      <c r="H172" s="212"/>
      <c r="I172" s="55">
        <f t="shared" si="15"/>
        <v>0</v>
      </c>
      <c r="J172" s="97"/>
      <c r="K172" s="57">
        <f t="shared" si="16"/>
        <v>0</v>
      </c>
      <c r="L172" s="212"/>
      <c r="M172" s="55">
        <f t="shared" si="17"/>
        <v>0</v>
      </c>
      <c r="N172" s="97"/>
      <c r="O172" s="58">
        <f t="shared" si="18"/>
        <v>0</v>
      </c>
      <c r="P172" s="28"/>
      <c r="Q172" s="28"/>
    </row>
    <row r="173" spans="1:17" s="7" customFormat="1" x14ac:dyDescent="0.25">
      <c r="A173" s="94">
        <v>151</v>
      </c>
      <c r="B173" s="210" t="s">
        <v>1454</v>
      </c>
      <c r="C173" s="65"/>
      <c r="D173" s="51"/>
      <c r="E173" s="93"/>
      <c r="F173" s="211"/>
      <c r="G173" s="44">
        <f t="shared" si="14"/>
        <v>0</v>
      </c>
      <c r="H173" s="212"/>
      <c r="I173" s="55">
        <f t="shared" si="15"/>
        <v>0</v>
      </c>
      <c r="J173" s="97"/>
      <c r="K173" s="57">
        <f t="shared" si="16"/>
        <v>0</v>
      </c>
      <c r="L173" s="212"/>
      <c r="M173" s="55">
        <f t="shared" si="17"/>
        <v>0</v>
      </c>
      <c r="N173" s="97"/>
      <c r="O173" s="58">
        <f t="shared" si="18"/>
        <v>0</v>
      </c>
      <c r="P173" s="28"/>
      <c r="Q173" s="28"/>
    </row>
    <row r="174" spans="1:17" s="7" customFormat="1" x14ac:dyDescent="0.25">
      <c r="A174" s="94">
        <v>152</v>
      </c>
      <c r="B174" s="210" t="s">
        <v>1455</v>
      </c>
      <c r="C174" s="65"/>
      <c r="D174" s="51"/>
      <c r="E174" s="93"/>
      <c r="F174" s="211"/>
      <c r="G174" s="44">
        <f t="shared" si="14"/>
        <v>0</v>
      </c>
      <c r="H174" s="212"/>
      <c r="I174" s="55">
        <f t="shared" si="15"/>
        <v>0</v>
      </c>
      <c r="J174" s="97"/>
      <c r="K174" s="57">
        <f t="shared" si="16"/>
        <v>0</v>
      </c>
      <c r="L174" s="212"/>
      <c r="M174" s="55">
        <f t="shared" si="17"/>
        <v>0</v>
      </c>
      <c r="N174" s="97"/>
      <c r="O174" s="58">
        <f t="shared" si="18"/>
        <v>0</v>
      </c>
      <c r="P174" s="28"/>
      <c r="Q174" s="28"/>
    </row>
    <row r="175" spans="1:17" s="7" customFormat="1" x14ac:dyDescent="0.25">
      <c r="A175" s="94">
        <v>153</v>
      </c>
      <c r="B175" s="210" t="s">
        <v>1456</v>
      </c>
      <c r="C175" s="65"/>
      <c r="D175" s="51"/>
      <c r="E175" s="93"/>
      <c r="F175" s="211"/>
      <c r="G175" s="44">
        <f t="shared" si="14"/>
        <v>0</v>
      </c>
      <c r="H175" s="212"/>
      <c r="I175" s="55">
        <f t="shared" si="15"/>
        <v>0</v>
      </c>
      <c r="J175" s="97"/>
      <c r="K175" s="57">
        <f t="shared" si="16"/>
        <v>0</v>
      </c>
      <c r="L175" s="212"/>
      <c r="M175" s="55">
        <f t="shared" si="17"/>
        <v>0</v>
      </c>
      <c r="N175" s="97"/>
      <c r="O175" s="58">
        <f t="shared" si="18"/>
        <v>0</v>
      </c>
      <c r="P175" s="28"/>
      <c r="Q175" s="28"/>
    </row>
    <row r="176" spans="1:17" s="7" customFormat="1" x14ac:dyDescent="0.25">
      <c r="A176" s="94">
        <v>154</v>
      </c>
      <c r="B176" s="210" t="s">
        <v>1457</v>
      </c>
      <c r="C176" s="65"/>
      <c r="D176" s="51"/>
      <c r="E176" s="93"/>
      <c r="F176" s="211"/>
      <c r="G176" s="44">
        <f t="shared" si="14"/>
        <v>0</v>
      </c>
      <c r="H176" s="212"/>
      <c r="I176" s="55">
        <f t="shared" si="15"/>
        <v>0</v>
      </c>
      <c r="J176" s="97"/>
      <c r="K176" s="57">
        <f t="shared" si="16"/>
        <v>0</v>
      </c>
      <c r="L176" s="212"/>
      <c r="M176" s="55">
        <f t="shared" si="17"/>
        <v>0</v>
      </c>
      <c r="N176" s="97"/>
      <c r="O176" s="58">
        <f t="shared" si="18"/>
        <v>0</v>
      </c>
      <c r="P176" s="28"/>
      <c r="Q176" s="28"/>
    </row>
    <row r="177" spans="1:17" s="7" customFormat="1" x14ac:dyDescent="0.25">
      <c r="A177" s="94">
        <v>155</v>
      </c>
      <c r="B177" s="210" t="s">
        <v>1458</v>
      </c>
      <c r="C177" s="65"/>
      <c r="D177" s="51"/>
      <c r="E177" s="93"/>
      <c r="F177" s="211"/>
      <c r="G177" s="44">
        <f t="shared" si="14"/>
        <v>0</v>
      </c>
      <c r="H177" s="212"/>
      <c r="I177" s="55">
        <f t="shared" si="15"/>
        <v>0</v>
      </c>
      <c r="J177" s="97"/>
      <c r="K177" s="57">
        <f t="shared" si="16"/>
        <v>0</v>
      </c>
      <c r="L177" s="212"/>
      <c r="M177" s="55">
        <f t="shared" si="17"/>
        <v>0</v>
      </c>
      <c r="N177" s="97"/>
      <c r="O177" s="58">
        <f t="shared" si="18"/>
        <v>0</v>
      </c>
      <c r="P177" s="28"/>
      <c r="Q177" s="28"/>
    </row>
    <row r="178" spans="1:17" s="7" customFormat="1" x14ac:dyDescent="0.25">
      <c r="A178" s="94"/>
      <c r="B178" s="210"/>
      <c r="C178" s="65"/>
      <c r="D178" s="51"/>
      <c r="E178" s="93"/>
      <c r="F178" s="211"/>
      <c r="G178" s="44">
        <f t="shared" si="14"/>
        <v>0</v>
      </c>
      <c r="H178" s="212"/>
      <c r="I178" s="55">
        <f t="shared" si="15"/>
        <v>0</v>
      </c>
      <c r="J178" s="97"/>
      <c r="K178" s="57">
        <f t="shared" si="16"/>
        <v>0</v>
      </c>
      <c r="L178" s="212"/>
      <c r="M178" s="55">
        <f t="shared" si="17"/>
        <v>0</v>
      </c>
      <c r="N178" s="97"/>
      <c r="O178" s="58">
        <f t="shared" si="18"/>
        <v>0</v>
      </c>
      <c r="P178" s="28"/>
      <c r="Q178" s="28"/>
    </row>
    <row r="179" spans="1:17" s="7" customFormat="1" x14ac:dyDescent="0.25">
      <c r="A179" s="94"/>
      <c r="B179" s="322" t="s">
        <v>1468</v>
      </c>
      <c r="C179" s="65"/>
      <c r="D179" s="51"/>
      <c r="E179" s="93"/>
      <c r="F179" s="211"/>
      <c r="G179" s="44">
        <f t="shared" si="14"/>
        <v>0</v>
      </c>
      <c r="H179" s="212"/>
      <c r="I179" s="55">
        <f t="shared" si="15"/>
        <v>0</v>
      </c>
      <c r="J179" s="97"/>
      <c r="K179" s="57">
        <f t="shared" si="16"/>
        <v>0</v>
      </c>
      <c r="L179" s="212"/>
      <c r="M179" s="55">
        <f t="shared" si="17"/>
        <v>0</v>
      </c>
      <c r="N179" s="97"/>
      <c r="O179" s="58">
        <f t="shared" si="18"/>
        <v>0</v>
      </c>
      <c r="P179" s="28"/>
      <c r="Q179" s="28"/>
    </row>
    <row r="180" spans="1:17" s="7" customFormat="1" x14ac:dyDescent="0.25">
      <c r="A180" s="94">
        <v>156</v>
      </c>
      <c r="B180" s="210" t="s">
        <v>1459</v>
      </c>
      <c r="C180" s="65"/>
      <c r="D180" s="51"/>
      <c r="E180" s="93"/>
      <c r="F180" s="211"/>
      <c r="G180" s="44">
        <f t="shared" si="14"/>
        <v>0</v>
      </c>
      <c r="H180" s="212"/>
      <c r="I180" s="55">
        <f t="shared" si="15"/>
        <v>0</v>
      </c>
      <c r="J180" s="97"/>
      <c r="K180" s="57">
        <f t="shared" si="16"/>
        <v>0</v>
      </c>
      <c r="L180" s="212"/>
      <c r="M180" s="55">
        <f t="shared" si="17"/>
        <v>0</v>
      </c>
      <c r="N180" s="97"/>
      <c r="O180" s="58">
        <f t="shared" si="18"/>
        <v>0</v>
      </c>
      <c r="P180" s="28"/>
      <c r="Q180" s="28"/>
    </row>
    <row r="181" spans="1:17" s="7" customFormat="1" x14ac:dyDescent="0.25">
      <c r="A181" s="94">
        <v>157</v>
      </c>
      <c r="B181" s="210" t="s">
        <v>1460</v>
      </c>
      <c r="C181" s="65"/>
      <c r="D181" s="51"/>
      <c r="E181" s="93"/>
      <c r="F181" s="211"/>
      <c r="G181" s="44">
        <f t="shared" si="14"/>
        <v>0</v>
      </c>
      <c r="H181" s="212"/>
      <c r="I181" s="55">
        <f t="shared" si="15"/>
        <v>0</v>
      </c>
      <c r="J181" s="97"/>
      <c r="K181" s="57">
        <f t="shared" si="16"/>
        <v>0</v>
      </c>
      <c r="L181" s="212"/>
      <c r="M181" s="55">
        <f t="shared" si="17"/>
        <v>0</v>
      </c>
      <c r="N181" s="97"/>
      <c r="O181" s="58">
        <f t="shared" si="18"/>
        <v>0</v>
      </c>
      <c r="P181" s="28"/>
      <c r="Q181" s="28"/>
    </row>
    <row r="182" spans="1:17" s="7" customFormat="1" x14ac:dyDescent="0.25">
      <c r="A182" s="94">
        <v>158</v>
      </c>
      <c r="B182" s="210" t="s">
        <v>1452</v>
      </c>
      <c r="C182" s="65"/>
      <c r="D182" s="51"/>
      <c r="E182" s="93"/>
      <c r="F182" s="211"/>
      <c r="G182" s="44">
        <f t="shared" si="14"/>
        <v>0</v>
      </c>
      <c r="H182" s="212"/>
      <c r="I182" s="55">
        <f t="shared" si="15"/>
        <v>0</v>
      </c>
      <c r="J182" s="97"/>
      <c r="K182" s="57">
        <f t="shared" si="16"/>
        <v>0</v>
      </c>
      <c r="L182" s="212"/>
      <c r="M182" s="55">
        <f t="shared" si="17"/>
        <v>0</v>
      </c>
      <c r="N182" s="97"/>
      <c r="O182" s="58">
        <f t="shared" si="18"/>
        <v>0</v>
      </c>
      <c r="P182" s="28"/>
      <c r="Q182" s="28"/>
    </row>
    <row r="183" spans="1:17" s="7" customFormat="1" x14ac:dyDescent="0.25">
      <c r="A183" s="94">
        <v>159</v>
      </c>
      <c r="B183" s="210" t="s">
        <v>1059</v>
      </c>
      <c r="C183" s="65"/>
      <c r="D183" s="51"/>
      <c r="E183" s="93"/>
      <c r="F183" s="211"/>
      <c r="G183" s="44">
        <f t="shared" si="14"/>
        <v>0</v>
      </c>
      <c r="H183" s="212"/>
      <c r="I183" s="55">
        <f t="shared" si="15"/>
        <v>0</v>
      </c>
      <c r="J183" s="97"/>
      <c r="K183" s="57">
        <f t="shared" si="16"/>
        <v>0</v>
      </c>
      <c r="L183" s="212"/>
      <c r="M183" s="55">
        <f t="shared" si="17"/>
        <v>0</v>
      </c>
      <c r="N183" s="97"/>
      <c r="O183" s="58">
        <f t="shared" si="18"/>
        <v>0</v>
      </c>
      <c r="P183" s="28"/>
      <c r="Q183" s="28"/>
    </row>
    <row r="184" spans="1:17" s="7" customFormat="1" x14ac:dyDescent="0.25">
      <c r="A184" s="94">
        <v>160</v>
      </c>
      <c r="B184" s="210" t="s">
        <v>1435</v>
      </c>
      <c r="C184" s="65"/>
      <c r="D184" s="51"/>
      <c r="E184" s="93"/>
      <c r="F184" s="211"/>
      <c r="G184" s="44">
        <f t="shared" si="14"/>
        <v>0</v>
      </c>
      <c r="H184" s="212"/>
      <c r="I184" s="55">
        <f t="shared" si="15"/>
        <v>0</v>
      </c>
      <c r="J184" s="97"/>
      <c r="K184" s="57">
        <f t="shared" si="16"/>
        <v>0</v>
      </c>
      <c r="L184" s="212"/>
      <c r="M184" s="55">
        <f t="shared" si="17"/>
        <v>0</v>
      </c>
      <c r="N184" s="97"/>
      <c r="O184" s="58">
        <f t="shared" si="18"/>
        <v>0</v>
      </c>
      <c r="P184" s="28"/>
      <c r="Q184" s="28"/>
    </row>
    <row r="185" spans="1:17" s="7" customFormat="1" x14ac:dyDescent="0.25">
      <c r="A185" s="94">
        <v>161</v>
      </c>
      <c r="B185" s="210" t="s">
        <v>1434</v>
      </c>
      <c r="C185" s="65"/>
      <c r="D185" s="51"/>
      <c r="E185" s="93"/>
      <c r="F185" s="211"/>
      <c r="G185" s="44">
        <f t="shared" si="14"/>
        <v>0</v>
      </c>
      <c r="H185" s="212"/>
      <c r="I185" s="55">
        <f t="shared" si="15"/>
        <v>0</v>
      </c>
      <c r="J185" s="97"/>
      <c r="K185" s="57">
        <f t="shared" si="16"/>
        <v>0</v>
      </c>
      <c r="L185" s="212"/>
      <c r="M185" s="55">
        <f t="shared" si="17"/>
        <v>0</v>
      </c>
      <c r="N185" s="97"/>
      <c r="O185" s="58">
        <f t="shared" si="18"/>
        <v>0</v>
      </c>
      <c r="P185" s="28"/>
      <c r="Q185" s="28"/>
    </row>
    <row r="186" spans="1:17" s="7" customFormat="1" x14ac:dyDescent="0.25">
      <c r="A186" s="94">
        <v>162</v>
      </c>
      <c r="B186" s="210" t="s">
        <v>1461</v>
      </c>
      <c r="C186" s="65"/>
      <c r="D186" s="51"/>
      <c r="E186" s="93"/>
      <c r="F186" s="211"/>
      <c r="G186" s="44">
        <f t="shared" si="14"/>
        <v>0</v>
      </c>
      <c r="H186" s="212"/>
      <c r="I186" s="55">
        <f t="shared" si="15"/>
        <v>0</v>
      </c>
      <c r="J186" s="97"/>
      <c r="K186" s="57">
        <f t="shared" si="16"/>
        <v>0</v>
      </c>
      <c r="L186" s="212"/>
      <c r="M186" s="55">
        <f t="shared" si="17"/>
        <v>0</v>
      </c>
      <c r="N186" s="97"/>
      <c r="O186" s="58">
        <f t="shared" si="18"/>
        <v>0</v>
      </c>
      <c r="P186" s="28"/>
      <c r="Q186" s="28"/>
    </row>
    <row r="187" spans="1:17" s="7" customFormat="1" x14ac:dyDescent="0.25">
      <c r="A187" s="94">
        <v>163</v>
      </c>
      <c r="B187" s="210" t="s">
        <v>1462</v>
      </c>
      <c r="C187" s="65"/>
      <c r="D187" s="51"/>
      <c r="E187" s="93"/>
      <c r="F187" s="211"/>
      <c r="G187" s="44">
        <f t="shared" si="14"/>
        <v>0</v>
      </c>
      <c r="H187" s="212"/>
      <c r="I187" s="55">
        <f t="shared" si="15"/>
        <v>0</v>
      </c>
      <c r="J187" s="97"/>
      <c r="K187" s="57">
        <f t="shared" si="16"/>
        <v>0</v>
      </c>
      <c r="L187" s="212"/>
      <c r="M187" s="55">
        <f t="shared" si="17"/>
        <v>0</v>
      </c>
      <c r="N187" s="97"/>
      <c r="O187" s="58">
        <f t="shared" si="18"/>
        <v>0</v>
      </c>
      <c r="P187" s="28"/>
      <c r="Q187" s="28"/>
    </row>
    <row r="188" spans="1:17" s="7" customFormat="1" x14ac:dyDescent="0.25">
      <c r="A188" s="94">
        <v>164</v>
      </c>
      <c r="B188" s="210" t="s">
        <v>1463</v>
      </c>
      <c r="C188" s="65"/>
      <c r="D188" s="51"/>
      <c r="E188" s="93"/>
      <c r="F188" s="211"/>
      <c r="G188" s="44">
        <f t="shared" si="14"/>
        <v>0</v>
      </c>
      <c r="H188" s="212"/>
      <c r="I188" s="55">
        <f t="shared" si="15"/>
        <v>0</v>
      </c>
      <c r="J188" s="97"/>
      <c r="K188" s="57">
        <f t="shared" si="16"/>
        <v>0</v>
      </c>
      <c r="L188" s="212"/>
      <c r="M188" s="55">
        <f t="shared" si="17"/>
        <v>0</v>
      </c>
      <c r="N188" s="97"/>
      <c r="O188" s="58">
        <f t="shared" si="18"/>
        <v>0</v>
      </c>
      <c r="P188" s="28"/>
      <c r="Q188" s="28"/>
    </row>
    <row r="189" spans="1:17" s="7" customFormat="1" x14ac:dyDescent="0.25">
      <c r="A189" s="94">
        <v>165</v>
      </c>
      <c r="B189" s="210" t="s">
        <v>1331</v>
      </c>
      <c r="C189" s="65"/>
      <c r="D189" s="51"/>
      <c r="E189" s="93"/>
      <c r="F189" s="211"/>
      <c r="G189" s="44">
        <f t="shared" si="14"/>
        <v>0</v>
      </c>
      <c r="H189" s="212"/>
      <c r="I189" s="55">
        <f t="shared" si="15"/>
        <v>0</v>
      </c>
      <c r="J189" s="97"/>
      <c r="K189" s="57">
        <f t="shared" si="16"/>
        <v>0</v>
      </c>
      <c r="L189" s="212"/>
      <c r="M189" s="55">
        <f t="shared" si="17"/>
        <v>0</v>
      </c>
      <c r="N189" s="97"/>
      <c r="O189" s="58">
        <f t="shared" si="18"/>
        <v>0</v>
      </c>
      <c r="P189" s="28"/>
      <c r="Q189" s="28"/>
    </row>
    <row r="190" spans="1:17" s="7" customFormat="1" x14ac:dyDescent="0.25">
      <c r="A190" s="94">
        <v>166</v>
      </c>
      <c r="B190" s="210" t="s">
        <v>1464</v>
      </c>
      <c r="C190" s="65"/>
      <c r="D190" s="51"/>
      <c r="E190" s="93"/>
      <c r="F190" s="211"/>
      <c r="G190" s="44">
        <f t="shared" si="14"/>
        <v>0</v>
      </c>
      <c r="H190" s="212"/>
      <c r="I190" s="55">
        <f t="shared" si="15"/>
        <v>0</v>
      </c>
      <c r="J190" s="97"/>
      <c r="K190" s="57">
        <f t="shared" si="16"/>
        <v>0</v>
      </c>
      <c r="L190" s="212"/>
      <c r="M190" s="55">
        <f t="shared" si="17"/>
        <v>0</v>
      </c>
      <c r="N190" s="97"/>
      <c r="O190" s="58">
        <f t="shared" si="18"/>
        <v>0</v>
      </c>
      <c r="P190" s="28"/>
      <c r="Q190" s="28"/>
    </row>
    <row r="191" spans="1:17" s="7" customFormat="1" x14ac:dyDescent="0.25">
      <c r="A191" s="94">
        <v>167</v>
      </c>
      <c r="B191" s="210" t="s">
        <v>1465</v>
      </c>
      <c r="C191" s="65"/>
      <c r="D191" s="51"/>
      <c r="E191" s="93"/>
      <c r="F191" s="211"/>
      <c r="G191" s="44">
        <f t="shared" si="14"/>
        <v>0</v>
      </c>
      <c r="H191" s="212"/>
      <c r="I191" s="55">
        <f t="shared" si="15"/>
        <v>0</v>
      </c>
      <c r="J191" s="97"/>
      <c r="K191" s="57">
        <f t="shared" si="16"/>
        <v>0</v>
      </c>
      <c r="L191" s="212"/>
      <c r="M191" s="55">
        <f t="shared" si="17"/>
        <v>0</v>
      </c>
      <c r="N191" s="97"/>
      <c r="O191" s="58">
        <f t="shared" si="18"/>
        <v>0</v>
      </c>
      <c r="P191" s="28"/>
      <c r="Q191" s="28"/>
    </row>
    <row r="192" spans="1:17" s="7" customFormat="1" x14ac:dyDescent="0.25">
      <c r="A192" s="94">
        <v>168</v>
      </c>
      <c r="B192" s="210" t="s">
        <v>1466</v>
      </c>
      <c r="C192" s="65"/>
      <c r="D192" s="51"/>
      <c r="E192" s="93"/>
      <c r="F192" s="211"/>
      <c r="G192" s="44">
        <f t="shared" si="14"/>
        <v>0</v>
      </c>
      <c r="H192" s="212"/>
      <c r="I192" s="55">
        <f t="shared" si="15"/>
        <v>0</v>
      </c>
      <c r="J192" s="97"/>
      <c r="K192" s="57">
        <f t="shared" si="16"/>
        <v>0</v>
      </c>
      <c r="L192" s="212"/>
      <c r="M192" s="55">
        <f t="shared" si="17"/>
        <v>0</v>
      </c>
      <c r="N192" s="97"/>
      <c r="O192" s="58">
        <f t="shared" si="18"/>
        <v>0</v>
      </c>
      <c r="P192" s="28"/>
      <c r="Q192" s="28"/>
    </row>
    <row r="193" spans="1:17" s="7" customFormat="1" x14ac:dyDescent="0.25">
      <c r="A193" s="94">
        <v>169</v>
      </c>
      <c r="B193" s="210" t="s">
        <v>1467</v>
      </c>
      <c r="C193" s="65"/>
      <c r="D193" s="51"/>
      <c r="E193" s="93"/>
      <c r="F193" s="211"/>
      <c r="G193" s="44">
        <f t="shared" si="14"/>
        <v>0</v>
      </c>
      <c r="H193" s="212"/>
      <c r="I193" s="55">
        <f t="shared" si="15"/>
        <v>0</v>
      </c>
      <c r="J193" s="97"/>
      <c r="K193" s="57">
        <f t="shared" si="16"/>
        <v>0</v>
      </c>
      <c r="L193" s="212"/>
      <c r="M193" s="55">
        <f t="shared" si="17"/>
        <v>0</v>
      </c>
      <c r="N193" s="97"/>
      <c r="O193" s="58">
        <f t="shared" si="18"/>
        <v>0</v>
      </c>
      <c r="P193" s="28"/>
      <c r="Q193" s="28"/>
    </row>
    <row r="194" spans="1:17" s="7" customFormat="1" x14ac:dyDescent="0.25">
      <c r="A194" s="94">
        <v>170</v>
      </c>
      <c r="B194" s="210" t="s">
        <v>1469</v>
      </c>
      <c r="C194" s="65"/>
      <c r="D194" s="51"/>
      <c r="E194" s="93"/>
      <c r="F194" s="211"/>
      <c r="G194" s="44">
        <f t="shared" si="14"/>
        <v>0</v>
      </c>
      <c r="H194" s="212"/>
      <c r="I194" s="55">
        <f t="shared" si="15"/>
        <v>0</v>
      </c>
      <c r="J194" s="97"/>
      <c r="K194" s="57">
        <f t="shared" si="16"/>
        <v>0</v>
      </c>
      <c r="L194" s="212"/>
      <c r="M194" s="55">
        <f t="shared" si="17"/>
        <v>0</v>
      </c>
      <c r="N194" s="97"/>
      <c r="O194" s="58">
        <f t="shared" si="18"/>
        <v>0</v>
      </c>
      <c r="P194" s="28"/>
      <c r="Q194" s="28"/>
    </row>
    <row r="195" spans="1:17" s="7" customFormat="1" x14ac:dyDescent="0.25">
      <c r="A195" s="94"/>
      <c r="B195" s="210"/>
      <c r="C195" s="65"/>
      <c r="D195" s="51"/>
      <c r="E195" s="93"/>
      <c r="F195" s="211"/>
      <c r="G195" s="44">
        <f t="shared" si="14"/>
        <v>0</v>
      </c>
      <c r="H195" s="212"/>
      <c r="I195" s="55">
        <f t="shared" si="15"/>
        <v>0</v>
      </c>
      <c r="J195" s="97"/>
      <c r="K195" s="57">
        <f t="shared" si="16"/>
        <v>0</v>
      </c>
      <c r="L195" s="212"/>
      <c r="M195" s="55">
        <f t="shared" si="17"/>
        <v>0</v>
      </c>
      <c r="N195" s="97"/>
      <c r="O195" s="58">
        <f t="shared" si="18"/>
        <v>0</v>
      </c>
      <c r="P195" s="28"/>
      <c r="Q195" s="28"/>
    </row>
    <row r="196" spans="1:17" s="7" customFormat="1" x14ac:dyDescent="0.25">
      <c r="A196" s="94"/>
      <c r="B196" s="322" t="s">
        <v>1470</v>
      </c>
      <c r="C196" s="65"/>
      <c r="D196" s="51"/>
      <c r="E196" s="93"/>
      <c r="F196" s="211"/>
      <c r="G196" s="44">
        <f t="shared" si="14"/>
        <v>0</v>
      </c>
      <c r="H196" s="212"/>
      <c r="I196" s="55">
        <f t="shared" si="15"/>
        <v>0</v>
      </c>
      <c r="J196" s="97"/>
      <c r="K196" s="57">
        <f t="shared" si="16"/>
        <v>0</v>
      </c>
      <c r="L196" s="212"/>
      <c r="M196" s="55">
        <f t="shared" si="17"/>
        <v>0</v>
      </c>
      <c r="N196" s="97"/>
      <c r="O196" s="58">
        <f t="shared" si="18"/>
        <v>0</v>
      </c>
      <c r="P196" s="28"/>
      <c r="Q196" s="28"/>
    </row>
    <row r="197" spans="1:17" s="7" customFormat="1" x14ac:dyDescent="0.25">
      <c r="A197" s="94">
        <v>171</v>
      </c>
      <c r="B197" s="210" t="s">
        <v>1471</v>
      </c>
      <c r="C197" s="65"/>
      <c r="D197" s="51"/>
      <c r="E197" s="93"/>
      <c r="F197" s="211"/>
      <c r="G197" s="44">
        <f t="shared" si="14"/>
        <v>0</v>
      </c>
      <c r="H197" s="212"/>
      <c r="I197" s="55">
        <f t="shared" si="15"/>
        <v>0</v>
      </c>
      <c r="J197" s="97"/>
      <c r="K197" s="57">
        <f t="shared" si="16"/>
        <v>0</v>
      </c>
      <c r="L197" s="212"/>
      <c r="M197" s="55">
        <f t="shared" si="17"/>
        <v>0</v>
      </c>
      <c r="N197" s="97"/>
      <c r="O197" s="58">
        <f t="shared" si="18"/>
        <v>0</v>
      </c>
      <c r="P197" s="28"/>
      <c r="Q197" s="28"/>
    </row>
    <row r="198" spans="1:17" s="7" customFormat="1" x14ac:dyDescent="0.25">
      <c r="A198" s="94">
        <v>172</v>
      </c>
      <c r="B198" s="210" t="s">
        <v>1054</v>
      </c>
      <c r="C198" s="65"/>
      <c r="D198" s="51"/>
      <c r="E198" s="93"/>
      <c r="F198" s="211"/>
      <c r="G198" s="44">
        <f t="shared" si="14"/>
        <v>0</v>
      </c>
      <c r="H198" s="212"/>
      <c r="I198" s="55">
        <f t="shared" si="15"/>
        <v>0</v>
      </c>
      <c r="J198" s="97"/>
      <c r="K198" s="57">
        <f t="shared" si="16"/>
        <v>0</v>
      </c>
      <c r="L198" s="212"/>
      <c r="M198" s="55">
        <f t="shared" si="17"/>
        <v>0</v>
      </c>
      <c r="N198" s="97"/>
      <c r="O198" s="58">
        <f t="shared" si="18"/>
        <v>0</v>
      </c>
      <c r="P198" s="28"/>
      <c r="Q198" s="28"/>
    </row>
    <row r="199" spans="1:17" s="7" customFormat="1" x14ac:dyDescent="0.25">
      <c r="A199" s="94">
        <v>173</v>
      </c>
      <c r="B199" s="210" t="s">
        <v>1059</v>
      </c>
      <c r="C199" s="65"/>
      <c r="D199" s="51"/>
      <c r="E199" s="93"/>
      <c r="F199" s="211"/>
      <c r="G199" s="44">
        <f t="shared" si="14"/>
        <v>0</v>
      </c>
      <c r="H199" s="212"/>
      <c r="I199" s="55">
        <f t="shared" si="15"/>
        <v>0</v>
      </c>
      <c r="J199" s="97"/>
      <c r="K199" s="57">
        <f t="shared" si="16"/>
        <v>0</v>
      </c>
      <c r="L199" s="212"/>
      <c r="M199" s="55">
        <f t="shared" si="17"/>
        <v>0</v>
      </c>
      <c r="N199" s="97"/>
      <c r="O199" s="58">
        <f t="shared" si="18"/>
        <v>0</v>
      </c>
      <c r="P199" s="28"/>
      <c r="Q199" s="28"/>
    </row>
    <row r="200" spans="1:17" s="7" customFormat="1" x14ac:dyDescent="0.25">
      <c r="A200" s="94">
        <v>174</v>
      </c>
      <c r="B200" s="210" t="s">
        <v>1435</v>
      </c>
      <c r="C200" s="65"/>
      <c r="D200" s="51"/>
      <c r="E200" s="93"/>
      <c r="F200" s="211"/>
      <c r="G200" s="44">
        <f t="shared" si="14"/>
        <v>0</v>
      </c>
      <c r="H200" s="212"/>
      <c r="I200" s="55">
        <f t="shared" si="15"/>
        <v>0</v>
      </c>
      <c r="J200" s="97"/>
      <c r="K200" s="57">
        <f t="shared" si="16"/>
        <v>0</v>
      </c>
      <c r="L200" s="212"/>
      <c r="M200" s="55">
        <f t="shared" si="17"/>
        <v>0</v>
      </c>
      <c r="N200" s="97"/>
      <c r="O200" s="58">
        <f t="shared" si="18"/>
        <v>0</v>
      </c>
      <c r="P200" s="28"/>
      <c r="Q200" s="28"/>
    </row>
    <row r="201" spans="1:17" s="7" customFormat="1" x14ac:dyDescent="0.25">
      <c r="A201" s="94">
        <v>175</v>
      </c>
      <c r="B201" s="210" t="s">
        <v>1434</v>
      </c>
      <c r="C201" s="65"/>
      <c r="D201" s="51"/>
      <c r="E201" s="93"/>
      <c r="F201" s="211"/>
      <c r="G201" s="44">
        <f t="shared" si="14"/>
        <v>0</v>
      </c>
      <c r="H201" s="212"/>
      <c r="I201" s="55">
        <f t="shared" si="15"/>
        <v>0</v>
      </c>
      <c r="J201" s="97"/>
      <c r="K201" s="57">
        <f t="shared" si="16"/>
        <v>0</v>
      </c>
      <c r="L201" s="212"/>
      <c r="M201" s="55">
        <f t="shared" si="17"/>
        <v>0</v>
      </c>
      <c r="N201" s="97"/>
      <c r="O201" s="58">
        <f t="shared" si="18"/>
        <v>0</v>
      </c>
      <c r="P201" s="28"/>
      <c r="Q201" s="28"/>
    </row>
    <row r="202" spans="1:17" s="7" customFormat="1" x14ac:dyDescent="0.25">
      <c r="A202" s="94">
        <v>176</v>
      </c>
      <c r="B202" s="210" t="s">
        <v>1472</v>
      </c>
      <c r="C202" s="65"/>
      <c r="D202" s="51"/>
      <c r="E202" s="93"/>
      <c r="F202" s="211"/>
      <c r="G202" s="44">
        <f t="shared" si="14"/>
        <v>0</v>
      </c>
      <c r="H202" s="212"/>
      <c r="I202" s="55">
        <f t="shared" si="15"/>
        <v>0</v>
      </c>
      <c r="J202" s="97"/>
      <c r="K202" s="57">
        <f t="shared" si="16"/>
        <v>0</v>
      </c>
      <c r="L202" s="212"/>
      <c r="M202" s="55">
        <f t="shared" si="17"/>
        <v>0</v>
      </c>
      <c r="N202" s="97"/>
      <c r="O202" s="58">
        <f t="shared" si="18"/>
        <v>0</v>
      </c>
      <c r="P202" s="28"/>
      <c r="Q202" s="28"/>
    </row>
    <row r="203" spans="1:17" s="7" customFormat="1" x14ac:dyDescent="0.25">
      <c r="A203" s="94">
        <v>177</v>
      </c>
      <c r="B203" s="210" t="s">
        <v>1430</v>
      </c>
      <c r="C203" s="65"/>
      <c r="D203" s="51"/>
      <c r="E203" s="93"/>
      <c r="F203" s="211"/>
      <c r="G203" s="44">
        <f t="shared" si="14"/>
        <v>0</v>
      </c>
      <c r="H203" s="212"/>
      <c r="I203" s="55">
        <f t="shared" si="15"/>
        <v>0</v>
      </c>
      <c r="J203" s="97"/>
      <c r="K203" s="57">
        <f t="shared" si="16"/>
        <v>0</v>
      </c>
      <c r="L203" s="212"/>
      <c r="M203" s="55">
        <f t="shared" si="17"/>
        <v>0</v>
      </c>
      <c r="N203" s="97"/>
      <c r="O203" s="58">
        <f t="shared" si="18"/>
        <v>0</v>
      </c>
      <c r="P203" s="28"/>
      <c r="Q203" s="28"/>
    </row>
    <row r="204" spans="1:17" s="7" customFormat="1" x14ac:dyDescent="0.25">
      <c r="A204" s="94">
        <v>178</v>
      </c>
      <c r="B204" s="210" t="s">
        <v>1473</v>
      </c>
      <c r="C204" s="65"/>
      <c r="D204" s="51"/>
      <c r="E204" s="93"/>
      <c r="F204" s="211"/>
      <c r="G204" s="44">
        <f t="shared" si="14"/>
        <v>0</v>
      </c>
      <c r="H204" s="212"/>
      <c r="I204" s="55">
        <f t="shared" si="15"/>
        <v>0</v>
      </c>
      <c r="J204" s="97"/>
      <c r="K204" s="57">
        <f t="shared" si="16"/>
        <v>0</v>
      </c>
      <c r="L204" s="212"/>
      <c r="M204" s="55">
        <f t="shared" si="17"/>
        <v>0</v>
      </c>
      <c r="N204" s="97"/>
      <c r="O204" s="58">
        <f t="shared" si="18"/>
        <v>0</v>
      </c>
      <c r="P204" s="28"/>
      <c r="Q204" s="28"/>
    </row>
    <row r="205" spans="1:17" s="7" customFormat="1" x14ac:dyDescent="0.25">
      <c r="A205" s="94">
        <v>179</v>
      </c>
      <c r="B205" s="210" t="s">
        <v>1458</v>
      </c>
      <c r="C205" s="65"/>
      <c r="D205" s="51"/>
      <c r="E205" s="93"/>
      <c r="F205" s="211"/>
      <c r="G205" s="44">
        <f t="shared" ref="G205:G268" si="19">E205*D205</f>
        <v>0</v>
      </c>
      <c r="H205" s="212"/>
      <c r="I205" s="55">
        <f t="shared" si="15"/>
        <v>0</v>
      </c>
      <c r="J205" s="97"/>
      <c r="K205" s="57">
        <f t="shared" si="16"/>
        <v>0</v>
      </c>
      <c r="L205" s="212"/>
      <c r="M205" s="55">
        <f t="shared" si="17"/>
        <v>0</v>
      </c>
      <c r="N205" s="97"/>
      <c r="O205" s="58">
        <f t="shared" si="18"/>
        <v>0</v>
      </c>
      <c r="P205" s="28"/>
      <c r="Q205" s="28"/>
    </row>
    <row r="206" spans="1:17" s="7" customFormat="1" x14ac:dyDescent="0.25">
      <c r="A206" s="94">
        <v>180</v>
      </c>
      <c r="B206" s="210" t="s">
        <v>1474</v>
      </c>
      <c r="C206" s="65"/>
      <c r="D206" s="51"/>
      <c r="E206" s="93"/>
      <c r="F206" s="211"/>
      <c r="G206" s="44">
        <f t="shared" si="19"/>
        <v>0</v>
      </c>
      <c r="H206" s="212"/>
      <c r="I206" s="55">
        <f t="shared" ref="I206:I269" si="20">H206*E206</f>
        <v>0</v>
      </c>
      <c r="J206" s="97"/>
      <c r="K206" s="57">
        <f t="shared" ref="K206:K269" si="21">J206*E206</f>
        <v>0</v>
      </c>
      <c r="L206" s="212"/>
      <c r="M206" s="55">
        <f t="shared" ref="M206:M269" si="22">L206*E206</f>
        <v>0</v>
      </c>
      <c r="N206" s="97"/>
      <c r="O206" s="58">
        <f t="shared" ref="O206:O269" si="23">N206*E206</f>
        <v>0</v>
      </c>
      <c r="P206" s="28"/>
      <c r="Q206" s="28"/>
    </row>
    <row r="207" spans="1:17" s="7" customFormat="1" x14ac:dyDescent="0.25">
      <c r="A207" s="94">
        <v>181</v>
      </c>
      <c r="B207" s="210" t="s">
        <v>1055</v>
      </c>
      <c r="C207" s="65"/>
      <c r="D207" s="51"/>
      <c r="E207" s="93"/>
      <c r="F207" s="211"/>
      <c r="G207" s="44">
        <f t="shared" si="19"/>
        <v>0</v>
      </c>
      <c r="H207" s="212"/>
      <c r="I207" s="55">
        <f t="shared" si="20"/>
        <v>0</v>
      </c>
      <c r="J207" s="97"/>
      <c r="K207" s="57">
        <f t="shared" si="21"/>
        <v>0</v>
      </c>
      <c r="L207" s="212"/>
      <c r="M207" s="55">
        <f t="shared" si="22"/>
        <v>0</v>
      </c>
      <c r="N207" s="97"/>
      <c r="O207" s="58">
        <f t="shared" si="23"/>
        <v>0</v>
      </c>
      <c r="P207" s="28"/>
      <c r="Q207" s="28"/>
    </row>
    <row r="208" spans="1:17" s="7" customFormat="1" x14ac:dyDescent="0.25">
      <c r="A208" s="94">
        <v>182</v>
      </c>
      <c r="B208" s="210" t="s">
        <v>1475</v>
      </c>
      <c r="C208" s="65"/>
      <c r="D208" s="51"/>
      <c r="E208" s="93"/>
      <c r="F208" s="211"/>
      <c r="G208" s="44">
        <f t="shared" si="19"/>
        <v>0</v>
      </c>
      <c r="H208" s="212"/>
      <c r="I208" s="55">
        <f t="shared" si="20"/>
        <v>0</v>
      </c>
      <c r="J208" s="97"/>
      <c r="K208" s="57">
        <f t="shared" si="21"/>
        <v>0</v>
      </c>
      <c r="L208" s="212"/>
      <c r="M208" s="55">
        <f t="shared" si="22"/>
        <v>0</v>
      </c>
      <c r="N208" s="97"/>
      <c r="O208" s="58">
        <f t="shared" si="23"/>
        <v>0</v>
      </c>
      <c r="P208" s="28"/>
      <c r="Q208" s="28"/>
    </row>
    <row r="209" spans="1:17" s="7" customFormat="1" x14ac:dyDescent="0.25">
      <c r="A209" s="94">
        <v>183</v>
      </c>
      <c r="B209" s="210" t="s">
        <v>1476</v>
      </c>
      <c r="C209" s="65"/>
      <c r="D209" s="51"/>
      <c r="E209" s="93"/>
      <c r="F209" s="211"/>
      <c r="G209" s="44">
        <f t="shared" si="19"/>
        <v>0</v>
      </c>
      <c r="H209" s="212"/>
      <c r="I209" s="55">
        <f t="shared" si="20"/>
        <v>0</v>
      </c>
      <c r="J209" s="97"/>
      <c r="K209" s="57">
        <f t="shared" si="21"/>
        <v>0</v>
      </c>
      <c r="L209" s="212"/>
      <c r="M209" s="55">
        <f t="shared" si="22"/>
        <v>0</v>
      </c>
      <c r="N209" s="97"/>
      <c r="O209" s="58">
        <f t="shared" si="23"/>
        <v>0</v>
      </c>
      <c r="P209" s="28"/>
      <c r="Q209" s="28"/>
    </row>
    <row r="210" spans="1:17" s="7" customFormat="1" x14ac:dyDescent="0.25">
      <c r="A210" s="94">
        <v>184</v>
      </c>
      <c r="B210" s="210" t="s">
        <v>1477</v>
      </c>
      <c r="C210" s="65"/>
      <c r="D210" s="51"/>
      <c r="E210" s="93"/>
      <c r="F210" s="211"/>
      <c r="G210" s="44">
        <f t="shared" si="19"/>
        <v>0</v>
      </c>
      <c r="H210" s="212"/>
      <c r="I210" s="55">
        <f t="shared" si="20"/>
        <v>0</v>
      </c>
      <c r="J210" s="97"/>
      <c r="K210" s="57">
        <f t="shared" si="21"/>
        <v>0</v>
      </c>
      <c r="L210" s="212"/>
      <c r="M210" s="55">
        <f t="shared" si="22"/>
        <v>0</v>
      </c>
      <c r="N210" s="97"/>
      <c r="O210" s="58">
        <f t="shared" si="23"/>
        <v>0</v>
      </c>
      <c r="P210" s="28"/>
      <c r="Q210" s="28"/>
    </row>
    <row r="211" spans="1:17" s="7" customFormat="1" x14ac:dyDescent="0.25">
      <c r="A211" s="94">
        <v>185</v>
      </c>
      <c r="B211" s="210" t="s">
        <v>1478</v>
      </c>
      <c r="C211" s="65"/>
      <c r="D211" s="51"/>
      <c r="E211" s="93"/>
      <c r="F211" s="211"/>
      <c r="G211" s="44">
        <f t="shared" si="19"/>
        <v>0</v>
      </c>
      <c r="H211" s="212"/>
      <c r="I211" s="55">
        <f t="shared" si="20"/>
        <v>0</v>
      </c>
      <c r="J211" s="97"/>
      <c r="K211" s="57">
        <f t="shared" si="21"/>
        <v>0</v>
      </c>
      <c r="L211" s="212"/>
      <c r="M211" s="55">
        <f t="shared" si="22"/>
        <v>0</v>
      </c>
      <c r="N211" s="97"/>
      <c r="O211" s="58">
        <f t="shared" si="23"/>
        <v>0</v>
      </c>
      <c r="P211" s="28"/>
      <c r="Q211" s="28"/>
    </row>
    <row r="212" spans="1:17" s="7" customFormat="1" x14ac:dyDescent="0.25">
      <c r="A212" s="94">
        <v>186</v>
      </c>
      <c r="B212" s="210" t="s">
        <v>1056</v>
      </c>
      <c r="C212" s="65"/>
      <c r="D212" s="51"/>
      <c r="E212" s="93"/>
      <c r="F212" s="211"/>
      <c r="G212" s="44">
        <f t="shared" si="19"/>
        <v>0</v>
      </c>
      <c r="H212" s="212"/>
      <c r="I212" s="55">
        <f t="shared" si="20"/>
        <v>0</v>
      </c>
      <c r="J212" s="97"/>
      <c r="K212" s="57">
        <f t="shared" si="21"/>
        <v>0</v>
      </c>
      <c r="L212" s="212"/>
      <c r="M212" s="55">
        <f t="shared" si="22"/>
        <v>0</v>
      </c>
      <c r="N212" s="97"/>
      <c r="O212" s="58">
        <f t="shared" si="23"/>
        <v>0</v>
      </c>
      <c r="P212" s="28"/>
      <c r="Q212" s="28"/>
    </row>
    <row r="213" spans="1:17" s="7" customFormat="1" x14ac:dyDescent="0.25">
      <c r="A213" s="94">
        <v>187</v>
      </c>
      <c r="B213" s="210" t="s">
        <v>1479</v>
      </c>
      <c r="C213" s="65"/>
      <c r="D213" s="51"/>
      <c r="E213" s="93"/>
      <c r="F213" s="211"/>
      <c r="G213" s="44">
        <f t="shared" si="19"/>
        <v>0</v>
      </c>
      <c r="H213" s="212"/>
      <c r="I213" s="55">
        <f t="shared" si="20"/>
        <v>0</v>
      </c>
      <c r="J213" s="97"/>
      <c r="K213" s="57">
        <f t="shared" si="21"/>
        <v>0</v>
      </c>
      <c r="L213" s="212"/>
      <c r="M213" s="55">
        <f t="shared" si="22"/>
        <v>0</v>
      </c>
      <c r="N213" s="97"/>
      <c r="O213" s="58">
        <f t="shared" si="23"/>
        <v>0</v>
      </c>
      <c r="P213" s="28"/>
      <c r="Q213" s="28"/>
    </row>
    <row r="214" spans="1:17" s="7" customFormat="1" x14ac:dyDescent="0.25">
      <c r="A214" s="94">
        <v>188</v>
      </c>
      <c r="B214" s="210" t="s">
        <v>1480</v>
      </c>
      <c r="C214" s="65"/>
      <c r="D214" s="51"/>
      <c r="E214" s="93"/>
      <c r="F214" s="211"/>
      <c r="G214" s="44">
        <f t="shared" si="19"/>
        <v>0</v>
      </c>
      <c r="H214" s="212"/>
      <c r="I214" s="55">
        <f t="shared" si="20"/>
        <v>0</v>
      </c>
      <c r="J214" s="97"/>
      <c r="K214" s="57">
        <f t="shared" si="21"/>
        <v>0</v>
      </c>
      <c r="L214" s="212"/>
      <c r="M214" s="55">
        <f t="shared" si="22"/>
        <v>0</v>
      </c>
      <c r="N214" s="97"/>
      <c r="O214" s="58">
        <f t="shared" si="23"/>
        <v>0</v>
      </c>
      <c r="P214" s="28"/>
      <c r="Q214" s="28"/>
    </row>
    <row r="215" spans="1:17" s="7" customFormat="1" x14ac:dyDescent="0.25">
      <c r="A215" s="94">
        <v>189</v>
      </c>
      <c r="B215" s="210" t="s">
        <v>1481</v>
      </c>
      <c r="C215" s="65"/>
      <c r="D215" s="51"/>
      <c r="E215" s="93"/>
      <c r="F215" s="211"/>
      <c r="G215" s="44">
        <f t="shared" si="19"/>
        <v>0</v>
      </c>
      <c r="H215" s="212"/>
      <c r="I215" s="55">
        <f t="shared" si="20"/>
        <v>0</v>
      </c>
      <c r="J215" s="97"/>
      <c r="K215" s="57">
        <f t="shared" si="21"/>
        <v>0</v>
      </c>
      <c r="L215" s="212"/>
      <c r="M215" s="55">
        <f t="shared" si="22"/>
        <v>0</v>
      </c>
      <c r="N215" s="97"/>
      <c r="O215" s="58">
        <f t="shared" si="23"/>
        <v>0</v>
      </c>
      <c r="P215" s="28"/>
      <c r="Q215" s="28"/>
    </row>
    <row r="216" spans="1:17" s="7" customFormat="1" x14ac:dyDescent="0.25">
      <c r="A216" s="94">
        <v>190</v>
      </c>
      <c r="B216" s="210" t="s">
        <v>1439</v>
      </c>
      <c r="C216" s="65"/>
      <c r="D216" s="51"/>
      <c r="E216" s="93"/>
      <c r="F216" s="211"/>
      <c r="G216" s="44">
        <f t="shared" si="19"/>
        <v>0</v>
      </c>
      <c r="H216" s="212"/>
      <c r="I216" s="55">
        <f t="shared" si="20"/>
        <v>0</v>
      </c>
      <c r="J216" s="97"/>
      <c r="K216" s="57">
        <f t="shared" si="21"/>
        <v>0</v>
      </c>
      <c r="L216" s="212"/>
      <c r="M216" s="55">
        <f t="shared" si="22"/>
        <v>0</v>
      </c>
      <c r="N216" s="97"/>
      <c r="O216" s="58">
        <f t="shared" si="23"/>
        <v>0</v>
      </c>
      <c r="P216" s="28"/>
      <c r="Q216" s="28"/>
    </row>
    <row r="217" spans="1:17" s="7" customFormat="1" x14ac:dyDescent="0.25">
      <c r="A217" s="94">
        <v>191</v>
      </c>
      <c r="B217" s="210" t="s">
        <v>1482</v>
      </c>
      <c r="C217" s="65"/>
      <c r="D217" s="51"/>
      <c r="E217" s="93"/>
      <c r="F217" s="211"/>
      <c r="G217" s="44">
        <f t="shared" si="19"/>
        <v>0</v>
      </c>
      <c r="H217" s="212"/>
      <c r="I217" s="55">
        <f t="shared" si="20"/>
        <v>0</v>
      </c>
      <c r="J217" s="97"/>
      <c r="K217" s="57">
        <f t="shared" si="21"/>
        <v>0</v>
      </c>
      <c r="L217" s="212"/>
      <c r="M217" s="55">
        <f t="shared" si="22"/>
        <v>0</v>
      </c>
      <c r="N217" s="97"/>
      <c r="O217" s="58">
        <f t="shared" si="23"/>
        <v>0</v>
      </c>
      <c r="P217" s="28"/>
      <c r="Q217" s="28"/>
    </row>
    <row r="218" spans="1:17" s="7" customFormat="1" x14ac:dyDescent="0.25">
      <c r="A218" s="94">
        <v>192</v>
      </c>
      <c r="B218" s="210" t="s">
        <v>1483</v>
      </c>
      <c r="C218" s="65"/>
      <c r="D218" s="51"/>
      <c r="E218" s="93"/>
      <c r="F218" s="211"/>
      <c r="G218" s="44">
        <f t="shared" si="19"/>
        <v>0</v>
      </c>
      <c r="H218" s="212"/>
      <c r="I218" s="55">
        <f t="shared" si="20"/>
        <v>0</v>
      </c>
      <c r="J218" s="97"/>
      <c r="K218" s="57">
        <f t="shared" si="21"/>
        <v>0</v>
      </c>
      <c r="L218" s="212"/>
      <c r="M218" s="55">
        <f t="shared" si="22"/>
        <v>0</v>
      </c>
      <c r="N218" s="97"/>
      <c r="O218" s="58">
        <f t="shared" si="23"/>
        <v>0</v>
      </c>
      <c r="P218" s="28"/>
      <c r="Q218" s="28"/>
    </row>
    <row r="219" spans="1:17" s="7" customFormat="1" x14ac:dyDescent="0.25">
      <c r="A219" s="94">
        <v>193</v>
      </c>
      <c r="B219" s="210" t="s">
        <v>1484</v>
      </c>
      <c r="C219" s="65"/>
      <c r="D219" s="51"/>
      <c r="E219" s="93"/>
      <c r="F219" s="211"/>
      <c r="G219" s="44">
        <f t="shared" si="19"/>
        <v>0</v>
      </c>
      <c r="H219" s="212"/>
      <c r="I219" s="55">
        <f t="shared" si="20"/>
        <v>0</v>
      </c>
      <c r="J219" s="97"/>
      <c r="K219" s="57">
        <f t="shared" si="21"/>
        <v>0</v>
      </c>
      <c r="L219" s="212"/>
      <c r="M219" s="55">
        <f t="shared" si="22"/>
        <v>0</v>
      </c>
      <c r="N219" s="97"/>
      <c r="O219" s="58">
        <f t="shared" si="23"/>
        <v>0</v>
      </c>
      <c r="P219" s="28"/>
      <c r="Q219" s="28"/>
    </row>
    <row r="220" spans="1:17" s="7" customFormat="1" x14ac:dyDescent="0.25">
      <c r="A220" s="94">
        <v>194</v>
      </c>
      <c r="B220" s="210" t="s">
        <v>1485</v>
      </c>
      <c r="C220" s="65"/>
      <c r="D220" s="51"/>
      <c r="E220" s="93"/>
      <c r="F220" s="211"/>
      <c r="G220" s="44">
        <f t="shared" si="19"/>
        <v>0</v>
      </c>
      <c r="H220" s="212"/>
      <c r="I220" s="55">
        <f t="shared" si="20"/>
        <v>0</v>
      </c>
      <c r="J220" s="97"/>
      <c r="K220" s="57">
        <f t="shared" si="21"/>
        <v>0</v>
      </c>
      <c r="L220" s="212"/>
      <c r="M220" s="55">
        <f t="shared" si="22"/>
        <v>0</v>
      </c>
      <c r="N220" s="97"/>
      <c r="O220" s="58">
        <f t="shared" si="23"/>
        <v>0</v>
      </c>
      <c r="P220" s="28"/>
      <c r="Q220" s="28"/>
    </row>
    <row r="221" spans="1:17" s="7" customFormat="1" x14ac:dyDescent="0.25">
      <c r="A221" s="94">
        <v>195</v>
      </c>
      <c r="B221" s="210" t="s">
        <v>1486</v>
      </c>
      <c r="C221" s="65"/>
      <c r="D221" s="51"/>
      <c r="E221" s="93"/>
      <c r="F221" s="211"/>
      <c r="G221" s="44">
        <f t="shared" si="19"/>
        <v>0</v>
      </c>
      <c r="H221" s="212"/>
      <c r="I221" s="55">
        <f t="shared" si="20"/>
        <v>0</v>
      </c>
      <c r="J221" s="97"/>
      <c r="K221" s="57">
        <f t="shared" si="21"/>
        <v>0</v>
      </c>
      <c r="L221" s="212"/>
      <c r="M221" s="55">
        <f t="shared" si="22"/>
        <v>0</v>
      </c>
      <c r="N221" s="97"/>
      <c r="O221" s="58">
        <f t="shared" si="23"/>
        <v>0</v>
      </c>
      <c r="P221" s="28"/>
      <c r="Q221" s="28"/>
    </row>
    <row r="222" spans="1:17" s="7" customFormat="1" x14ac:dyDescent="0.25">
      <c r="A222" s="94">
        <v>196</v>
      </c>
      <c r="B222" s="210" t="s">
        <v>1460</v>
      </c>
      <c r="C222" s="65"/>
      <c r="D222" s="51"/>
      <c r="E222" s="93"/>
      <c r="F222" s="211"/>
      <c r="G222" s="44">
        <f t="shared" si="19"/>
        <v>0</v>
      </c>
      <c r="H222" s="212"/>
      <c r="I222" s="55">
        <f t="shared" si="20"/>
        <v>0</v>
      </c>
      <c r="J222" s="97"/>
      <c r="K222" s="57">
        <f t="shared" si="21"/>
        <v>0</v>
      </c>
      <c r="L222" s="212"/>
      <c r="M222" s="55">
        <f t="shared" si="22"/>
        <v>0</v>
      </c>
      <c r="N222" s="97"/>
      <c r="O222" s="58">
        <f t="shared" si="23"/>
        <v>0</v>
      </c>
      <c r="P222" s="28"/>
      <c r="Q222" s="28"/>
    </row>
    <row r="223" spans="1:17" s="7" customFormat="1" x14ac:dyDescent="0.25">
      <c r="A223" s="94">
        <v>197</v>
      </c>
      <c r="B223" s="210" t="s">
        <v>1444</v>
      </c>
      <c r="C223" s="65"/>
      <c r="D223" s="51"/>
      <c r="E223" s="93"/>
      <c r="F223" s="211"/>
      <c r="G223" s="44">
        <f t="shared" si="19"/>
        <v>0</v>
      </c>
      <c r="H223" s="212"/>
      <c r="I223" s="55">
        <f t="shared" si="20"/>
        <v>0</v>
      </c>
      <c r="J223" s="97"/>
      <c r="K223" s="57">
        <f t="shared" si="21"/>
        <v>0</v>
      </c>
      <c r="L223" s="212"/>
      <c r="M223" s="55">
        <f t="shared" si="22"/>
        <v>0</v>
      </c>
      <c r="N223" s="97"/>
      <c r="O223" s="58">
        <f t="shared" si="23"/>
        <v>0</v>
      </c>
      <c r="P223" s="28"/>
      <c r="Q223" s="28"/>
    </row>
    <row r="224" spans="1:17" s="7" customFormat="1" x14ac:dyDescent="0.25">
      <c r="A224" s="94">
        <v>198</v>
      </c>
      <c r="B224" s="210" t="s">
        <v>1487</v>
      </c>
      <c r="C224" s="65"/>
      <c r="D224" s="51"/>
      <c r="E224" s="93"/>
      <c r="F224" s="211"/>
      <c r="G224" s="44">
        <f t="shared" si="19"/>
        <v>0</v>
      </c>
      <c r="H224" s="212"/>
      <c r="I224" s="55">
        <f t="shared" si="20"/>
        <v>0</v>
      </c>
      <c r="J224" s="97"/>
      <c r="K224" s="57">
        <f t="shared" si="21"/>
        <v>0</v>
      </c>
      <c r="L224" s="212"/>
      <c r="M224" s="55">
        <f t="shared" si="22"/>
        <v>0</v>
      </c>
      <c r="N224" s="97"/>
      <c r="O224" s="58">
        <f t="shared" si="23"/>
        <v>0</v>
      </c>
      <c r="P224" s="28"/>
      <c r="Q224" s="28"/>
    </row>
    <row r="225" spans="1:17" s="7" customFormat="1" x14ac:dyDescent="0.25">
      <c r="A225" s="94">
        <v>199</v>
      </c>
      <c r="B225" s="210" t="s">
        <v>1488</v>
      </c>
      <c r="C225" s="65"/>
      <c r="D225" s="51"/>
      <c r="E225" s="93"/>
      <c r="F225" s="211"/>
      <c r="G225" s="44">
        <f t="shared" si="19"/>
        <v>0</v>
      </c>
      <c r="H225" s="212"/>
      <c r="I225" s="55">
        <f t="shared" si="20"/>
        <v>0</v>
      </c>
      <c r="J225" s="97"/>
      <c r="K225" s="57">
        <f t="shared" si="21"/>
        <v>0</v>
      </c>
      <c r="L225" s="212"/>
      <c r="M225" s="55">
        <f t="shared" si="22"/>
        <v>0</v>
      </c>
      <c r="N225" s="97"/>
      <c r="O225" s="58">
        <f t="shared" si="23"/>
        <v>0</v>
      </c>
      <c r="P225" s="28"/>
      <c r="Q225" s="28"/>
    </row>
    <row r="226" spans="1:17" s="7" customFormat="1" x14ac:dyDescent="0.25">
      <c r="A226" s="94">
        <v>200</v>
      </c>
      <c r="B226" s="210" t="s">
        <v>1489</v>
      </c>
      <c r="C226" s="65"/>
      <c r="D226" s="51"/>
      <c r="E226" s="93"/>
      <c r="F226" s="211"/>
      <c r="G226" s="44">
        <f t="shared" si="19"/>
        <v>0</v>
      </c>
      <c r="H226" s="212"/>
      <c r="I226" s="55">
        <f t="shared" si="20"/>
        <v>0</v>
      </c>
      <c r="J226" s="97"/>
      <c r="K226" s="57">
        <f t="shared" si="21"/>
        <v>0</v>
      </c>
      <c r="L226" s="212"/>
      <c r="M226" s="55">
        <f t="shared" si="22"/>
        <v>0</v>
      </c>
      <c r="N226" s="97"/>
      <c r="O226" s="58">
        <f t="shared" si="23"/>
        <v>0</v>
      </c>
      <c r="P226" s="28"/>
      <c r="Q226" s="28"/>
    </row>
    <row r="227" spans="1:17" s="7" customFormat="1" x14ac:dyDescent="0.25">
      <c r="A227" s="94">
        <v>201</v>
      </c>
      <c r="B227" s="210" t="s">
        <v>1490</v>
      </c>
      <c r="C227" s="65"/>
      <c r="D227" s="51"/>
      <c r="E227" s="93"/>
      <c r="F227" s="211"/>
      <c r="G227" s="44">
        <f t="shared" si="19"/>
        <v>0</v>
      </c>
      <c r="H227" s="212"/>
      <c r="I227" s="55">
        <f t="shared" si="20"/>
        <v>0</v>
      </c>
      <c r="J227" s="97"/>
      <c r="K227" s="57">
        <f t="shared" si="21"/>
        <v>0</v>
      </c>
      <c r="L227" s="212"/>
      <c r="M227" s="55">
        <f t="shared" si="22"/>
        <v>0</v>
      </c>
      <c r="N227" s="97"/>
      <c r="O227" s="58">
        <f t="shared" si="23"/>
        <v>0</v>
      </c>
      <c r="P227" s="28"/>
      <c r="Q227" s="28"/>
    </row>
    <row r="228" spans="1:17" s="7" customFormat="1" x14ac:dyDescent="0.25">
      <c r="A228" s="94"/>
      <c r="B228" s="210"/>
      <c r="C228" s="65"/>
      <c r="D228" s="51"/>
      <c r="E228" s="93"/>
      <c r="F228" s="211"/>
      <c r="G228" s="44">
        <f t="shared" si="19"/>
        <v>0</v>
      </c>
      <c r="H228" s="212"/>
      <c r="I228" s="55">
        <f t="shared" si="20"/>
        <v>0</v>
      </c>
      <c r="J228" s="97"/>
      <c r="K228" s="57">
        <f t="shared" si="21"/>
        <v>0</v>
      </c>
      <c r="L228" s="212"/>
      <c r="M228" s="55">
        <f t="shared" si="22"/>
        <v>0</v>
      </c>
      <c r="N228" s="97"/>
      <c r="O228" s="58">
        <f t="shared" si="23"/>
        <v>0</v>
      </c>
      <c r="P228" s="28"/>
      <c r="Q228" s="28"/>
    </row>
    <row r="229" spans="1:17" s="7" customFormat="1" x14ac:dyDescent="0.25">
      <c r="A229" s="94"/>
      <c r="B229" s="323" t="s">
        <v>1491</v>
      </c>
      <c r="C229" s="65"/>
      <c r="D229" s="51"/>
      <c r="E229" s="93"/>
      <c r="F229" s="211"/>
      <c r="G229" s="44">
        <f t="shared" si="19"/>
        <v>0</v>
      </c>
      <c r="H229" s="212"/>
      <c r="I229" s="55">
        <f t="shared" si="20"/>
        <v>0</v>
      </c>
      <c r="J229" s="97"/>
      <c r="K229" s="57">
        <f t="shared" si="21"/>
        <v>0</v>
      </c>
      <c r="L229" s="212"/>
      <c r="M229" s="55">
        <f t="shared" si="22"/>
        <v>0</v>
      </c>
      <c r="N229" s="97"/>
      <c r="O229" s="58">
        <f t="shared" si="23"/>
        <v>0</v>
      </c>
      <c r="P229" s="28"/>
      <c r="Q229" s="28"/>
    </row>
    <row r="230" spans="1:17" s="7" customFormat="1" x14ac:dyDescent="0.25">
      <c r="A230" s="94">
        <v>202</v>
      </c>
      <c r="B230" s="210" t="s">
        <v>1492</v>
      </c>
      <c r="C230" s="65"/>
      <c r="D230" s="51"/>
      <c r="E230" s="93"/>
      <c r="F230" s="211"/>
      <c r="G230" s="44">
        <f t="shared" si="19"/>
        <v>0</v>
      </c>
      <c r="H230" s="212"/>
      <c r="I230" s="55">
        <f t="shared" si="20"/>
        <v>0</v>
      </c>
      <c r="J230" s="97"/>
      <c r="K230" s="57">
        <f t="shared" si="21"/>
        <v>0</v>
      </c>
      <c r="L230" s="212"/>
      <c r="M230" s="55">
        <f t="shared" si="22"/>
        <v>0</v>
      </c>
      <c r="N230" s="97"/>
      <c r="O230" s="58">
        <f t="shared" si="23"/>
        <v>0</v>
      </c>
      <c r="P230" s="28"/>
      <c r="Q230" s="28"/>
    </row>
    <row r="231" spans="1:17" s="7" customFormat="1" x14ac:dyDescent="0.25">
      <c r="A231" s="94">
        <v>203</v>
      </c>
      <c r="B231" s="210" t="s">
        <v>1058</v>
      </c>
      <c r="C231" s="65"/>
      <c r="D231" s="51"/>
      <c r="E231" s="93"/>
      <c r="F231" s="211"/>
      <c r="G231" s="44">
        <f t="shared" si="19"/>
        <v>0</v>
      </c>
      <c r="H231" s="212"/>
      <c r="I231" s="55">
        <f t="shared" si="20"/>
        <v>0</v>
      </c>
      <c r="J231" s="97"/>
      <c r="K231" s="57">
        <f t="shared" si="21"/>
        <v>0</v>
      </c>
      <c r="L231" s="212"/>
      <c r="M231" s="55">
        <f t="shared" si="22"/>
        <v>0</v>
      </c>
      <c r="N231" s="97"/>
      <c r="O231" s="58">
        <f t="shared" si="23"/>
        <v>0</v>
      </c>
      <c r="P231" s="28"/>
      <c r="Q231" s="28"/>
    </row>
    <row r="232" spans="1:17" s="7" customFormat="1" x14ac:dyDescent="0.25">
      <c r="A232" s="94">
        <v>204</v>
      </c>
      <c r="B232" s="210" t="s">
        <v>1059</v>
      </c>
      <c r="C232" s="65"/>
      <c r="D232" s="51"/>
      <c r="E232" s="93"/>
      <c r="F232" s="211"/>
      <c r="G232" s="44">
        <f t="shared" si="19"/>
        <v>0</v>
      </c>
      <c r="H232" s="212"/>
      <c r="I232" s="55">
        <f t="shared" si="20"/>
        <v>0</v>
      </c>
      <c r="J232" s="97"/>
      <c r="K232" s="57">
        <f t="shared" si="21"/>
        <v>0</v>
      </c>
      <c r="L232" s="212"/>
      <c r="M232" s="55">
        <f t="shared" si="22"/>
        <v>0</v>
      </c>
      <c r="N232" s="97"/>
      <c r="O232" s="58">
        <f t="shared" si="23"/>
        <v>0</v>
      </c>
      <c r="P232" s="28"/>
      <c r="Q232" s="28"/>
    </row>
    <row r="233" spans="1:17" s="7" customFormat="1" x14ac:dyDescent="0.25">
      <c r="A233" s="94">
        <v>205</v>
      </c>
      <c r="B233" s="210" t="s">
        <v>1435</v>
      </c>
      <c r="C233" s="65"/>
      <c r="D233" s="51"/>
      <c r="E233" s="93"/>
      <c r="F233" s="211"/>
      <c r="G233" s="44">
        <f t="shared" si="19"/>
        <v>0</v>
      </c>
      <c r="H233" s="212"/>
      <c r="I233" s="55">
        <f t="shared" si="20"/>
        <v>0</v>
      </c>
      <c r="J233" s="97"/>
      <c r="K233" s="57">
        <f t="shared" si="21"/>
        <v>0</v>
      </c>
      <c r="L233" s="212"/>
      <c r="M233" s="55">
        <f t="shared" si="22"/>
        <v>0</v>
      </c>
      <c r="N233" s="97"/>
      <c r="O233" s="58">
        <f t="shared" si="23"/>
        <v>0</v>
      </c>
      <c r="P233" s="28"/>
      <c r="Q233" s="28"/>
    </row>
    <row r="234" spans="1:17" s="7" customFormat="1" x14ac:dyDescent="0.25">
      <c r="A234" s="94">
        <v>206</v>
      </c>
      <c r="B234" s="210" t="s">
        <v>1430</v>
      </c>
      <c r="C234" s="65"/>
      <c r="D234" s="51"/>
      <c r="E234" s="93"/>
      <c r="F234" s="211"/>
      <c r="G234" s="44">
        <f t="shared" si="19"/>
        <v>0</v>
      </c>
      <c r="H234" s="212"/>
      <c r="I234" s="55">
        <f t="shared" si="20"/>
        <v>0</v>
      </c>
      <c r="J234" s="97"/>
      <c r="K234" s="57">
        <f t="shared" si="21"/>
        <v>0</v>
      </c>
      <c r="L234" s="212"/>
      <c r="M234" s="55">
        <f t="shared" si="22"/>
        <v>0</v>
      </c>
      <c r="N234" s="97"/>
      <c r="O234" s="58">
        <f t="shared" si="23"/>
        <v>0</v>
      </c>
      <c r="P234" s="28"/>
      <c r="Q234" s="28"/>
    </row>
    <row r="235" spans="1:17" s="7" customFormat="1" x14ac:dyDescent="0.25">
      <c r="A235" s="94">
        <v>207</v>
      </c>
      <c r="B235" s="210" t="s">
        <v>1458</v>
      </c>
      <c r="C235" s="65"/>
      <c r="D235" s="51"/>
      <c r="E235" s="93"/>
      <c r="F235" s="211"/>
      <c r="G235" s="44">
        <f t="shared" si="19"/>
        <v>0</v>
      </c>
      <c r="H235" s="212"/>
      <c r="I235" s="55">
        <f t="shared" si="20"/>
        <v>0</v>
      </c>
      <c r="J235" s="97"/>
      <c r="K235" s="57">
        <f t="shared" si="21"/>
        <v>0</v>
      </c>
      <c r="L235" s="212"/>
      <c r="M235" s="55">
        <f t="shared" si="22"/>
        <v>0</v>
      </c>
      <c r="N235" s="97"/>
      <c r="O235" s="58">
        <f t="shared" si="23"/>
        <v>0</v>
      </c>
      <c r="P235" s="28"/>
      <c r="Q235" s="28"/>
    </row>
    <row r="236" spans="1:17" s="7" customFormat="1" x14ac:dyDescent="0.25">
      <c r="A236" s="94">
        <v>208</v>
      </c>
      <c r="B236" s="210" t="s">
        <v>1493</v>
      </c>
      <c r="C236" s="65"/>
      <c r="D236" s="51"/>
      <c r="E236" s="93"/>
      <c r="F236" s="211"/>
      <c r="G236" s="44">
        <f t="shared" si="19"/>
        <v>0</v>
      </c>
      <c r="H236" s="212"/>
      <c r="I236" s="55">
        <f t="shared" si="20"/>
        <v>0</v>
      </c>
      <c r="J236" s="97"/>
      <c r="K236" s="57">
        <f t="shared" si="21"/>
        <v>0</v>
      </c>
      <c r="L236" s="212"/>
      <c r="M236" s="55">
        <f t="shared" si="22"/>
        <v>0</v>
      </c>
      <c r="N236" s="97"/>
      <c r="O236" s="58">
        <f t="shared" si="23"/>
        <v>0</v>
      </c>
      <c r="P236" s="28"/>
      <c r="Q236" s="28"/>
    </row>
    <row r="237" spans="1:17" s="7" customFormat="1" x14ac:dyDescent="0.25">
      <c r="A237" s="94">
        <v>209</v>
      </c>
      <c r="B237" s="210" t="s">
        <v>1054</v>
      </c>
      <c r="C237" s="65"/>
      <c r="D237" s="51"/>
      <c r="E237" s="93"/>
      <c r="F237" s="211"/>
      <c r="G237" s="44">
        <f t="shared" si="19"/>
        <v>0</v>
      </c>
      <c r="H237" s="212"/>
      <c r="I237" s="55">
        <f t="shared" si="20"/>
        <v>0</v>
      </c>
      <c r="J237" s="97"/>
      <c r="K237" s="57">
        <f t="shared" si="21"/>
        <v>0</v>
      </c>
      <c r="L237" s="212"/>
      <c r="M237" s="55">
        <f t="shared" si="22"/>
        <v>0</v>
      </c>
      <c r="N237" s="97"/>
      <c r="O237" s="58">
        <f t="shared" si="23"/>
        <v>0</v>
      </c>
      <c r="P237" s="28"/>
      <c r="Q237" s="28"/>
    </row>
    <row r="238" spans="1:17" s="7" customFormat="1" x14ac:dyDescent="0.25">
      <c r="A238" s="94">
        <v>210</v>
      </c>
      <c r="B238" s="210" t="s">
        <v>1053</v>
      </c>
      <c r="C238" s="65"/>
      <c r="D238" s="51"/>
      <c r="E238" s="93"/>
      <c r="F238" s="211"/>
      <c r="G238" s="44">
        <f t="shared" si="19"/>
        <v>0</v>
      </c>
      <c r="H238" s="212"/>
      <c r="I238" s="55">
        <f t="shared" si="20"/>
        <v>0</v>
      </c>
      <c r="J238" s="97"/>
      <c r="K238" s="57">
        <f t="shared" si="21"/>
        <v>0</v>
      </c>
      <c r="L238" s="212"/>
      <c r="M238" s="55">
        <f t="shared" si="22"/>
        <v>0</v>
      </c>
      <c r="N238" s="97"/>
      <c r="O238" s="58">
        <f t="shared" si="23"/>
        <v>0</v>
      </c>
      <c r="P238" s="28"/>
      <c r="Q238" s="28"/>
    </row>
    <row r="239" spans="1:17" s="7" customFormat="1" x14ac:dyDescent="0.25">
      <c r="A239" s="94">
        <v>211</v>
      </c>
      <c r="B239" s="210" t="s">
        <v>1469</v>
      </c>
      <c r="C239" s="65"/>
      <c r="D239" s="51"/>
      <c r="E239" s="93"/>
      <c r="F239" s="211"/>
      <c r="G239" s="44">
        <f t="shared" si="19"/>
        <v>0</v>
      </c>
      <c r="H239" s="212"/>
      <c r="I239" s="55">
        <f t="shared" si="20"/>
        <v>0</v>
      </c>
      <c r="J239" s="97"/>
      <c r="K239" s="57">
        <f t="shared" si="21"/>
        <v>0</v>
      </c>
      <c r="L239" s="212"/>
      <c r="M239" s="55">
        <f t="shared" si="22"/>
        <v>0</v>
      </c>
      <c r="N239" s="97"/>
      <c r="O239" s="58">
        <f t="shared" si="23"/>
        <v>0</v>
      </c>
      <c r="P239" s="28"/>
      <c r="Q239" s="28"/>
    </row>
    <row r="240" spans="1:17" s="7" customFormat="1" x14ac:dyDescent="0.25">
      <c r="A240" s="94">
        <v>212</v>
      </c>
      <c r="B240" s="210" t="s">
        <v>1055</v>
      </c>
      <c r="C240" s="65"/>
      <c r="D240" s="51"/>
      <c r="E240" s="93"/>
      <c r="F240" s="211"/>
      <c r="G240" s="44">
        <f t="shared" si="19"/>
        <v>0</v>
      </c>
      <c r="H240" s="212"/>
      <c r="I240" s="55">
        <f t="shared" si="20"/>
        <v>0</v>
      </c>
      <c r="J240" s="97"/>
      <c r="K240" s="57">
        <f t="shared" si="21"/>
        <v>0</v>
      </c>
      <c r="L240" s="212"/>
      <c r="M240" s="55">
        <f t="shared" si="22"/>
        <v>0</v>
      </c>
      <c r="N240" s="97"/>
      <c r="O240" s="58">
        <f t="shared" si="23"/>
        <v>0</v>
      </c>
      <c r="P240" s="28"/>
      <c r="Q240" s="28"/>
    </row>
    <row r="241" spans="1:17" s="7" customFormat="1" x14ac:dyDescent="0.25">
      <c r="A241" s="94">
        <v>213</v>
      </c>
      <c r="B241" s="210" t="s">
        <v>1474</v>
      </c>
      <c r="C241" s="65"/>
      <c r="D241" s="51"/>
      <c r="E241" s="93"/>
      <c r="F241" s="211"/>
      <c r="G241" s="44">
        <f t="shared" si="19"/>
        <v>0</v>
      </c>
      <c r="H241" s="212"/>
      <c r="I241" s="55">
        <f t="shared" si="20"/>
        <v>0</v>
      </c>
      <c r="J241" s="97"/>
      <c r="K241" s="57">
        <f t="shared" si="21"/>
        <v>0</v>
      </c>
      <c r="L241" s="212"/>
      <c r="M241" s="55">
        <f t="shared" si="22"/>
        <v>0</v>
      </c>
      <c r="N241" s="97"/>
      <c r="O241" s="58">
        <f t="shared" si="23"/>
        <v>0</v>
      </c>
      <c r="P241" s="28"/>
      <c r="Q241" s="28"/>
    </row>
    <row r="242" spans="1:17" s="7" customFormat="1" x14ac:dyDescent="0.25">
      <c r="A242" s="94">
        <v>214</v>
      </c>
      <c r="B242" s="210" t="s">
        <v>1494</v>
      </c>
      <c r="C242" s="65"/>
      <c r="D242" s="51"/>
      <c r="E242" s="93"/>
      <c r="F242" s="211"/>
      <c r="G242" s="44">
        <f t="shared" si="19"/>
        <v>0</v>
      </c>
      <c r="H242" s="212"/>
      <c r="I242" s="55">
        <f t="shared" si="20"/>
        <v>0</v>
      </c>
      <c r="J242" s="97"/>
      <c r="K242" s="57">
        <f t="shared" si="21"/>
        <v>0</v>
      </c>
      <c r="L242" s="212"/>
      <c r="M242" s="55">
        <f t="shared" si="22"/>
        <v>0</v>
      </c>
      <c r="N242" s="97"/>
      <c r="O242" s="58">
        <f t="shared" si="23"/>
        <v>0</v>
      </c>
      <c r="P242" s="28"/>
      <c r="Q242" s="28"/>
    </row>
    <row r="243" spans="1:17" s="7" customFormat="1" x14ac:dyDescent="0.25">
      <c r="A243" s="94">
        <v>215</v>
      </c>
      <c r="B243" s="210" t="s">
        <v>1056</v>
      </c>
      <c r="C243" s="65"/>
      <c r="D243" s="51"/>
      <c r="E243" s="93"/>
      <c r="F243" s="211"/>
      <c r="G243" s="44">
        <f t="shared" si="19"/>
        <v>0</v>
      </c>
      <c r="H243" s="212"/>
      <c r="I243" s="55">
        <f t="shared" si="20"/>
        <v>0</v>
      </c>
      <c r="J243" s="97"/>
      <c r="K243" s="57">
        <f t="shared" si="21"/>
        <v>0</v>
      </c>
      <c r="L243" s="212"/>
      <c r="M243" s="55">
        <f t="shared" si="22"/>
        <v>0</v>
      </c>
      <c r="N243" s="97"/>
      <c r="O243" s="58">
        <f t="shared" si="23"/>
        <v>0</v>
      </c>
      <c r="P243" s="28"/>
      <c r="Q243" s="28"/>
    </row>
    <row r="244" spans="1:17" s="7" customFormat="1" x14ac:dyDescent="0.25">
      <c r="A244" s="94">
        <v>216</v>
      </c>
      <c r="B244" s="210" t="s">
        <v>1480</v>
      </c>
      <c r="C244" s="65"/>
      <c r="D244" s="51"/>
      <c r="E244" s="93"/>
      <c r="F244" s="211"/>
      <c r="G244" s="44">
        <f t="shared" si="19"/>
        <v>0</v>
      </c>
      <c r="H244" s="212"/>
      <c r="I244" s="55">
        <f t="shared" si="20"/>
        <v>0</v>
      </c>
      <c r="J244" s="97"/>
      <c r="K244" s="57">
        <f t="shared" si="21"/>
        <v>0</v>
      </c>
      <c r="L244" s="212"/>
      <c r="M244" s="55">
        <f t="shared" si="22"/>
        <v>0</v>
      </c>
      <c r="N244" s="97"/>
      <c r="O244" s="58">
        <f t="shared" si="23"/>
        <v>0</v>
      </c>
      <c r="P244" s="28"/>
      <c r="Q244" s="28"/>
    </row>
    <row r="245" spans="1:17" s="7" customFormat="1" x14ac:dyDescent="0.25">
      <c r="A245" s="94">
        <v>217</v>
      </c>
      <c r="B245" s="210" t="s">
        <v>1057</v>
      </c>
      <c r="C245" s="65"/>
      <c r="D245" s="51"/>
      <c r="E245" s="93"/>
      <c r="F245" s="211"/>
      <c r="G245" s="44">
        <f t="shared" si="19"/>
        <v>0</v>
      </c>
      <c r="H245" s="212"/>
      <c r="I245" s="55">
        <f t="shared" si="20"/>
        <v>0</v>
      </c>
      <c r="J245" s="97"/>
      <c r="K245" s="57">
        <f t="shared" si="21"/>
        <v>0</v>
      </c>
      <c r="L245" s="212"/>
      <c r="M245" s="55">
        <f t="shared" si="22"/>
        <v>0</v>
      </c>
      <c r="N245" s="97"/>
      <c r="O245" s="58">
        <f t="shared" si="23"/>
        <v>0</v>
      </c>
      <c r="P245" s="28"/>
      <c r="Q245" s="28"/>
    </row>
    <row r="246" spans="1:17" s="7" customFormat="1" x14ac:dyDescent="0.25">
      <c r="A246" s="94">
        <v>218</v>
      </c>
      <c r="B246" s="210" t="s">
        <v>1495</v>
      </c>
      <c r="C246" s="65"/>
      <c r="D246" s="51"/>
      <c r="E246" s="93"/>
      <c r="F246" s="211"/>
      <c r="G246" s="44">
        <f t="shared" si="19"/>
        <v>0</v>
      </c>
      <c r="H246" s="212"/>
      <c r="I246" s="55">
        <f t="shared" si="20"/>
        <v>0</v>
      </c>
      <c r="J246" s="97"/>
      <c r="K246" s="57">
        <f t="shared" si="21"/>
        <v>0</v>
      </c>
      <c r="L246" s="212"/>
      <c r="M246" s="55">
        <f t="shared" si="22"/>
        <v>0</v>
      </c>
      <c r="N246" s="97"/>
      <c r="O246" s="58">
        <f t="shared" si="23"/>
        <v>0</v>
      </c>
      <c r="P246" s="28"/>
      <c r="Q246" s="28"/>
    </row>
    <row r="247" spans="1:17" s="7" customFormat="1" x14ac:dyDescent="0.25">
      <c r="A247" s="94">
        <v>219</v>
      </c>
      <c r="B247" s="210" t="s">
        <v>1496</v>
      </c>
      <c r="C247" s="65"/>
      <c r="D247" s="51"/>
      <c r="E247" s="93"/>
      <c r="F247" s="211"/>
      <c r="G247" s="44">
        <f t="shared" si="19"/>
        <v>0</v>
      </c>
      <c r="H247" s="212"/>
      <c r="I247" s="55">
        <f t="shared" si="20"/>
        <v>0</v>
      </c>
      <c r="J247" s="97"/>
      <c r="K247" s="57">
        <f t="shared" si="21"/>
        <v>0</v>
      </c>
      <c r="L247" s="212"/>
      <c r="M247" s="55">
        <f t="shared" si="22"/>
        <v>0</v>
      </c>
      <c r="N247" s="97"/>
      <c r="O247" s="58">
        <f t="shared" si="23"/>
        <v>0</v>
      </c>
      <c r="P247" s="28"/>
      <c r="Q247" s="28"/>
    </row>
    <row r="248" spans="1:17" s="7" customFormat="1" x14ac:dyDescent="0.25">
      <c r="A248" s="94">
        <v>220</v>
      </c>
      <c r="B248" s="210" t="s">
        <v>1439</v>
      </c>
      <c r="C248" s="65"/>
      <c r="D248" s="51"/>
      <c r="E248" s="93"/>
      <c r="F248" s="211"/>
      <c r="G248" s="44">
        <f t="shared" si="19"/>
        <v>0</v>
      </c>
      <c r="H248" s="212"/>
      <c r="I248" s="55">
        <f t="shared" si="20"/>
        <v>0</v>
      </c>
      <c r="J248" s="97"/>
      <c r="K248" s="57">
        <f t="shared" si="21"/>
        <v>0</v>
      </c>
      <c r="L248" s="212"/>
      <c r="M248" s="55">
        <f t="shared" si="22"/>
        <v>0</v>
      </c>
      <c r="N248" s="97"/>
      <c r="O248" s="58">
        <f t="shared" si="23"/>
        <v>0</v>
      </c>
      <c r="P248" s="28"/>
      <c r="Q248" s="28"/>
    </row>
    <row r="249" spans="1:17" s="7" customFormat="1" x14ac:dyDescent="0.25">
      <c r="A249" s="94">
        <v>221</v>
      </c>
      <c r="B249" s="210" t="s">
        <v>1482</v>
      </c>
      <c r="C249" s="65"/>
      <c r="D249" s="51"/>
      <c r="E249" s="93"/>
      <c r="F249" s="211"/>
      <c r="G249" s="44">
        <f t="shared" si="19"/>
        <v>0</v>
      </c>
      <c r="H249" s="212"/>
      <c r="I249" s="55">
        <f t="shared" si="20"/>
        <v>0</v>
      </c>
      <c r="J249" s="97"/>
      <c r="K249" s="57">
        <f t="shared" si="21"/>
        <v>0</v>
      </c>
      <c r="L249" s="212"/>
      <c r="M249" s="55">
        <f t="shared" si="22"/>
        <v>0</v>
      </c>
      <c r="N249" s="97"/>
      <c r="O249" s="58">
        <f t="shared" si="23"/>
        <v>0</v>
      </c>
      <c r="P249" s="28"/>
      <c r="Q249" s="28"/>
    </row>
    <row r="250" spans="1:17" s="7" customFormat="1" x14ac:dyDescent="0.25">
      <c r="A250" s="94">
        <v>222</v>
      </c>
      <c r="B250" s="210" t="s">
        <v>1497</v>
      </c>
      <c r="C250" s="65"/>
      <c r="D250" s="51"/>
      <c r="E250" s="93"/>
      <c r="F250" s="211"/>
      <c r="G250" s="44">
        <f t="shared" si="19"/>
        <v>0</v>
      </c>
      <c r="H250" s="212"/>
      <c r="I250" s="55">
        <f t="shared" si="20"/>
        <v>0</v>
      </c>
      <c r="J250" s="97"/>
      <c r="K250" s="57">
        <f t="shared" si="21"/>
        <v>0</v>
      </c>
      <c r="L250" s="212"/>
      <c r="M250" s="55">
        <f t="shared" si="22"/>
        <v>0</v>
      </c>
      <c r="N250" s="97"/>
      <c r="O250" s="58">
        <f t="shared" si="23"/>
        <v>0</v>
      </c>
      <c r="P250" s="28"/>
      <c r="Q250" s="28"/>
    </row>
    <row r="251" spans="1:17" s="7" customFormat="1" x14ac:dyDescent="0.25">
      <c r="A251" s="94">
        <v>223</v>
      </c>
      <c r="B251" s="210" t="s">
        <v>1498</v>
      </c>
      <c r="C251" s="65"/>
      <c r="D251" s="51"/>
      <c r="E251" s="93"/>
      <c r="F251" s="211"/>
      <c r="G251" s="44">
        <f t="shared" si="19"/>
        <v>0</v>
      </c>
      <c r="H251" s="212"/>
      <c r="I251" s="55">
        <f t="shared" si="20"/>
        <v>0</v>
      </c>
      <c r="J251" s="97"/>
      <c r="K251" s="57">
        <f t="shared" si="21"/>
        <v>0</v>
      </c>
      <c r="L251" s="212"/>
      <c r="M251" s="55">
        <f t="shared" si="22"/>
        <v>0</v>
      </c>
      <c r="N251" s="97"/>
      <c r="O251" s="58">
        <f t="shared" si="23"/>
        <v>0</v>
      </c>
      <c r="P251" s="28"/>
      <c r="Q251" s="28"/>
    </row>
    <row r="252" spans="1:17" s="7" customFormat="1" x14ac:dyDescent="0.25">
      <c r="A252" s="94">
        <v>224</v>
      </c>
      <c r="B252" s="210" t="s">
        <v>1499</v>
      </c>
      <c r="C252" s="65"/>
      <c r="D252" s="51"/>
      <c r="E252" s="93"/>
      <c r="F252" s="211"/>
      <c r="G252" s="44">
        <f t="shared" si="19"/>
        <v>0</v>
      </c>
      <c r="H252" s="212"/>
      <c r="I252" s="55">
        <f t="shared" si="20"/>
        <v>0</v>
      </c>
      <c r="J252" s="97"/>
      <c r="K252" s="57">
        <f t="shared" si="21"/>
        <v>0</v>
      </c>
      <c r="L252" s="212"/>
      <c r="M252" s="55">
        <f t="shared" si="22"/>
        <v>0</v>
      </c>
      <c r="N252" s="97"/>
      <c r="O252" s="58">
        <f t="shared" si="23"/>
        <v>0</v>
      </c>
      <c r="P252" s="28"/>
      <c r="Q252" s="28"/>
    </row>
    <row r="253" spans="1:17" s="7" customFormat="1" x14ac:dyDescent="0.25">
      <c r="A253" s="94">
        <v>225</v>
      </c>
      <c r="B253" s="210" t="s">
        <v>1500</v>
      </c>
      <c r="C253" s="65"/>
      <c r="D253" s="51"/>
      <c r="E253" s="93"/>
      <c r="F253" s="211"/>
      <c r="G253" s="44">
        <f t="shared" si="19"/>
        <v>0</v>
      </c>
      <c r="H253" s="212"/>
      <c r="I253" s="55">
        <f t="shared" si="20"/>
        <v>0</v>
      </c>
      <c r="J253" s="97"/>
      <c r="K253" s="57">
        <f t="shared" si="21"/>
        <v>0</v>
      </c>
      <c r="L253" s="212"/>
      <c r="M253" s="55">
        <f t="shared" si="22"/>
        <v>0</v>
      </c>
      <c r="N253" s="97"/>
      <c r="O253" s="58">
        <f t="shared" si="23"/>
        <v>0</v>
      </c>
      <c r="P253" s="28"/>
      <c r="Q253" s="28"/>
    </row>
    <row r="254" spans="1:17" s="7" customFormat="1" x14ac:dyDescent="0.25">
      <c r="A254" s="94">
        <v>226</v>
      </c>
      <c r="B254" s="210" t="s">
        <v>1501</v>
      </c>
      <c r="C254" s="65"/>
      <c r="D254" s="51"/>
      <c r="E254" s="93"/>
      <c r="F254" s="211"/>
      <c r="G254" s="44">
        <f t="shared" si="19"/>
        <v>0</v>
      </c>
      <c r="H254" s="212"/>
      <c r="I254" s="55">
        <f t="shared" si="20"/>
        <v>0</v>
      </c>
      <c r="J254" s="97"/>
      <c r="K254" s="57">
        <f t="shared" si="21"/>
        <v>0</v>
      </c>
      <c r="L254" s="212"/>
      <c r="M254" s="55">
        <f t="shared" si="22"/>
        <v>0</v>
      </c>
      <c r="N254" s="97"/>
      <c r="O254" s="58">
        <f t="shared" si="23"/>
        <v>0</v>
      </c>
      <c r="P254" s="28"/>
      <c r="Q254" s="28"/>
    </row>
    <row r="255" spans="1:17" s="7" customFormat="1" x14ac:dyDescent="0.25">
      <c r="A255" s="94">
        <v>227</v>
      </c>
      <c r="B255" s="210" t="s">
        <v>1502</v>
      </c>
      <c r="C255" s="65"/>
      <c r="D255" s="51"/>
      <c r="E255" s="93"/>
      <c r="F255" s="211"/>
      <c r="G255" s="44">
        <f t="shared" si="19"/>
        <v>0</v>
      </c>
      <c r="H255" s="212"/>
      <c r="I255" s="55">
        <f t="shared" si="20"/>
        <v>0</v>
      </c>
      <c r="J255" s="97"/>
      <c r="K255" s="57">
        <f t="shared" si="21"/>
        <v>0</v>
      </c>
      <c r="L255" s="212"/>
      <c r="M255" s="55">
        <f t="shared" si="22"/>
        <v>0</v>
      </c>
      <c r="N255" s="97"/>
      <c r="O255" s="58">
        <f t="shared" si="23"/>
        <v>0</v>
      </c>
      <c r="P255" s="28"/>
      <c r="Q255" s="28"/>
    </row>
    <row r="256" spans="1:17" s="7" customFormat="1" x14ac:dyDescent="0.25">
      <c r="A256" s="94">
        <v>228</v>
      </c>
      <c r="B256" s="210" t="s">
        <v>1484</v>
      </c>
      <c r="C256" s="65"/>
      <c r="D256" s="51"/>
      <c r="E256" s="93"/>
      <c r="F256" s="211"/>
      <c r="G256" s="44">
        <f t="shared" si="19"/>
        <v>0</v>
      </c>
      <c r="H256" s="212"/>
      <c r="I256" s="55">
        <f t="shared" si="20"/>
        <v>0</v>
      </c>
      <c r="J256" s="97"/>
      <c r="K256" s="57">
        <f t="shared" si="21"/>
        <v>0</v>
      </c>
      <c r="L256" s="212"/>
      <c r="M256" s="55">
        <f t="shared" si="22"/>
        <v>0</v>
      </c>
      <c r="N256" s="97"/>
      <c r="O256" s="58">
        <f t="shared" si="23"/>
        <v>0</v>
      </c>
      <c r="P256" s="28"/>
      <c r="Q256" s="28"/>
    </row>
    <row r="257" spans="1:17" s="7" customFormat="1" x14ac:dyDescent="0.25">
      <c r="A257" s="94">
        <v>229</v>
      </c>
      <c r="B257" s="210" t="s">
        <v>1452</v>
      </c>
      <c r="C257" s="65"/>
      <c r="D257" s="51"/>
      <c r="E257" s="93"/>
      <c r="F257" s="211"/>
      <c r="G257" s="44">
        <f t="shared" si="19"/>
        <v>0</v>
      </c>
      <c r="H257" s="212"/>
      <c r="I257" s="55">
        <f t="shared" si="20"/>
        <v>0</v>
      </c>
      <c r="J257" s="97"/>
      <c r="K257" s="57">
        <f t="shared" si="21"/>
        <v>0</v>
      </c>
      <c r="L257" s="212"/>
      <c r="M257" s="55">
        <f t="shared" si="22"/>
        <v>0</v>
      </c>
      <c r="N257" s="97"/>
      <c r="O257" s="58">
        <f t="shared" si="23"/>
        <v>0</v>
      </c>
      <c r="P257" s="28"/>
      <c r="Q257" s="28"/>
    </row>
    <row r="258" spans="1:17" s="7" customFormat="1" x14ac:dyDescent="0.25">
      <c r="A258" s="94">
        <v>230</v>
      </c>
      <c r="B258" s="210" t="s">
        <v>1503</v>
      </c>
      <c r="C258" s="65"/>
      <c r="D258" s="51"/>
      <c r="E258" s="93"/>
      <c r="F258" s="211"/>
      <c r="G258" s="44">
        <f t="shared" si="19"/>
        <v>0</v>
      </c>
      <c r="H258" s="212"/>
      <c r="I258" s="55">
        <f t="shared" si="20"/>
        <v>0</v>
      </c>
      <c r="J258" s="97"/>
      <c r="K258" s="57">
        <f t="shared" si="21"/>
        <v>0</v>
      </c>
      <c r="L258" s="212"/>
      <c r="M258" s="55">
        <f t="shared" si="22"/>
        <v>0</v>
      </c>
      <c r="N258" s="97"/>
      <c r="O258" s="58">
        <f t="shared" si="23"/>
        <v>0</v>
      </c>
      <c r="P258" s="28"/>
      <c r="Q258" s="28"/>
    </row>
    <row r="259" spans="1:17" s="7" customFormat="1" x14ac:dyDescent="0.25">
      <c r="A259" s="94">
        <v>231</v>
      </c>
      <c r="B259" s="210" t="s">
        <v>1521</v>
      </c>
      <c r="C259" s="65"/>
      <c r="D259" s="51"/>
      <c r="E259" s="93"/>
      <c r="F259" s="211"/>
      <c r="G259" s="44">
        <f t="shared" si="19"/>
        <v>0</v>
      </c>
      <c r="H259" s="212"/>
      <c r="I259" s="55">
        <f t="shared" si="20"/>
        <v>0</v>
      </c>
      <c r="J259" s="97"/>
      <c r="K259" s="57">
        <f t="shared" si="21"/>
        <v>0</v>
      </c>
      <c r="L259" s="212"/>
      <c r="M259" s="55">
        <f t="shared" si="22"/>
        <v>0</v>
      </c>
      <c r="N259" s="97"/>
      <c r="O259" s="58">
        <f t="shared" si="23"/>
        <v>0</v>
      </c>
      <c r="P259" s="28"/>
      <c r="Q259" s="28"/>
    </row>
    <row r="260" spans="1:17" s="7" customFormat="1" x14ac:dyDescent="0.25">
      <c r="A260" s="94">
        <v>232</v>
      </c>
      <c r="B260" s="210" t="s">
        <v>1454</v>
      </c>
      <c r="C260" s="65"/>
      <c r="D260" s="51"/>
      <c r="E260" s="93"/>
      <c r="F260" s="211"/>
      <c r="G260" s="44">
        <f t="shared" si="19"/>
        <v>0</v>
      </c>
      <c r="H260" s="212"/>
      <c r="I260" s="55">
        <f t="shared" si="20"/>
        <v>0</v>
      </c>
      <c r="J260" s="97"/>
      <c r="K260" s="57">
        <f t="shared" si="21"/>
        <v>0</v>
      </c>
      <c r="L260" s="212"/>
      <c r="M260" s="55">
        <f t="shared" si="22"/>
        <v>0</v>
      </c>
      <c r="N260" s="97"/>
      <c r="O260" s="58">
        <f t="shared" si="23"/>
        <v>0</v>
      </c>
      <c r="P260" s="28"/>
      <c r="Q260" s="28"/>
    </row>
    <row r="261" spans="1:17" s="7" customFormat="1" x14ac:dyDescent="0.25">
      <c r="A261" s="94"/>
      <c r="B261" s="210"/>
      <c r="C261" s="65"/>
      <c r="D261" s="51"/>
      <c r="E261" s="93"/>
      <c r="F261" s="211"/>
      <c r="G261" s="44">
        <f t="shared" si="19"/>
        <v>0</v>
      </c>
      <c r="H261" s="212"/>
      <c r="I261" s="55">
        <f t="shared" si="20"/>
        <v>0</v>
      </c>
      <c r="J261" s="97"/>
      <c r="K261" s="57">
        <f t="shared" si="21"/>
        <v>0</v>
      </c>
      <c r="L261" s="212"/>
      <c r="M261" s="55">
        <f t="shared" si="22"/>
        <v>0</v>
      </c>
      <c r="N261" s="97"/>
      <c r="O261" s="58">
        <f t="shared" si="23"/>
        <v>0</v>
      </c>
      <c r="P261" s="28"/>
      <c r="Q261" s="28"/>
    </row>
    <row r="262" spans="1:17" s="7" customFormat="1" x14ac:dyDescent="0.25">
      <c r="A262" s="94"/>
      <c r="B262" s="323" t="s">
        <v>1504</v>
      </c>
      <c r="C262" s="65"/>
      <c r="D262" s="51"/>
      <c r="E262" s="93"/>
      <c r="F262" s="211"/>
      <c r="G262" s="44">
        <f t="shared" si="19"/>
        <v>0</v>
      </c>
      <c r="H262" s="212"/>
      <c r="I262" s="55">
        <f t="shared" si="20"/>
        <v>0</v>
      </c>
      <c r="J262" s="97"/>
      <c r="K262" s="57">
        <f t="shared" si="21"/>
        <v>0</v>
      </c>
      <c r="L262" s="212"/>
      <c r="M262" s="55">
        <f t="shared" si="22"/>
        <v>0</v>
      </c>
      <c r="N262" s="97"/>
      <c r="O262" s="58">
        <f t="shared" si="23"/>
        <v>0</v>
      </c>
      <c r="P262" s="28"/>
      <c r="Q262" s="28"/>
    </row>
    <row r="263" spans="1:17" s="7" customFormat="1" x14ac:dyDescent="0.25">
      <c r="A263" s="94">
        <v>233</v>
      </c>
      <c r="B263" s="210" t="s">
        <v>1505</v>
      </c>
      <c r="C263" s="65"/>
      <c r="D263" s="51"/>
      <c r="E263" s="93"/>
      <c r="F263" s="211"/>
      <c r="G263" s="44">
        <f t="shared" si="19"/>
        <v>0</v>
      </c>
      <c r="H263" s="212"/>
      <c r="I263" s="55">
        <f t="shared" si="20"/>
        <v>0</v>
      </c>
      <c r="J263" s="97"/>
      <c r="K263" s="57">
        <f t="shared" si="21"/>
        <v>0</v>
      </c>
      <c r="L263" s="212"/>
      <c r="M263" s="55">
        <f t="shared" si="22"/>
        <v>0</v>
      </c>
      <c r="N263" s="97"/>
      <c r="O263" s="58">
        <f t="shared" si="23"/>
        <v>0</v>
      </c>
      <c r="P263" s="28"/>
      <c r="Q263" s="28"/>
    </row>
    <row r="264" spans="1:17" s="7" customFormat="1" x14ac:dyDescent="0.25">
      <c r="A264" s="94">
        <v>234</v>
      </c>
      <c r="B264" s="210" t="s">
        <v>1506</v>
      </c>
      <c r="C264" s="65"/>
      <c r="D264" s="51"/>
      <c r="E264" s="93"/>
      <c r="F264" s="211"/>
      <c r="G264" s="44">
        <f t="shared" si="19"/>
        <v>0</v>
      </c>
      <c r="H264" s="212"/>
      <c r="I264" s="55">
        <f t="shared" si="20"/>
        <v>0</v>
      </c>
      <c r="J264" s="97"/>
      <c r="K264" s="57">
        <f t="shared" si="21"/>
        <v>0</v>
      </c>
      <c r="L264" s="212"/>
      <c r="M264" s="55">
        <f t="shared" si="22"/>
        <v>0</v>
      </c>
      <c r="N264" s="97"/>
      <c r="O264" s="58">
        <f t="shared" si="23"/>
        <v>0</v>
      </c>
      <c r="P264" s="28"/>
      <c r="Q264" s="28"/>
    </row>
    <row r="265" spans="1:17" s="7" customFormat="1" x14ac:dyDescent="0.25">
      <c r="A265" s="94">
        <v>235</v>
      </c>
      <c r="B265" s="210" t="s">
        <v>1059</v>
      </c>
      <c r="C265" s="65"/>
      <c r="D265" s="51"/>
      <c r="E265" s="93"/>
      <c r="F265" s="211"/>
      <c r="G265" s="44">
        <f t="shared" si="19"/>
        <v>0</v>
      </c>
      <c r="H265" s="212"/>
      <c r="I265" s="55">
        <f t="shared" si="20"/>
        <v>0</v>
      </c>
      <c r="J265" s="97"/>
      <c r="K265" s="57">
        <f t="shared" si="21"/>
        <v>0</v>
      </c>
      <c r="L265" s="212"/>
      <c r="M265" s="55">
        <f t="shared" si="22"/>
        <v>0</v>
      </c>
      <c r="N265" s="97"/>
      <c r="O265" s="58">
        <f t="shared" si="23"/>
        <v>0</v>
      </c>
      <c r="P265" s="28"/>
      <c r="Q265" s="28"/>
    </row>
    <row r="266" spans="1:17" s="7" customFormat="1" x14ac:dyDescent="0.25">
      <c r="A266" s="94">
        <v>236</v>
      </c>
      <c r="B266" s="210" t="s">
        <v>1435</v>
      </c>
      <c r="C266" s="65"/>
      <c r="D266" s="51"/>
      <c r="E266" s="93"/>
      <c r="F266" s="211"/>
      <c r="G266" s="44">
        <f t="shared" si="19"/>
        <v>0</v>
      </c>
      <c r="H266" s="212"/>
      <c r="I266" s="55">
        <f t="shared" si="20"/>
        <v>0</v>
      </c>
      <c r="J266" s="97"/>
      <c r="K266" s="57">
        <f t="shared" si="21"/>
        <v>0</v>
      </c>
      <c r="L266" s="212"/>
      <c r="M266" s="55">
        <f t="shared" si="22"/>
        <v>0</v>
      </c>
      <c r="N266" s="97"/>
      <c r="O266" s="58">
        <f t="shared" si="23"/>
        <v>0</v>
      </c>
      <c r="P266" s="28"/>
      <c r="Q266" s="28"/>
    </row>
    <row r="267" spans="1:17" s="7" customFormat="1" x14ac:dyDescent="0.25">
      <c r="A267" s="94">
        <v>237</v>
      </c>
      <c r="B267" s="210" t="s">
        <v>1434</v>
      </c>
      <c r="C267" s="65"/>
      <c r="D267" s="51"/>
      <c r="E267" s="93"/>
      <c r="F267" s="211"/>
      <c r="G267" s="44">
        <f t="shared" si="19"/>
        <v>0</v>
      </c>
      <c r="H267" s="212"/>
      <c r="I267" s="55">
        <f t="shared" si="20"/>
        <v>0</v>
      </c>
      <c r="J267" s="97"/>
      <c r="K267" s="57">
        <f t="shared" si="21"/>
        <v>0</v>
      </c>
      <c r="L267" s="212"/>
      <c r="M267" s="55">
        <f t="shared" si="22"/>
        <v>0</v>
      </c>
      <c r="N267" s="97"/>
      <c r="O267" s="58">
        <f t="shared" si="23"/>
        <v>0</v>
      </c>
      <c r="P267" s="28"/>
      <c r="Q267" s="28"/>
    </row>
    <row r="268" spans="1:17" s="7" customFormat="1" x14ac:dyDescent="0.25">
      <c r="A268" s="94">
        <v>238</v>
      </c>
      <c r="B268" s="210" t="s">
        <v>1430</v>
      </c>
      <c r="C268" s="65"/>
      <c r="D268" s="51"/>
      <c r="E268" s="93"/>
      <c r="F268" s="211"/>
      <c r="G268" s="44">
        <f t="shared" si="19"/>
        <v>0</v>
      </c>
      <c r="H268" s="212"/>
      <c r="I268" s="55">
        <f t="shared" si="20"/>
        <v>0</v>
      </c>
      <c r="J268" s="97"/>
      <c r="K268" s="57">
        <f t="shared" si="21"/>
        <v>0</v>
      </c>
      <c r="L268" s="212"/>
      <c r="M268" s="55">
        <f t="shared" si="22"/>
        <v>0</v>
      </c>
      <c r="N268" s="97"/>
      <c r="O268" s="58">
        <f t="shared" si="23"/>
        <v>0</v>
      </c>
      <c r="P268" s="28"/>
      <c r="Q268" s="28"/>
    </row>
    <row r="269" spans="1:17" s="7" customFormat="1" x14ac:dyDescent="0.25">
      <c r="A269" s="94">
        <v>239</v>
      </c>
      <c r="B269" s="210" t="s">
        <v>1060</v>
      </c>
      <c r="C269" s="65"/>
      <c r="D269" s="51"/>
      <c r="E269" s="93"/>
      <c r="F269" s="211"/>
      <c r="G269" s="44">
        <f t="shared" ref="G269:G332" si="24">E269*D269</f>
        <v>0</v>
      </c>
      <c r="H269" s="212"/>
      <c r="I269" s="55">
        <f t="shared" si="20"/>
        <v>0</v>
      </c>
      <c r="J269" s="97"/>
      <c r="K269" s="57">
        <f t="shared" si="21"/>
        <v>0</v>
      </c>
      <c r="L269" s="212"/>
      <c r="M269" s="55">
        <f t="shared" si="22"/>
        <v>0</v>
      </c>
      <c r="N269" s="97"/>
      <c r="O269" s="58">
        <f t="shared" si="23"/>
        <v>0</v>
      </c>
      <c r="P269" s="28"/>
      <c r="Q269" s="28"/>
    </row>
    <row r="270" spans="1:17" s="7" customFormat="1" x14ac:dyDescent="0.25">
      <c r="A270" s="94">
        <v>240</v>
      </c>
      <c r="B270" s="210" t="s">
        <v>1457</v>
      </c>
      <c r="C270" s="65"/>
      <c r="D270" s="51"/>
      <c r="E270" s="93"/>
      <c r="F270" s="211"/>
      <c r="G270" s="44">
        <f t="shared" si="24"/>
        <v>0</v>
      </c>
      <c r="H270" s="212"/>
      <c r="I270" s="55">
        <f t="shared" ref="I270:I333" si="25">H270*E270</f>
        <v>0</v>
      </c>
      <c r="J270" s="97"/>
      <c r="K270" s="57">
        <f t="shared" ref="K270:K333" si="26">J270*E270</f>
        <v>0</v>
      </c>
      <c r="L270" s="212"/>
      <c r="M270" s="55">
        <f t="shared" ref="M270:M333" si="27">L270*E270</f>
        <v>0</v>
      </c>
      <c r="N270" s="97"/>
      <c r="O270" s="58">
        <f t="shared" ref="O270:O333" si="28">N270*E270</f>
        <v>0</v>
      </c>
      <c r="P270" s="28"/>
      <c r="Q270" s="28"/>
    </row>
    <row r="271" spans="1:17" s="7" customFormat="1" x14ac:dyDescent="0.25">
      <c r="A271" s="94">
        <v>241</v>
      </c>
      <c r="B271" s="210" t="s">
        <v>1054</v>
      </c>
      <c r="C271" s="65"/>
      <c r="D271" s="51"/>
      <c r="E271" s="93"/>
      <c r="F271" s="211"/>
      <c r="G271" s="44">
        <f t="shared" si="24"/>
        <v>0</v>
      </c>
      <c r="H271" s="212"/>
      <c r="I271" s="55">
        <f t="shared" si="25"/>
        <v>0</v>
      </c>
      <c r="J271" s="97"/>
      <c r="K271" s="57">
        <f t="shared" si="26"/>
        <v>0</v>
      </c>
      <c r="L271" s="212"/>
      <c r="M271" s="55">
        <f t="shared" si="27"/>
        <v>0</v>
      </c>
      <c r="N271" s="97"/>
      <c r="O271" s="58">
        <f t="shared" si="28"/>
        <v>0</v>
      </c>
      <c r="P271" s="28"/>
      <c r="Q271" s="28"/>
    </row>
    <row r="272" spans="1:17" s="7" customFormat="1" x14ac:dyDescent="0.25">
      <c r="A272" s="94">
        <v>242</v>
      </c>
      <c r="B272" s="210" t="s">
        <v>1053</v>
      </c>
      <c r="C272" s="65"/>
      <c r="D272" s="51"/>
      <c r="E272" s="93"/>
      <c r="F272" s="211"/>
      <c r="G272" s="44">
        <f t="shared" si="24"/>
        <v>0</v>
      </c>
      <c r="H272" s="212"/>
      <c r="I272" s="55">
        <f t="shared" si="25"/>
        <v>0</v>
      </c>
      <c r="J272" s="97"/>
      <c r="K272" s="57">
        <f t="shared" si="26"/>
        <v>0</v>
      </c>
      <c r="L272" s="212"/>
      <c r="M272" s="55">
        <f t="shared" si="27"/>
        <v>0</v>
      </c>
      <c r="N272" s="97"/>
      <c r="O272" s="58">
        <f t="shared" si="28"/>
        <v>0</v>
      </c>
      <c r="P272" s="28"/>
      <c r="Q272" s="28"/>
    </row>
    <row r="273" spans="1:17" s="7" customFormat="1" x14ac:dyDescent="0.25">
      <c r="A273" s="94">
        <v>243</v>
      </c>
      <c r="B273" s="210" t="s">
        <v>1469</v>
      </c>
      <c r="C273" s="65"/>
      <c r="D273" s="51"/>
      <c r="E273" s="93"/>
      <c r="F273" s="211"/>
      <c r="G273" s="44">
        <f t="shared" si="24"/>
        <v>0</v>
      </c>
      <c r="H273" s="212"/>
      <c r="I273" s="55">
        <f t="shared" si="25"/>
        <v>0</v>
      </c>
      <c r="J273" s="97"/>
      <c r="K273" s="57">
        <f t="shared" si="26"/>
        <v>0</v>
      </c>
      <c r="L273" s="212"/>
      <c r="M273" s="55">
        <f t="shared" si="27"/>
        <v>0</v>
      </c>
      <c r="N273" s="97"/>
      <c r="O273" s="58">
        <f t="shared" si="28"/>
        <v>0</v>
      </c>
      <c r="P273" s="28"/>
      <c r="Q273" s="28"/>
    </row>
    <row r="274" spans="1:17" s="7" customFormat="1" x14ac:dyDescent="0.25">
      <c r="A274" s="94">
        <v>244</v>
      </c>
      <c r="B274" s="210" t="s">
        <v>1474</v>
      </c>
      <c r="C274" s="65"/>
      <c r="D274" s="51"/>
      <c r="E274" s="93"/>
      <c r="F274" s="211"/>
      <c r="G274" s="44">
        <f t="shared" si="24"/>
        <v>0</v>
      </c>
      <c r="H274" s="212"/>
      <c r="I274" s="55">
        <f t="shared" si="25"/>
        <v>0</v>
      </c>
      <c r="J274" s="97"/>
      <c r="K274" s="57">
        <f t="shared" si="26"/>
        <v>0</v>
      </c>
      <c r="L274" s="212"/>
      <c r="M274" s="55">
        <f t="shared" si="27"/>
        <v>0</v>
      </c>
      <c r="N274" s="97"/>
      <c r="O274" s="58">
        <f t="shared" si="28"/>
        <v>0</v>
      </c>
      <c r="P274" s="28"/>
      <c r="Q274" s="28"/>
    </row>
    <row r="275" spans="1:17" s="7" customFormat="1" x14ac:dyDescent="0.25">
      <c r="A275" s="94">
        <v>245</v>
      </c>
      <c r="B275" s="210" t="s">
        <v>1055</v>
      </c>
      <c r="C275" s="65"/>
      <c r="D275" s="51"/>
      <c r="E275" s="93"/>
      <c r="F275" s="211"/>
      <c r="G275" s="44">
        <f t="shared" si="24"/>
        <v>0</v>
      </c>
      <c r="H275" s="212"/>
      <c r="I275" s="55">
        <f t="shared" si="25"/>
        <v>0</v>
      </c>
      <c r="J275" s="97"/>
      <c r="K275" s="57">
        <f t="shared" si="26"/>
        <v>0</v>
      </c>
      <c r="L275" s="212"/>
      <c r="M275" s="55">
        <f t="shared" si="27"/>
        <v>0</v>
      </c>
      <c r="N275" s="97"/>
      <c r="O275" s="58">
        <f t="shared" si="28"/>
        <v>0</v>
      </c>
      <c r="P275" s="28"/>
      <c r="Q275" s="28"/>
    </row>
    <row r="276" spans="1:17" s="7" customFormat="1" x14ac:dyDescent="0.25">
      <c r="A276" s="94">
        <v>246</v>
      </c>
      <c r="B276" s="210" t="s">
        <v>1494</v>
      </c>
      <c r="C276" s="65"/>
      <c r="D276" s="51"/>
      <c r="E276" s="93"/>
      <c r="F276" s="211"/>
      <c r="G276" s="44">
        <f t="shared" si="24"/>
        <v>0</v>
      </c>
      <c r="H276" s="212"/>
      <c r="I276" s="55">
        <f t="shared" si="25"/>
        <v>0</v>
      </c>
      <c r="J276" s="97"/>
      <c r="K276" s="57">
        <f t="shared" si="26"/>
        <v>0</v>
      </c>
      <c r="L276" s="212"/>
      <c r="M276" s="55">
        <f t="shared" si="27"/>
        <v>0</v>
      </c>
      <c r="N276" s="97"/>
      <c r="O276" s="58">
        <f t="shared" si="28"/>
        <v>0</v>
      </c>
      <c r="P276" s="28"/>
      <c r="Q276" s="28"/>
    </row>
    <row r="277" spans="1:17" s="7" customFormat="1" x14ac:dyDescent="0.25">
      <c r="A277" s="94">
        <v>247</v>
      </c>
      <c r="B277" s="210" t="s">
        <v>1056</v>
      </c>
      <c r="C277" s="65"/>
      <c r="D277" s="51"/>
      <c r="E277" s="93"/>
      <c r="F277" s="211"/>
      <c r="G277" s="44">
        <f t="shared" si="24"/>
        <v>0</v>
      </c>
      <c r="H277" s="212"/>
      <c r="I277" s="55">
        <f t="shared" si="25"/>
        <v>0</v>
      </c>
      <c r="J277" s="97"/>
      <c r="K277" s="57">
        <f t="shared" si="26"/>
        <v>0</v>
      </c>
      <c r="L277" s="212"/>
      <c r="M277" s="55">
        <f t="shared" si="27"/>
        <v>0</v>
      </c>
      <c r="N277" s="97"/>
      <c r="O277" s="58">
        <f t="shared" si="28"/>
        <v>0</v>
      </c>
      <c r="P277" s="28"/>
      <c r="Q277" s="28"/>
    </row>
    <row r="278" spans="1:17" s="7" customFormat="1" x14ac:dyDescent="0.25">
      <c r="A278" s="94">
        <v>248</v>
      </c>
      <c r="B278" s="210" t="s">
        <v>1507</v>
      </c>
      <c r="C278" s="65"/>
      <c r="D278" s="51"/>
      <c r="E278" s="93"/>
      <c r="F278" s="211"/>
      <c r="G278" s="44">
        <f t="shared" si="24"/>
        <v>0</v>
      </c>
      <c r="H278" s="212"/>
      <c r="I278" s="55">
        <f t="shared" si="25"/>
        <v>0</v>
      </c>
      <c r="J278" s="97"/>
      <c r="K278" s="57">
        <f t="shared" si="26"/>
        <v>0</v>
      </c>
      <c r="L278" s="212"/>
      <c r="M278" s="55">
        <f t="shared" si="27"/>
        <v>0</v>
      </c>
      <c r="N278" s="97"/>
      <c r="O278" s="58">
        <f t="shared" si="28"/>
        <v>0</v>
      </c>
      <c r="P278" s="28"/>
      <c r="Q278" s="28"/>
    </row>
    <row r="279" spans="1:17" s="7" customFormat="1" x14ac:dyDescent="0.25">
      <c r="A279" s="94">
        <v>249</v>
      </c>
      <c r="B279" s="210" t="s">
        <v>1057</v>
      </c>
      <c r="C279" s="65"/>
      <c r="D279" s="51"/>
      <c r="E279" s="93"/>
      <c r="F279" s="211"/>
      <c r="G279" s="44">
        <f t="shared" si="24"/>
        <v>0</v>
      </c>
      <c r="H279" s="212"/>
      <c r="I279" s="55">
        <f t="shared" si="25"/>
        <v>0</v>
      </c>
      <c r="J279" s="97"/>
      <c r="K279" s="57">
        <f t="shared" si="26"/>
        <v>0</v>
      </c>
      <c r="L279" s="212"/>
      <c r="M279" s="55">
        <f t="shared" si="27"/>
        <v>0</v>
      </c>
      <c r="N279" s="97"/>
      <c r="O279" s="58">
        <f t="shared" si="28"/>
        <v>0</v>
      </c>
      <c r="P279" s="28"/>
      <c r="Q279" s="28"/>
    </row>
    <row r="280" spans="1:17" s="7" customFormat="1" x14ac:dyDescent="0.25">
      <c r="A280" s="94">
        <v>250</v>
      </c>
      <c r="B280" s="210" t="s">
        <v>1495</v>
      </c>
      <c r="C280" s="65"/>
      <c r="D280" s="51"/>
      <c r="E280" s="93"/>
      <c r="F280" s="211"/>
      <c r="G280" s="44">
        <f t="shared" si="24"/>
        <v>0</v>
      </c>
      <c r="H280" s="212"/>
      <c r="I280" s="55">
        <f t="shared" si="25"/>
        <v>0</v>
      </c>
      <c r="J280" s="97"/>
      <c r="K280" s="57">
        <f t="shared" si="26"/>
        <v>0</v>
      </c>
      <c r="L280" s="212"/>
      <c r="M280" s="55">
        <f t="shared" si="27"/>
        <v>0</v>
      </c>
      <c r="N280" s="97"/>
      <c r="O280" s="58">
        <f t="shared" si="28"/>
        <v>0</v>
      </c>
      <c r="P280" s="28"/>
      <c r="Q280" s="28"/>
    </row>
    <row r="281" spans="1:17" s="7" customFormat="1" x14ac:dyDescent="0.25">
      <c r="A281" s="94">
        <v>251</v>
      </c>
      <c r="B281" s="210" t="s">
        <v>1496</v>
      </c>
      <c r="C281" s="65"/>
      <c r="D281" s="51"/>
      <c r="E281" s="93"/>
      <c r="F281" s="211"/>
      <c r="G281" s="44">
        <f t="shared" si="24"/>
        <v>0</v>
      </c>
      <c r="H281" s="212"/>
      <c r="I281" s="55">
        <f t="shared" si="25"/>
        <v>0</v>
      </c>
      <c r="J281" s="97"/>
      <c r="K281" s="57">
        <f t="shared" si="26"/>
        <v>0</v>
      </c>
      <c r="L281" s="212"/>
      <c r="M281" s="55">
        <f t="shared" si="27"/>
        <v>0</v>
      </c>
      <c r="N281" s="97"/>
      <c r="O281" s="58">
        <f t="shared" si="28"/>
        <v>0</v>
      </c>
      <c r="P281" s="28"/>
      <c r="Q281" s="28"/>
    </row>
    <row r="282" spans="1:17" s="7" customFormat="1" x14ac:dyDescent="0.25">
      <c r="A282" s="94">
        <v>252</v>
      </c>
      <c r="B282" s="210" t="s">
        <v>1439</v>
      </c>
      <c r="C282" s="65"/>
      <c r="D282" s="51"/>
      <c r="E282" s="93"/>
      <c r="F282" s="211"/>
      <c r="G282" s="44">
        <f t="shared" si="24"/>
        <v>0</v>
      </c>
      <c r="H282" s="212"/>
      <c r="I282" s="55">
        <f t="shared" si="25"/>
        <v>0</v>
      </c>
      <c r="J282" s="97"/>
      <c r="K282" s="57">
        <f t="shared" si="26"/>
        <v>0</v>
      </c>
      <c r="L282" s="212"/>
      <c r="M282" s="55">
        <f t="shared" si="27"/>
        <v>0</v>
      </c>
      <c r="N282" s="97"/>
      <c r="O282" s="58">
        <f t="shared" si="28"/>
        <v>0</v>
      </c>
      <c r="P282" s="28"/>
      <c r="Q282" s="28"/>
    </row>
    <row r="283" spans="1:17" s="7" customFormat="1" x14ac:dyDescent="0.25">
      <c r="A283" s="94">
        <v>253</v>
      </c>
      <c r="B283" s="210" t="s">
        <v>1482</v>
      </c>
      <c r="C283" s="65"/>
      <c r="D283" s="51"/>
      <c r="E283" s="93"/>
      <c r="F283" s="211"/>
      <c r="G283" s="44">
        <f t="shared" si="24"/>
        <v>0</v>
      </c>
      <c r="H283" s="212"/>
      <c r="I283" s="55">
        <f t="shared" si="25"/>
        <v>0</v>
      </c>
      <c r="J283" s="97"/>
      <c r="K283" s="57">
        <f t="shared" si="26"/>
        <v>0</v>
      </c>
      <c r="L283" s="212"/>
      <c r="M283" s="55">
        <f t="shared" si="27"/>
        <v>0</v>
      </c>
      <c r="N283" s="97"/>
      <c r="O283" s="58">
        <f t="shared" si="28"/>
        <v>0</v>
      </c>
      <c r="P283" s="28"/>
      <c r="Q283" s="28"/>
    </row>
    <row r="284" spans="1:17" s="7" customFormat="1" x14ac:dyDescent="0.25">
      <c r="A284" s="94">
        <v>254</v>
      </c>
      <c r="B284" s="210" t="s">
        <v>1508</v>
      </c>
      <c r="C284" s="65"/>
      <c r="D284" s="51"/>
      <c r="E284" s="93"/>
      <c r="F284" s="211"/>
      <c r="G284" s="44">
        <f t="shared" si="24"/>
        <v>0</v>
      </c>
      <c r="H284" s="212"/>
      <c r="I284" s="55">
        <f t="shared" si="25"/>
        <v>0</v>
      </c>
      <c r="J284" s="97"/>
      <c r="K284" s="57">
        <f t="shared" si="26"/>
        <v>0</v>
      </c>
      <c r="L284" s="212"/>
      <c r="M284" s="55">
        <f t="shared" si="27"/>
        <v>0</v>
      </c>
      <c r="N284" s="97"/>
      <c r="O284" s="58">
        <f t="shared" si="28"/>
        <v>0</v>
      </c>
      <c r="P284" s="28"/>
      <c r="Q284" s="28"/>
    </row>
    <row r="285" spans="1:17" s="7" customFormat="1" x14ac:dyDescent="0.25">
      <c r="A285" s="94">
        <v>255</v>
      </c>
      <c r="B285" s="210" t="s">
        <v>1509</v>
      </c>
      <c r="C285" s="65"/>
      <c r="D285" s="51"/>
      <c r="E285" s="93"/>
      <c r="F285" s="211"/>
      <c r="G285" s="44">
        <f t="shared" si="24"/>
        <v>0</v>
      </c>
      <c r="H285" s="212"/>
      <c r="I285" s="55">
        <f t="shared" si="25"/>
        <v>0</v>
      </c>
      <c r="J285" s="97"/>
      <c r="K285" s="57">
        <f t="shared" si="26"/>
        <v>0</v>
      </c>
      <c r="L285" s="212"/>
      <c r="M285" s="55">
        <f t="shared" si="27"/>
        <v>0</v>
      </c>
      <c r="N285" s="97"/>
      <c r="O285" s="58">
        <f t="shared" si="28"/>
        <v>0</v>
      </c>
      <c r="P285" s="28"/>
      <c r="Q285" s="28"/>
    </row>
    <row r="286" spans="1:17" s="7" customFormat="1" x14ac:dyDescent="0.25">
      <c r="A286" s="94">
        <v>256</v>
      </c>
      <c r="B286" s="210" t="s">
        <v>1478</v>
      </c>
      <c r="C286" s="65"/>
      <c r="D286" s="51"/>
      <c r="E286" s="93"/>
      <c r="F286" s="211"/>
      <c r="G286" s="44">
        <f t="shared" si="24"/>
        <v>0</v>
      </c>
      <c r="H286" s="212"/>
      <c r="I286" s="55">
        <f t="shared" si="25"/>
        <v>0</v>
      </c>
      <c r="J286" s="97"/>
      <c r="K286" s="57">
        <f t="shared" si="26"/>
        <v>0</v>
      </c>
      <c r="L286" s="212"/>
      <c r="M286" s="55">
        <f t="shared" si="27"/>
        <v>0</v>
      </c>
      <c r="N286" s="97"/>
      <c r="O286" s="58">
        <f t="shared" si="28"/>
        <v>0</v>
      </c>
      <c r="P286" s="28"/>
      <c r="Q286" s="28"/>
    </row>
    <row r="287" spans="1:17" s="7" customFormat="1" x14ac:dyDescent="0.25">
      <c r="A287" s="94">
        <v>257</v>
      </c>
      <c r="B287" s="210" t="s">
        <v>1476</v>
      </c>
      <c r="C287" s="65"/>
      <c r="D287" s="51"/>
      <c r="E287" s="93"/>
      <c r="F287" s="211"/>
      <c r="G287" s="44">
        <f t="shared" si="24"/>
        <v>0</v>
      </c>
      <c r="H287" s="212"/>
      <c r="I287" s="55">
        <f t="shared" si="25"/>
        <v>0</v>
      </c>
      <c r="J287" s="97"/>
      <c r="K287" s="57">
        <f t="shared" si="26"/>
        <v>0</v>
      </c>
      <c r="L287" s="212"/>
      <c r="M287" s="55">
        <f t="shared" si="27"/>
        <v>0</v>
      </c>
      <c r="N287" s="97"/>
      <c r="O287" s="58">
        <f t="shared" si="28"/>
        <v>0</v>
      </c>
      <c r="P287" s="28"/>
      <c r="Q287" s="28"/>
    </row>
    <row r="288" spans="1:17" s="7" customFormat="1" x14ac:dyDescent="0.25">
      <c r="A288" s="94">
        <v>258</v>
      </c>
      <c r="B288" s="210" t="s">
        <v>1475</v>
      </c>
      <c r="C288" s="65"/>
      <c r="D288" s="51"/>
      <c r="E288" s="93"/>
      <c r="F288" s="211"/>
      <c r="G288" s="44">
        <f t="shared" si="24"/>
        <v>0</v>
      </c>
      <c r="H288" s="212"/>
      <c r="I288" s="55">
        <f t="shared" si="25"/>
        <v>0</v>
      </c>
      <c r="J288" s="97"/>
      <c r="K288" s="57">
        <f t="shared" si="26"/>
        <v>0</v>
      </c>
      <c r="L288" s="212"/>
      <c r="M288" s="55">
        <f t="shared" si="27"/>
        <v>0</v>
      </c>
      <c r="N288" s="97"/>
      <c r="O288" s="58">
        <f t="shared" si="28"/>
        <v>0</v>
      </c>
      <c r="P288" s="28"/>
      <c r="Q288" s="28"/>
    </row>
    <row r="289" spans="1:17" s="7" customFormat="1" x14ac:dyDescent="0.25">
      <c r="A289" s="94">
        <v>259</v>
      </c>
      <c r="B289" s="210" t="s">
        <v>1510</v>
      </c>
      <c r="C289" s="65"/>
      <c r="D289" s="51"/>
      <c r="E289" s="93"/>
      <c r="F289" s="211"/>
      <c r="G289" s="44">
        <f t="shared" si="24"/>
        <v>0</v>
      </c>
      <c r="H289" s="212"/>
      <c r="I289" s="55">
        <f t="shared" si="25"/>
        <v>0</v>
      </c>
      <c r="J289" s="97"/>
      <c r="K289" s="57">
        <f t="shared" si="26"/>
        <v>0</v>
      </c>
      <c r="L289" s="212"/>
      <c r="M289" s="55">
        <f t="shared" si="27"/>
        <v>0</v>
      </c>
      <c r="N289" s="97"/>
      <c r="O289" s="58">
        <f t="shared" si="28"/>
        <v>0</v>
      </c>
      <c r="P289" s="28"/>
      <c r="Q289" s="28"/>
    </row>
    <row r="290" spans="1:17" s="7" customFormat="1" x14ac:dyDescent="0.25">
      <c r="A290" s="94">
        <v>260</v>
      </c>
      <c r="B290" s="210" t="s">
        <v>1484</v>
      </c>
      <c r="C290" s="65"/>
      <c r="D290" s="51"/>
      <c r="E290" s="93"/>
      <c r="F290" s="211"/>
      <c r="G290" s="44">
        <f t="shared" si="24"/>
        <v>0</v>
      </c>
      <c r="H290" s="212"/>
      <c r="I290" s="55">
        <f t="shared" si="25"/>
        <v>0</v>
      </c>
      <c r="J290" s="97"/>
      <c r="K290" s="57">
        <f t="shared" si="26"/>
        <v>0</v>
      </c>
      <c r="L290" s="212"/>
      <c r="M290" s="55">
        <f t="shared" si="27"/>
        <v>0</v>
      </c>
      <c r="N290" s="97"/>
      <c r="O290" s="58">
        <f t="shared" si="28"/>
        <v>0</v>
      </c>
      <c r="P290" s="28"/>
      <c r="Q290" s="28"/>
    </row>
    <row r="291" spans="1:17" s="7" customFormat="1" x14ac:dyDescent="0.25">
      <c r="A291" s="94">
        <v>261</v>
      </c>
      <c r="B291" s="210" t="s">
        <v>1486</v>
      </c>
      <c r="C291" s="65"/>
      <c r="D291" s="51"/>
      <c r="E291" s="93"/>
      <c r="F291" s="211"/>
      <c r="G291" s="44">
        <f t="shared" si="24"/>
        <v>0</v>
      </c>
      <c r="H291" s="212"/>
      <c r="I291" s="55">
        <f t="shared" si="25"/>
        <v>0</v>
      </c>
      <c r="J291" s="97"/>
      <c r="K291" s="57">
        <f t="shared" si="26"/>
        <v>0</v>
      </c>
      <c r="L291" s="212"/>
      <c r="M291" s="55">
        <f t="shared" si="27"/>
        <v>0</v>
      </c>
      <c r="N291" s="97"/>
      <c r="O291" s="58">
        <f t="shared" si="28"/>
        <v>0</v>
      </c>
      <c r="P291" s="28"/>
      <c r="Q291" s="28"/>
    </row>
    <row r="292" spans="1:17" s="7" customFormat="1" x14ac:dyDescent="0.25">
      <c r="A292" s="94">
        <v>262</v>
      </c>
      <c r="B292" s="210" t="s">
        <v>1511</v>
      </c>
      <c r="C292" s="65"/>
      <c r="D292" s="51"/>
      <c r="E292" s="93"/>
      <c r="F292" s="211"/>
      <c r="G292" s="44">
        <f t="shared" si="24"/>
        <v>0</v>
      </c>
      <c r="H292" s="212"/>
      <c r="I292" s="55">
        <f t="shared" si="25"/>
        <v>0</v>
      </c>
      <c r="J292" s="97"/>
      <c r="K292" s="57">
        <f t="shared" si="26"/>
        <v>0</v>
      </c>
      <c r="L292" s="212"/>
      <c r="M292" s="55">
        <f t="shared" si="27"/>
        <v>0</v>
      </c>
      <c r="N292" s="97"/>
      <c r="O292" s="58">
        <f t="shared" si="28"/>
        <v>0</v>
      </c>
      <c r="P292" s="28"/>
      <c r="Q292" s="28"/>
    </row>
    <row r="293" spans="1:17" s="7" customFormat="1" x14ac:dyDescent="0.25">
      <c r="A293" s="94">
        <v>263</v>
      </c>
      <c r="B293" s="210" t="s">
        <v>1489</v>
      </c>
      <c r="C293" s="65"/>
      <c r="D293" s="51"/>
      <c r="E293" s="93"/>
      <c r="F293" s="211"/>
      <c r="G293" s="44">
        <f t="shared" si="24"/>
        <v>0</v>
      </c>
      <c r="H293" s="212"/>
      <c r="I293" s="55">
        <f t="shared" si="25"/>
        <v>0</v>
      </c>
      <c r="J293" s="97"/>
      <c r="K293" s="57">
        <f t="shared" si="26"/>
        <v>0</v>
      </c>
      <c r="L293" s="212"/>
      <c r="M293" s="55">
        <f t="shared" si="27"/>
        <v>0</v>
      </c>
      <c r="N293" s="97"/>
      <c r="O293" s="58">
        <f t="shared" si="28"/>
        <v>0</v>
      </c>
      <c r="P293" s="28"/>
      <c r="Q293" s="28"/>
    </row>
    <row r="294" spans="1:17" s="7" customFormat="1" x14ac:dyDescent="0.25">
      <c r="A294" s="94">
        <v>264</v>
      </c>
      <c r="B294" s="210" t="s">
        <v>1490</v>
      </c>
      <c r="C294" s="65"/>
      <c r="D294" s="51"/>
      <c r="E294" s="93"/>
      <c r="F294" s="211"/>
      <c r="G294" s="44">
        <f t="shared" si="24"/>
        <v>0</v>
      </c>
      <c r="H294" s="212"/>
      <c r="I294" s="55">
        <f t="shared" si="25"/>
        <v>0</v>
      </c>
      <c r="J294" s="97"/>
      <c r="K294" s="57">
        <f t="shared" si="26"/>
        <v>0</v>
      </c>
      <c r="L294" s="212"/>
      <c r="M294" s="55">
        <f t="shared" si="27"/>
        <v>0</v>
      </c>
      <c r="N294" s="97"/>
      <c r="O294" s="58">
        <f t="shared" si="28"/>
        <v>0</v>
      </c>
      <c r="P294" s="28"/>
      <c r="Q294" s="28"/>
    </row>
    <row r="295" spans="1:17" s="7" customFormat="1" x14ac:dyDescent="0.25">
      <c r="A295" s="94"/>
      <c r="B295" s="407" t="s">
        <v>1981</v>
      </c>
      <c r="C295" s="65"/>
      <c r="D295" s="51"/>
      <c r="E295" s="93"/>
      <c r="F295" s="211"/>
      <c r="G295" s="44">
        <f t="shared" si="24"/>
        <v>0</v>
      </c>
      <c r="H295" s="212"/>
      <c r="I295" s="55">
        <f t="shared" si="25"/>
        <v>0</v>
      </c>
      <c r="J295" s="97"/>
      <c r="K295" s="57">
        <f t="shared" si="26"/>
        <v>0</v>
      </c>
      <c r="L295" s="212"/>
      <c r="M295" s="55">
        <f t="shared" si="27"/>
        <v>0</v>
      </c>
      <c r="N295" s="97"/>
      <c r="O295" s="58">
        <f t="shared" si="28"/>
        <v>0</v>
      </c>
      <c r="P295" s="28"/>
      <c r="Q295" s="28"/>
    </row>
    <row r="296" spans="1:17" s="7" customFormat="1" x14ac:dyDescent="0.25">
      <c r="A296" s="94">
        <v>265</v>
      </c>
      <c r="B296" s="402" t="s">
        <v>1059</v>
      </c>
      <c r="C296" s="65"/>
      <c r="D296" s="51">
        <f t="shared" ref="D296:D333" si="29">H296+J296+L296+N296</f>
        <v>28</v>
      </c>
      <c r="E296" s="93"/>
      <c r="F296" s="211" t="s">
        <v>1982</v>
      </c>
      <c r="G296" s="44">
        <f t="shared" si="24"/>
        <v>0</v>
      </c>
      <c r="H296" s="212">
        <v>7</v>
      </c>
      <c r="I296" s="55">
        <f t="shared" si="25"/>
        <v>0</v>
      </c>
      <c r="J296" s="97">
        <v>7</v>
      </c>
      <c r="K296" s="57">
        <f t="shared" si="26"/>
        <v>0</v>
      </c>
      <c r="L296" s="212">
        <v>7</v>
      </c>
      <c r="M296" s="55">
        <f t="shared" si="27"/>
        <v>0</v>
      </c>
      <c r="N296" s="97">
        <v>7</v>
      </c>
      <c r="O296" s="58">
        <f t="shared" si="28"/>
        <v>0</v>
      </c>
      <c r="P296" s="28"/>
      <c r="Q296" s="28"/>
    </row>
    <row r="297" spans="1:17" s="7" customFormat="1" x14ac:dyDescent="0.25">
      <c r="A297" s="94">
        <v>266</v>
      </c>
      <c r="B297" s="402" t="s">
        <v>1331</v>
      </c>
      <c r="C297" s="65"/>
      <c r="D297" s="51">
        <f t="shared" si="29"/>
        <v>8</v>
      </c>
      <c r="E297" s="93"/>
      <c r="F297" s="211" t="s">
        <v>1982</v>
      </c>
      <c r="G297" s="44">
        <f t="shared" si="24"/>
        <v>0</v>
      </c>
      <c r="H297" s="212"/>
      <c r="I297" s="55">
        <f t="shared" si="25"/>
        <v>0</v>
      </c>
      <c r="J297" s="97">
        <v>4</v>
      </c>
      <c r="K297" s="57">
        <f t="shared" si="26"/>
        <v>0</v>
      </c>
      <c r="L297" s="212"/>
      <c r="M297" s="55">
        <f t="shared" si="27"/>
        <v>0</v>
      </c>
      <c r="N297" s="97">
        <v>4</v>
      </c>
      <c r="O297" s="58">
        <f t="shared" si="28"/>
        <v>0</v>
      </c>
      <c r="P297" s="28"/>
      <c r="Q297" s="28"/>
    </row>
    <row r="298" spans="1:17" s="7" customFormat="1" x14ac:dyDescent="0.25">
      <c r="A298" s="94">
        <v>267</v>
      </c>
      <c r="B298" s="402" t="s">
        <v>1433</v>
      </c>
      <c r="C298" s="65"/>
      <c r="D298" s="51">
        <f t="shared" si="29"/>
        <v>2</v>
      </c>
      <c r="E298" s="93"/>
      <c r="F298" s="211" t="s">
        <v>1982</v>
      </c>
      <c r="G298" s="44">
        <f t="shared" si="24"/>
        <v>0</v>
      </c>
      <c r="H298" s="212"/>
      <c r="I298" s="55">
        <f t="shared" si="25"/>
        <v>0</v>
      </c>
      <c r="J298" s="97">
        <v>1</v>
      </c>
      <c r="K298" s="57">
        <f t="shared" si="26"/>
        <v>0</v>
      </c>
      <c r="L298" s="212"/>
      <c r="M298" s="55">
        <f t="shared" si="27"/>
        <v>0</v>
      </c>
      <c r="N298" s="97">
        <v>1</v>
      </c>
      <c r="O298" s="58">
        <f t="shared" si="28"/>
        <v>0</v>
      </c>
      <c r="P298" s="28"/>
      <c r="Q298" s="28"/>
    </row>
    <row r="299" spans="1:17" s="7" customFormat="1" x14ac:dyDescent="0.25">
      <c r="A299" s="94">
        <v>268</v>
      </c>
      <c r="B299" s="403" t="s">
        <v>1887</v>
      </c>
      <c r="C299" s="65"/>
      <c r="D299" s="51">
        <f t="shared" si="29"/>
        <v>4</v>
      </c>
      <c r="E299" s="93"/>
      <c r="F299" s="211" t="s">
        <v>1982</v>
      </c>
      <c r="G299" s="44">
        <f t="shared" si="24"/>
        <v>0</v>
      </c>
      <c r="H299" s="212"/>
      <c r="I299" s="55">
        <f t="shared" si="25"/>
        <v>0</v>
      </c>
      <c r="J299" s="97">
        <v>2</v>
      </c>
      <c r="K299" s="57">
        <f t="shared" si="26"/>
        <v>0</v>
      </c>
      <c r="L299" s="212"/>
      <c r="M299" s="55">
        <f t="shared" si="27"/>
        <v>0</v>
      </c>
      <c r="N299" s="97">
        <v>2</v>
      </c>
      <c r="O299" s="58">
        <f t="shared" si="28"/>
        <v>0</v>
      </c>
      <c r="P299" s="28"/>
      <c r="Q299" s="28"/>
    </row>
    <row r="300" spans="1:17" s="7" customFormat="1" x14ac:dyDescent="0.25">
      <c r="A300" s="94">
        <v>269</v>
      </c>
      <c r="B300" s="402" t="s">
        <v>1434</v>
      </c>
      <c r="C300" s="65"/>
      <c r="D300" s="51">
        <f t="shared" si="29"/>
        <v>4</v>
      </c>
      <c r="E300" s="93"/>
      <c r="F300" s="211" t="s">
        <v>101</v>
      </c>
      <c r="G300" s="44">
        <f t="shared" si="24"/>
        <v>0</v>
      </c>
      <c r="H300" s="212"/>
      <c r="I300" s="55">
        <f t="shared" si="25"/>
        <v>0</v>
      </c>
      <c r="J300" s="97">
        <v>2</v>
      </c>
      <c r="K300" s="57">
        <f t="shared" si="26"/>
        <v>0</v>
      </c>
      <c r="L300" s="212"/>
      <c r="M300" s="55">
        <f t="shared" si="27"/>
        <v>0</v>
      </c>
      <c r="N300" s="97">
        <v>2</v>
      </c>
      <c r="O300" s="58">
        <f t="shared" si="28"/>
        <v>0</v>
      </c>
      <c r="P300" s="28"/>
      <c r="Q300" s="28"/>
    </row>
    <row r="301" spans="1:17" s="7" customFormat="1" x14ac:dyDescent="0.25">
      <c r="A301" s="94">
        <v>270</v>
      </c>
      <c r="B301" s="404" t="s">
        <v>1435</v>
      </c>
      <c r="C301" s="65"/>
      <c r="D301" s="51">
        <f t="shared" si="29"/>
        <v>4</v>
      </c>
      <c r="E301" s="93"/>
      <c r="F301" s="211"/>
      <c r="G301" s="44">
        <f t="shared" si="24"/>
        <v>0</v>
      </c>
      <c r="H301" s="212">
        <v>1</v>
      </c>
      <c r="I301" s="55">
        <f t="shared" si="25"/>
        <v>0</v>
      </c>
      <c r="J301" s="97">
        <v>1</v>
      </c>
      <c r="K301" s="57">
        <f t="shared" si="26"/>
        <v>0</v>
      </c>
      <c r="L301" s="212">
        <v>1</v>
      </c>
      <c r="M301" s="55">
        <f t="shared" si="27"/>
        <v>0</v>
      </c>
      <c r="N301" s="97">
        <v>1</v>
      </c>
      <c r="O301" s="58">
        <f t="shared" si="28"/>
        <v>0</v>
      </c>
      <c r="P301" s="28"/>
      <c r="Q301" s="28"/>
    </row>
    <row r="302" spans="1:17" s="7" customFormat="1" x14ac:dyDescent="0.25">
      <c r="A302" s="94">
        <v>271</v>
      </c>
      <c r="B302" s="402" t="s">
        <v>1334</v>
      </c>
      <c r="C302" s="65"/>
      <c r="D302" s="51">
        <f t="shared" si="29"/>
        <v>4</v>
      </c>
      <c r="E302" s="93"/>
      <c r="F302" s="211"/>
      <c r="G302" s="44">
        <f t="shared" si="24"/>
        <v>0</v>
      </c>
      <c r="H302" s="212">
        <v>1</v>
      </c>
      <c r="I302" s="55">
        <f t="shared" si="25"/>
        <v>0</v>
      </c>
      <c r="J302" s="97">
        <v>1</v>
      </c>
      <c r="K302" s="57">
        <f t="shared" si="26"/>
        <v>0</v>
      </c>
      <c r="L302" s="212">
        <v>1</v>
      </c>
      <c r="M302" s="55">
        <f t="shared" si="27"/>
        <v>0</v>
      </c>
      <c r="N302" s="97">
        <v>1</v>
      </c>
      <c r="O302" s="58">
        <f t="shared" si="28"/>
        <v>0</v>
      </c>
      <c r="P302" s="28"/>
      <c r="Q302" s="28"/>
    </row>
    <row r="303" spans="1:17" s="7" customFormat="1" x14ac:dyDescent="0.25">
      <c r="A303" s="94">
        <v>272</v>
      </c>
      <c r="B303" s="404" t="s">
        <v>1888</v>
      </c>
      <c r="C303" s="65"/>
      <c r="D303" s="51">
        <f t="shared" si="29"/>
        <v>1</v>
      </c>
      <c r="E303" s="93"/>
      <c r="F303" s="211"/>
      <c r="G303" s="44">
        <f t="shared" si="24"/>
        <v>0</v>
      </c>
      <c r="H303" s="212"/>
      <c r="I303" s="55">
        <f t="shared" si="25"/>
        <v>0</v>
      </c>
      <c r="J303" s="97">
        <v>1</v>
      </c>
      <c r="K303" s="57">
        <f t="shared" si="26"/>
        <v>0</v>
      </c>
      <c r="L303" s="212"/>
      <c r="M303" s="55">
        <f t="shared" si="27"/>
        <v>0</v>
      </c>
      <c r="N303" s="97"/>
      <c r="O303" s="58">
        <f t="shared" si="28"/>
        <v>0</v>
      </c>
      <c r="P303" s="28"/>
      <c r="Q303" s="28"/>
    </row>
    <row r="304" spans="1:17" s="7" customFormat="1" x14ac:dyDescent="0.25">
      <c r="A304" s="94">
        <v>273</v>
      </c>
      <c r="B304" s="405" t="s">
        <v>1889</v>
      </c>
      <c r="C304" s="65"/>
      <c r="D304" s="51">
        <f t="shared" si="29"/>
        <v>2</v>
      </c>
      <c r="E304" s="93"/>
      <c r="F304" s="211"/>
      <c r="G304" s="44">
        <f t="shared" si="24"/>
        <v>0</v>
      </c>
      <c r="H304" s="212"/>
      <c r="I304" s="55">
        <f t="shared" si="25"/>
        <v>0</v>
      </c>
      <c r="J304" s="97">
        <v>2</v>
      </c>
      <c r="K304" s="57">
        <f t="shared" si="26"/>
        <v>0</v>
      </c>
      <c r="L304" s="212"/>
      <c r="M304" s="55">
        <f t="shared" si="27"/>
        <v>0</v>
      </c>
      <c r="N304" s="97"/>
      <c r="O304" s="58">
        <f t="shared" si="28"/>
        <v>0</v>
      </c>
      <c r="P304" s="28"/>
      <c r="Q304" s="28"/>
    </row>
    <row r="305" spans="1:17" s="7" customFormat="1" x14ac:dyDescent="0.25">
      <c r="A305" s="94">
        <v>274</v>
      </c>
      <c r="B305" s="403" t="s">
        <v>1890</v>
      </c>
      <c r="C305" s="65"/>
      <c r="D305" s="51">
        <f t="shared" si="29"/>
        <v>1</v>
      </c>
      <c r="E305" s="93"/>
      <c r="F305" s="211"/>
      <c r="G305" s="44">
        <f t="shared" si="24"/>
        <v>0</v>
      </c>
      <c r="H305" s="212"/>
      <c r="I305" s="55">
        <f t="shared" si="25"/>
        <v>0</v>
      </c>
      <c r="J305" s="97">
        <v>1</v>
      </c>
      <c r="K305" s="57">
        <f t="shared" si="26"/>
        <v>0</v>
      </c>
      <c r="L305" s="212"/>
      <c r="M305" s="55">
        <f t="shared" si="27"/>
        <v>0</v>
      </c>
      <c r="N305" s="97"/>
      <c r="O305" s="58">
        <f t="shared" si="28"/>
        <v>0</v>
      </c>
      <c r="P305" s="28"/>
      <c r="Q305" s="28"/>
    </row>
    <row r="306" spans="1:17" s="7" customFormat="1" x14ac:dyDescent="0.25">
      <c r="A306" s="94">
        <v>275</v>
      </c>
      <c r="B306" s="402" t="s">
        <v>1891</v>
      </c>
      <c r="C306" s="65"/>
      <c r="D306" s="51">
        <f t="shared" si="29"/>
        <v>1</v>
      </c>
      <c r="E306" s="93"/>
      <c r="F306" s="211"/>
      <c r="G306" s="44">
        <f t="shared" si="24"/>
        <v>0</v>
      </c>
      <c r="H306" s="212"/>
      <c r="I306" s="55">
        <f t="shared" si="25"/>
        <v>0</v>
      </c>
      <c r="J306" s="97">
        <v>1</v>
      </c>
      <c r="K306" s="57">
        <f t="shared" si="26"/>
        <v>0</v>
      </c>
      <c r="L306" s="212"/>
      <c r="M306" s="55">
        <f t="shared" si="27"/>
        <v>0</v>
      </c>
      <c r="N306" s="97"/>
      <c r="O306" s="58">
        <f t="shared" si="28"/>
        <v>0</v>
      </c>
      <c r="P306" s="28"/>
      <c r="Q306" s="28"/>
    </row>
    <row r="307" spans="1:17" s="7" customFormat="1" x14ac:dyDescent="0.25">
      <c r="A307" s="94">
        <v>276</v>
      </c>
      <c r="B307" s="405" t="s">
        <v>1892</v>
      </c>
      <c r="C307" s="65"/>
      <c r="D307" s="51">
        <f t="shared" si="29"/>
        <v>1</v>
      </c>
      <c r="E307" s="93"/>
      <c r="F307" s="211"/>
      <c r="G307" s="44">
        <f t="shared" si="24"/>
        <v>0</v>
      </c>
      <c r="H307" s="212"/>
      <c r="I307" s="55">
        <f t="shared" si="25"/>
        <v>0</v>
      </c>
      <c r="J307" s="97">
        <v>1</v>
      </c>
      <c r="K307" s="57">
        <f t="shared" si="26"/>
        <v>0</v>
      </c>
      <c r="L307" s="212"/>
      <c r="M307" s="55">
        <f t="shared" si="27"/>
        <v>0</v>
      </c>
      <c r="N307" s="97"/>
      <c r="O307" s="58">
        <f t="shared" si="28"/>
        <v>0</v>
      </c>
      <c r="P307" s="28"/>
      <c r="Q307" s="28"/>
    </row>
    <row r="308" spans="1:17" s="7" customFormat="1" x14ac:dyDescent="0.25">
      <c r="A308" s="94">
        <v>277</v>
      </c>
      <c r="B308" s="403" t="s">
        <v>1893</v>
      </c>
      <c r="C308" s="65"/>
      <c r="D308" s="51">
        <f t="shared" si="29"/>
        <v>1</v>
      </c>
      <c r="E308" s="93"/>
      <c r="F308" s="211"/>
      <c r="G308" s="44">
        <f t="shared" si="24"/>
        <v>0</v>
      </c>
      <c r="H308" s="212"/>
      <c r="I308" s="55">
        <f t="shared" si="25"/>
        <v>0</v>
      </c>
      <c r="J308" s="97">
        <v>1</v>
      </c>
      <c r="K308" s="57">
        <f t="shared" si="26"/>
        <v>0</v>
      </c>
      <c r="L308" s="212"/>
      <c r="M308" s="55">
        <f t="shared" si="27"/>
        <v>0</v>
      </c>
      <c r="N308" s="97"/>
      <c r="O308" s="58">
        <f t="shared" si="28"/>
        <v>0</v>
      </c>
      <c r="P308" s="28"/>
      <c r="Q308" s="28"/>
    </row>
    <row r="309" spans="1:17" s="7" customFormat="1" x14ac:dyDescent="0.25">
      <c r="A309" s="94">
        <v>278</v>
      </c>
      <c r="B309" s="402" t="s">
        <v>1438</v>
      </c>
      <c r="C309" s="65"/>
      <c r="D309" s="51">
        <f t="shared" si="29"/>
        <v>1</v>
      </c>
      <c r="E309" s="93"/>
      <c r="F309" s="211"/>
      <c r="G309" s="44">
        <f t="shared" si="24"/>
        <v>0</v>
      </c>
      <c r="H309" s="212"/>
      <c r="I309" s="55">
        <f t="shared" si="25"/>
        <v>0</v>
      </c>
      <c r="J309" s="97">
        <v>1</v>
      </c>
      <c r="K309" s="57">
        <f t="shared" si="26"/>
        <v>0</v>
      </c>
      <c r="L309" s="212"/>
      <c r="M309" s="55">
        <f t="shared" si="27"/>
        <v>0</v>
      </c>
      <c r="N309" s="97"/>
      <c r="O309" s="58">
        <f t="shared" si="28"/>
        <v>0</v>
      </c>
      <c r="P309" s="28"/>
      <c r="Q309" s="28"/>
    </row>
    <row r="310" spans="1:17" s="7" customFormat="1" x14ac:dyDescent="0.25">
      <c r="A310" s="94">
        <v>279</v>
      </c>
      <c r="B310" s="402" t="s">
        <v>1894</v>
      </c>
      <c r="C310" s="65"/>
      <c r="D310" s="51">
        <f t="shared" si="29"/>
        <v>4</v>
      </c>
      <c r="E310" s="93"/>
      <c r="F310" s="211"/>
      <c r="G310" s="44">
        <f t="shared" si="24"/>
        <v>0</v>
      </c>
      <c r="H310" s="212"/>
      <c r="I310" s="55">
        <f t="shared" si="25"/>
        <v>0</v>
      </c>
      <c r="J310" s="97">
        <v>4</v>
      </c>
      <c r="K310" s="57">
        <f t="shared" si="26"/>
        <v>0</v>
      </c>
      <c r="L310" s="212"/>
      <c r="M310" s="55">
        <f t="shared" si="27"/>
        <v>0</v>
      </c>
      <c r="N310" s="97"/>
      <c r="O310" s="58">
        <f t="shared" si="28"/>
        <v>0</v>
      </c>
      <c r="P310" s="28"/>
      <c r="Q310" s="28"/>
    </row>
    <row r="311" spans="1:17" s="7" customFormat="1" x14ac:dyDescent="0.25">
      <c r="A311" s="94">
        <v>280</v>
      </c>
      <c r="B311" s="404" t="s">
        <v>1440</v>
      </c>
      <c r="C311" s="65"/>
      <c r="D311" s="51">
        <f t="shared" si="29"/>
        <v>1</v>
      </c>
      <c r="E311" s="93"/>
      <c r="F311" s="211"/>
      <c r="G311" s="44">
        <f t="shared" si="24"/>
        <v>0</v>
      </c>
      <c r="H311" s="212"/>
      <c r="I311" s="55">
        <f t="shared" si="25"/>
        <v>0</v>
      </c>
      <c r="J311" s="97">
        <v>1</v>
      </c>
      <c r="K311" s="57">
        <f t="shared" si="26"/>
        <v>0</v>
      </c>
      <c r="L311" s="212"/>
      <c r="M311" s="55">
        <f t="shared" si="27"/>
        <v>0</v>
      </c>
      <c r="N311" s="97"/>
      <c r="O311" s="58">
        <f t="shared" si="28"/>
        <v>0</v>
      </c>
      <c r="P311" s="28"/>
      <c r="Q311" s="28"/>
    </row>
    <row r="312" spans="1:17" s="7" customFormat="1" x14ac:dyDescent="0.25">
      <c r="A312" s="94">
        <v>281</v>
      </c>
      <c r="B312" s="402" t="s">
        <v>1895</v>
      </c>
      <c r="C312" s="65"/>
      <c r="D312" s="51">
        <f t="shared" si="29"/>
        <v>4</v>
      </c>
      <c r="E312" s="93"/>
      <c r="F312" s="211"/>
      <c r="G312" s="44">
        <f t="shared" si="24"/>
        <v>0</v>
      </c>
      <c r="H312" s="212"/>
      <c r="I312" s="55">
        <f t="shared" si="25"/>
        <v>0</v>
      </c>
      <c r="J312" s="97">
        <v>4</v>
      </c>
      <c r="K312" s="57">
        <f t="shared" si="26"/>
        <v>0</v>
      </c>
      <c r="L312" s="212"/>
      <c r="M312" s="55">
        <f t="shared" si="27"/>
        <v>0</v>
      </c>
      <c r="N312" s="97"/>
      <c r="O312" s="58">
        <f t="shared" si="28"/>
        <v>0</v>
      </c>
      <c r="P312" s="28"/>
      <c r="Q312" s="28"/>
    </row>
    <row r="313" spans="1:17" s="7" customFormat="1" x14ac:dyDescent="0.25">
      <c r="A313" s="94">
        <v>282</v>
      </c>
      <c r="B313" s="403" t="s">
        <v>1054</v>
      </c>
      <c r="C313" s="65"/>
      <c r="D313" s="51">
        <f t="shared" si="29"/>
        <v>8</v>
      </c>
      <c r="E313" s="93"/>
      <c r="F313" s="211"/>
      <c r="G313" s="44">
        <f t="shared" si="24"/>
        <v>0</v>
      </c>
      <c r="H313" s="212"/>
      <c r="I313" s="55">
        <f t="shared" si="25"/>
        <v>0</v>
      </c>
      <c r="J313" s="97">
        <v>4</v>
      </c>
      <c r="K313" s="57">
        <f t="shared" si="26"/>
        <v>0</v>
      </c>
      <c r="L313" s="212"/>
      <c r="M313" s="55">
        <f t="shared" si="27"/>
        <v>0</v>
      </c>
      <c r="N313" s="97">
        <v>4</v>
      </c>
      <c r="O313" s="58">
        <f t="shared" si="28"/>
        <v>0</v>
      </c>
      <c r="P313" s="28"/>
      <c r="Q313" s="28"/>
    </row>
    <row r="314" spans="1:17" s="7" customFormat="1" x14ac:dyDescent="0.25">
      <c r="A314" s="94">
        <v>283</v>
      </c>
      <c r="B314" s="402" t="s">
        <v>1896</v>
      </c>
      <c r="C314" s="65"/>
      <c r="D314" s="51">
        <f t="shared" si="29"/>
        <v>2</v>
      </c>
      <c r="E314" s="93"/>
      <c r="F314" s="211"/>
      <c r="G314" s="44">
        <f t="shared" si="24"/>
        <v>0</v>
      </c>
      <c r="H314" s="212"/>
      <c r="I314" s="55">
        <f t="shared" si="25"/>
        <v>0</v>
      </c>
      <c r="J314" s="97">
        <v>2</v>
      </c>
      <c r="K314" s="57">
        <f t="shared" si="26"/>
        <v>0</v>
      </c>
      <c r="L314" s="212"/>
      <c r="M314" s="55">
        <f t="shared" si="27"/>
        <v>0</v>
      </c>
      <c r="N314" s="97"/>
      <c r="O314" s="58">
        <f t="shared" si="28"/>
        <v>0</v>
      </c>
      <c r="P314" s="28"/>
      <c r="Q314" s="28"/>
    </row>
    <row r="315" spans="1:17" s="7" customFormat="1" x14ac:dyDescent="0.25">
      <c r="A315" s="94">
        <v>284</v>
      </c>
      <c r="B315" s="405" t="s">
        <v>1897</v>
      </c>
      <c r="C315" s="65"/>
      <c r="D315" s="51">
        <f t="shared" si="29"/>
        <v>1</v>
      </c>
      <c r="E315" s="93"/>
      <c r="F315" s="211"/>
      <c r="G315" s="44">
        <f t="shared" si="24"/>
        <v>0</v>
      </c>
      <c r="H315" s="212"/>
      <c r="I315" s="55">
        <f t="shared" si="25"/>
        <v>0</v>
      </c>
      <c r="J315" s="97">
        <v>1</v>
      </c>
      <c r="K315" s="57">
        <f t="shared" si="26"/>
        <v>0</v>
      </c>
      <c r="L315" s="212"/>
      <c r="M315" s="55">
        <f t="shared" si="27"/>
        <v>0</v>
      </c>
      <c r="N315" s="97"/>
      <c r="O315" s="58">
        <f t="shared" si="28"/>
        <v>0</v>
      </c>
      <c r="P315" s="28"/>
      <c r="Q315" s="28"/>
    </row>
    <row r="316" spans="1:17" s="7" customFormat="1" x14ac:dyDescent="0.25">
      <c r="A316" s="94">
        <v>285</v>
      </c>
      <c r="B316" s="402" t="s">
        <v>1898</v>
      </c>
      <c r="C316" s="65"/>
      <c r="D316" s="51">
        <f t="shared" si="29"/>
        <v>1</v>
      </c>
      <c r="E316" s="93"/>
      <c r="F316" s="211"/>
      <c r="G316" s="44">
        <f t="shared" si="24"/>
        <v>0</v>
      </c>
      <c r="H316" s="212"/>
      <c r="I316" s="55">
        <f t="shared" si="25"/>
        <v>0</v>
      </c>
      <c r="J316" s="97">
        <v>1</v>
      </c>
      <c r="K316" s="57">
        <f t="shared" si="26"/>
        <v>0</v>
      </c>
      <c r="L316" s="212"/>
      <c r="M316" s="55">
        <f t="shared" si="27"/>
        <v>0</v>
      </c>
      <c r="N316" s="97"/>
      <c r="O316" s="58">
        <f t="shared" si="28"/>
        <v>0</v>
      </c>
      <c r="P316" s="28"/>
      <c r="Q316" s="28"/>
    </row>
    <row r="317" spans="1:17" s="7" customFormat="1" x14ac:dyDescent="0.25">
      <c r="A317" s="94">
        <v>286</v>
      </c>
      <c r="B317" s="405" t="s">
        <v>1899</v>
      </c>
      <c r="C317" s="65"/>
      <c r="D317" s="51">
        <f t="shared" si="29"/>
        <v>1</v>
      </c>
      <c r="E317" s="93"/>
      <c r="F317" s="211"/>
      <c r="G317" s="44">
        <f t="shared" si="24"/>
        <v>0</v>
      </c>
      <c r="H317" s="212"/>
      <c r="I317" s="55">
        <f t="shared" si="25"/>
        <v>0</v>
      </c>
      <c r="J317" s="97">
        <v>1</v>
      </c>
      <c r="K317" s="57">
        <f t="shared" si="26"/>
        <v>0</v>
      </c>
      <c r="L317" s="212"/>
      <c r="M317" s="55">
        <f t="shared" si="27"/>
        <v>0</v>
      </c>
      <c r="N317" s="97"/>
      <c r="O317" s="58">
        <f t="shared" si="28"/>
        <v>0</v>
      </c>
      <c r="P317" s="28"/>
      <c r="Q317" s="28"/>
    </row>
    <row r="318" spans="1:17" s="7" customFormat="1" x14ac:dyDescent="0.25">
      <c r="A318" s="94">
        <v>287</v>
      </c>
      <c r="B318" s="402" t="s">
        <v>1900</v>
      </c>
      <c r="C318" s="65"/>
      <c r="D318" s="51">
        <f t="shared" si="29"/>
        <v>2</v>
      </c>
      <c r="E318" s="93"/>
      <c r="F318" s="211"/>
      <c r="G318" s="44">
        <f t="shared" si="24"/>
        <v>0</v>
      </c>
      <c r="H318" s="212"/>
      <c r="I318" s="55">
        <f t="shared" si="25"/>
        <v>0</v>
      </c>
      <c r="J318" s="97">
        <v>2</v>
      </c>
      <c r="K318" s="57">
        <f t="shared" si="26"/>
        <v>0</v>
      </c>
      <c r="L318" s="212"/>
      <c r="M318" s="55">
        <f t="shared" si="27"/>
        <v>0</v>
      </c>
      <c r="N318" s="97"/>
      <c r="O318" s="58">
        <f t="shared" si="28"/>
        <v>0</v>
      </c>
      <c r="P318" s="28"/>
      <c r="Q318" s="28"/>
    </row>
    <row r="319" spans="1:17" s="7" customFormat="1" x14ac:dyDescent="0.25">
      <c r="A319" s="94">
        <v>288</v>
      </c>
      <c r="B319" s="402" t="s">
        <v>1901</v>
      </c>
      <c r="C319" s="65"/>
      <c r="D319" s="51">
        <f t="shared" si="29"/>
        <v>1</v>
      </c>
      <c r="E319" s="93"/>
      <c r="F319" s="211"/>
      <c r="G319" s="44">
        <f t="shared" si="24"/>
        <v>0</v>
      </c>
      <c r="H319" s="212"/>
      <c r="I319" s="55">
        <f t="shared" si="25"/>
        <v>0</v>
      </c>
      <c r="J319" s="97">
        <v>1</v>
      </c>
      <c r="K319" s="57">
        <f t="shared" si="26"/>
        <v>0</v>
      </c>
      <c r="L319" s="212"/>
      <c r="M319" s="55">
        <f t="shared" si="27"/>
        <v>0</v>
      </c>
      <c r="N319" s="97"/>
      <c r="O319" s="58">
        <f t="shared" si="28"/>
        <v>0</v>
      </c>
      <c r="P319" s="28"/>
      <c r="Q319" s="28"/>
    </row>
    <row r="320" spans="1:17" s="7" customFormat="1" x14ac:dyDescent="0.25">
      <c r="A320" s="94">
        <v>289</v>
      </c>
      <c r="B320" s="402" t="s">
        <v>1902</v>
      </c>
      <c r="C320" s="65"/>
      <c r="D320" s="51">
        <f t="shared" si="29"/>
        <v>1</v>
      </c>
      <c r="E320" s="93"/>
      <c r="F320" s="211"/>
      <c r="G320" s="44">
        <f t="shared" si="24"/>
        <v>0</v>
      </c>
      <c r="H320" s="212"/>
      <c r="I320" s="55">
        <f t="shared" si="25"/>
        <v>0</v>
      </c>
      <c r="J320" s="97">
        <v>1</v>
      </c>
      <c r="K320" s="57">
        <f t="shared" si="26"/>
        <v>0</v>
      </c>
      <c r="L320" s="212"/>
      <c r="M320" s="55">
        <f t="shared" si="27"/>
        <v>0</v>
      </c>
      <c r="N320" s="97"/>
      <c r="O320" s="58">
        <f t="shared" si="28"/>
        <v>0</v>
      </c>
      <c r="P320" s="28"/>
      <c r="Q320" s="28"/>
    </row>
    <row r="321" spans="1:17" s="7" customFormat="1" x14ac:dyDescent="0.25">
      <c r="A321" s="94">
        <v>290</v>
      </c>
      <c r="B321" s="402" t="s">
        <v>1903</v>
      </c>
      <c r="C321" s="65"/>
      <c r="D321" s="51">
        <f t="shared" si="29"/>
        <v>6</v>
      </c>
      <c r="E321" s="93"/>
      <c r="F321" s="211"/>
      <c r="G321" s="44">
        <f t="shared" si="24"/>
        <v>0</v>
      </c>
      <c r="H321" s="212"/>
      <c r="I321" s="55">
        <f t="shared" si="25"/>
        <v>0</v>
      </c>
      <c r="J321" s="97">
        <v>6</v>
      </c>
      <c r="K321" s="57">
        <f t="shared" si="26"/>
        <v>0</v>
      </c>
      <c r="L321" s="212"/>
      <c r="M321" s="55">
        <f t="shared" si="27"/>
        <v>0</v>
      </c>
      <c r="N321" s="97"/>
      <c r="O321" s="58">
        <f t="shared" si="28"/>
        <v>0</v>
      </c>
      <c r="P321" s="28"/>
      <c r="Q321" s="28"/>
    </row>
    <row r="322" spans="1:17" s="7" customFormat="1" x14ac:dyDescent="0.25">
      <c r="A322" s="94">
        <v>291</v>
      </c>
      <c r="B322" s="402" t="s">
        <v>1904</v>
      </c>
      <c r="C322" s="65"/>
      <c r="D322" s="51">
        <f t="shared" si="29"/>
        <v>2</v>
      </c>
      <c r="E322" s="93"/>
      <c r="F322" s="211"/>
      <c r="G322" s="44">
        <f t="shared" si="24"/>
        <v>0</v>
      </c>
      <c r="H322" s="212"/>
      <c r="I322" s="55">
        <f t="shared" si="25"/>
        <v>0</v>
      </c>
      <c r="J322" s="97">
        <v>2</v>
      </c>
      <c r="K322" s="57">
        <f t="shared" si="26"/>
        <v>0</v>
      </c>
      <c r="L322" s="212"/>
      <c r="M322" s="55">
        <f t="shared" si="27"/>
        <v>0</v>
      </c>
      <c r="N322" s="97"/>
      <c r="O322" s="58">
        <f t="shared" si="28"/>
        <v>0</v>
      </c>
      <c r="P322" s="28"/>
      <c r="Q322" s="28"/>
    </row>
    <row r="323" spans="1:17" s="7" customFormat="1" x14ac:dyDescent="0.25">
      <c r="A323" s="94">
        <v>292</v>
      </c>
      <c r="B323" s="403" t="s">
        <v>1905</v>
      </c>
      <c r="C323" s="65"/>
      <c r="D323" s="51">
        <f t="shared" si="29"/>
        <v>20</v>
      </c>
      <c r="E323" s="93"/>
      <c r="F323" s="211"/>
      <c r="G323" s="44">
        <f t="shared" si="24"/>
        <v>0</v>
      </c>
      <c r="H323" s="212"/>
      <c r="I323" s="55">
        <f t="shared" si="25"/>
        <v>0</v>
      </c>
      <c r="J323" s="97">
        <v>20</v>
      </c>
      <c r="K323" s="57">
        <f t="shared" si="26"/>
        <v>0</v>
      </c>
      <c r="L323" s="212"/>
      <c r="M323" s="55">
        <f t="shared" si="27"/>
        <v>0</v>
      </c>
      <c r="N323" s="97"/>
      <c r="O323" s="58">
        <f t="shared" si="28"/>
        <v>0</v>
      </c>
      <c r="P323" s="28"/>
      <c r="Q323" s="28"/>
    </row>
    <row r="324" spans="1:17" s="7" customFormat="1" x14ac:dyDescent="0.25">
      <c r="A324" s="94">
        <v>293</v>
      </c>
      <c r="B324" s="402" t="s">
        <v>1906</v>
      </c>
      <c r="C324" s="65"/>
      <c r="D324" s="51">
        <f t="shared" si="29"/>
        <v>1</v>
      </c>
      <c r="E324" s="93"/>
      <c r="F324" s="211"/>
      <c r="G324" s="44">
        <f t="shared" si="24"/>
        <v>0</v>
      </c>
      <c r="H324" s="212"/>
      <c r="I324" s="55">
        <f t="shared" si="25"/>
        <v>0</v>
      </c>
      <c r="J324" s="97">
        <v>1</v>
      </c>
      <c r="K324" s="57">
        <f t="shared" si="26"/>
        <v>0</v>
      </c>
      <c r="L324" s="212"/>
      <c r="M324" s="55">
        <f t="shared" si="27"/>
        <v>0</v>
      </c>
      <c r="N324" s="97"/>
      <c r="O324" s="58">
        <f t="shared" si="28"/>
        <v>0</v>
      </c>
      <c r="P324" s="28"/>
      <c r="Q324" s="28"/>
    </row>
    <row r="325" spans="1:17" s="7" customFormat="1" x14ac:dyDescent="0.25">
      <c r="A325" s="94">
        <v>294</v>
      </c>
      <c r="B325" s="402" t="s">
        <v>1907</v>
      </c>
      <c r="C325" s="65"/>
      <c r="D325" s="51">
        <f t="shared" si="29"/>
        <v>2</v>
      </c>
      <c r="E325" s="93"/>
      <c r="F325" s="211"/>
      <c r="G325" s="44">
        <f t="shared" si="24"/>
        <v>0</v>
      </c>
      <c r="H325" s="212"/>
      <c r="I325" s="55">
        <f t="shared" si="25"/>
        <v>0</v>
      </c>
      <c r="J325" s="97">
        <v>2</v>
      </c>
      <c r="K325" s="57">
        <f t="shared" si="26"/>
        <v>0</v>
      </c>
      <c r="L325" s="212"/>
      <c r="M325" s="55">
        <f t="shared" si="27"/>
        <v>0</v>
      </c>
      <c r="N325" s="97"/>
      <c r="O325" s="58">
        <f t="shared" si="28"/>
        <v>0</v>
      </c>
      <c r="P325" s="28"/>
      <c r="Q325" s="28"/>
    </row>
    <row r="326" spans="1:17" s="7" customFormat="1" x14ac:dyDescent="0.25">
      <c r="A326" s="94">
        <v>295</v>
      </c>
      <c r="B326" s="402" t="s">
        <v>1908</v>
      </c>
      <c r="C326" s="65"/>
      <c r="D326" s="51">
        <f t="shared" si="29"/>
        <v>1</v>
      </c>
      <c r="E326" s="93"/>
      <c r="F326" s="211"/>
      <c r="G326" s="44">
        <f t="shared" si="24"/>
        <v>0</v>
      </c>
      <c r="H326" s="212"/>
      <c r="I326" s="55">
        <f t="shared" si="25"/>
        <v>0</v>
      </c>
      <c r="J326" s="97">
        <v>1</v>
      </c>
      <c r="K326" s="57">
        <f t="shared" si="26"/>
        <v>0</v>
      </c>
      <c r="L326" s="212"/>
      <c r="M326" s="55">
        <f t="shared" si="27"/>
        <v>0</v>
      </c>
      <c r="N326" s="97"/>
      <c r="O326" s="58">
        <f t="shared" si="28"/>
        <v>0</v>
      </c>
      <c r="P326" s="28"/>
      <c r="Q326" s="28"/>
    </row>
    <row r="327" spans="1:17" s="7" customFormat="1" x14ac:dyDescent="0.25">
      <c r="A327" s="94">
        <v>296</v>
      </c>
      <c r="B327" s="402" t="s">
        <v>1909</v>
      </c>
      <c r="C327" s="65"/>
      <c r="D327" s="51">
        <f t="shared" si="29"/>
        <v>1</v>
      </c>
      <c r="E327" s="93"/>
      <c r="F327" s="211"/>
      <c r="G327" s="44">
        <f t="shared" si="24"/>
        <v>0</v>
      </c>
      <c r="H327" s="212"/>
      <c r="I327" s="55">
        <f t="shared" si="25"/>
        <v>0</v>
      </c>
      <c r="J327" s="97">
        <v>1</v>
      </c>
      <c r="K327" s="57">
        <f t="shared" si="26"/>
        <v>0</v>
      </c>
      <c r="L327" s="212"/>
      <c r="M327" s="55">
        <f t="shared" si="27"/>
        <v>0</v>
      </c>
      <c r="N327" s="97"/>
      <c r="O327" s="58">
        <f t="shared" si="28"/>
        <v>0</v>
      </c>
      <c r="P327" s="28"/>
      <c r="Q327" s="28"/>
    </row>
    <row r="328" spans="1:17" s="7" customFormat="1" x14ac:dyDescent="0.25">
      <c r="A328" s="94">
        <v>297</v>
      </c>
      <c r="B328" s="402" t="s">
        <v>1910</v>
      </c>
      <c r="C328" s="65"/>
      <c r="D328" s="51">
        <f t="shared" si="29"/>
        <v>1</v>
      </c>
      <c r="E328" s="93"/>
      <c r="F328" s="211"/>
      <c r="G328" s="44">
        <f t="shared" si="24"/>
        <v>0</v>
      </c>
      <c r="H328" s="212"/>
      <c r="I328" s="55">
        <f t="shared" si="25"/>
        <v>0</v>
      </c>
      <c r="J328" s="97">
        <v>1</v>
      </c>
      <c r="K328" s="57">
        <f t="shared" si="26"/>
        <v>0</v>
      </c>
      <c r="L328" s="212"/>
      <c r="M328" s="55">
        <f t="shared" si="27"/>
        <v>0</v>
      </c>
      <c r="N328" s="97"/>
      <c r="O328" s="58">
        <f t="shared" si="28"/>
        <v>0</v>
      </c>
      <c r="P328" s="28"/>
      <c r="Q328" s="28"/>
    </row>
    <row r="329" spans="1:17" s="7" customFormat="1" x14ac:dyDescent="0.25">
      <c r="A329" s="94">
        <v>298</v>
      </c>
      <c r="B329" s="402" t="s">
        <v>1911</v>
      </c>
      <c r="C329" s="65"/>
      <c r="D329" s="51">
        <f t="shared" si="29"/>
        <v>1</v>
      </c>
      <c r="E329" s="93"/>
      <c r="F329" s="211"/>
      <c r="G329" s="44">
        <f t="shared" si="24"/>
        <v>0</v>
      </c>
      <c r="H329" s="212"/>
      <c r="I329" s="55">
        <f t="shared" si="25"/>
        <v>0</v>
      </c>
      <c r="J329" s="97">
        <v>1</v>
      </c>
      <c r="K329" s="57">
        <f t="shared" si="26"/>
        <v>0</v>
      </c>
      <c r="L329" s="212"/>
      <c r="M329" s="55">
        <f t="shared" si="27"/>
        <v>0</v>
      </c>
      <c r="N329" s="97"/>
      <c r="O329" s="58">
        <f t="shared" si="28"/>
        <v>0</v>
      </c>
      <c r="P329" s="28"/>
      <c r="Q329" s="28"/>
    </row>
    <row r="330" spans="1:17" s="7" customFormat="1" x14ac:dyDescent="0.25">
      <c r="A330" s="94">
        <v>299</v>
      </c>
      <c r="B330" s="402" t="s">
        <v>1912</v>
      </c>
      <c r="C330" s="65"/>
      <c r="D330" s="51">
        <f t="shared" si="29"/>
        <v>4</v>
      </c>
      <c r="E330" s="93"/>
      <c r="F330" s="211"/>
      <c r="G330" s="44">
        <f t="shared" si="24"/>
        <v>0</v>
      </c>
      <c r="H330" s="212"/>
      <c r="I330" s="55">
        <f t="shared" si="25"/>
        <v>0</v>
      </c>
      <c r="J330" s="97">
        <v>4</v>
      </c>
      <c r="K330" s="57">
        <f t="shared" si="26"/>
        <v>0</v>
      </c>
      <c r="L330" s="212"/>
      <c r="M330" s="55">
        <f t="shared" si="27"/>
        <v>0</v>
      </c>
      <c r="N330" s="97"/>
      <c r="O330" s="58">
        <f t="shared" si="28"/>
        <v>0</v>
      </c>
      <c r="P330" s="28"/>
      <c r="Q330" s="28"/>
    </row>
    <row r="331" spans="1:17" s="7" customFormat="1" x14ac:dyDescent="0.25">
      <c r="A331" s="94">
        <v>300</v>
      </c>
      <c r="B331" s="402" t="s">
        <v>1913</v>
      </c>
      <c r="C331" s="65"/>
      <c r="D331" s="51">
        <f t="shared" si="29"/>
        <v>0</v>
      </c>
      <c r="E331" s="93"/>
      <c r="F331" s="211"/>
      <c r="G331" s="44">
        <f t="shared" si="24"/>
        <v>0</v>
      </c>
      <c r="H331" s="212"/>
      <c r="I331" s="55">
        <f t="shared" si="25"/>
        <v>0</v>
      </c>
      <c r="J331" s="97"/>
      <c r="K331" s="57">
        <f t="shared" si="26"/>
        <v>0</v>
      </c>
      <c r="L331" s="212"/>
      <c r="M331" s="55">
        <f t="shared" si="27"/>
        <v>0</v>
      </c>
      <c r="N331" s="97"/>
      <c r="O331" s="58">
        <f t="shared" si="28"/>
        <v>0</v>
      </c>
      <c r="P331" s="28"/>
      <c r="Q331" s="28"/>
    </row>
    <row r="332" spans="1:17" s="7" customFormat="1" x14ac:dyDescent="0.25">
      <c r="A332" s="94">
        <v>301</v>
      </c>
      <c r="B332" s="402" t="s">
        <v>1914</v>
      </c>
      <c r="C332" s="65"/>
      <c r="D332" s="51">
        <f t="shared" si="29"/>
        <v>1</v>
      </c>
      <c r="E332" s="93"/>
      <c r="F332" s="211"/>
      <c r="G332" s="44">
        <f t="shared" si="24"/>
        <v>0</v>
      </c>
      <c r="H332" s="212"/>
      <c r="I332" s="55">
        <f t="shared" si="25"/>
        <v>0</v>
      </c>
      <c r="J332" s="97">
        <v>1</v>
      </c>
      <c r="K332" s="57">
        <f t="shared" si="26"/>
        <v>0</v>
      </c>
      <c r="L332" s="212"/>
      <c r="M332" s="55">
        <f t="shared" si="27"/>
        <v>0</v>
      </c>
      <c r="N332" s="97"/>
      <c r="O332" s="58">
        <f t="shared" si="28"/>
        <v>0</v>
      </c>
      <c r="P332" s="28"/>
      <c r="Q332" s="28"/>
    </row>
    <row r="333" spans="1:17" s="7" customFormat="1" x14ac:dyDescent="0.25">
      <c r="A333" s="94">
        <v>302</v>
      </c>
      <c r="B333" s="402" t="s">
        <v>1915</v>
      </c>
      <c r="C333" s="65"/>
      <c r="D333" s="51">
        <f t="shared" si="29"/>
        <v>1</v>
      </c>
      <c r="E333" s="93"/>
      <c r="F333" s="211"/>
      <c r="G333" s="44">
        <f t="shared" ref="G333:G396" si="30">E333*D333</f>
        <v>0</v>
      </c>
      <c r="H333" s="212"/>
      <c r="I333" s="55">
        <f t="shared" si="25"/>
        <v>0</v>
      </c>
      <c r="J333" s="97">
        <v>1</v>
      </c>
      <c r="K333" s="57">
        <f t="shared" si="26"/>
        <v>0</v>
      </c>
      <c r="L333" s="212"/>
      <c r="M333" s="55">
        <f t="shared" si="27"/>
        <v>0</v>
      </c>
      <c r="N333" s="97"/>
      <c r="O333" s="58">
        <f t="shared" si="28"/>
        <v>0</v>
      </c>
      <c r="P333" s="28"/>
      <c r="Q333" s="28"/>
    </row>
    <row r="334" spans="1:17" s="7" customFormat="1" x14ac:dyDescent="0.25">
      <c r="A334" s="94">
        <v>303</v>
      </c>
      <c r="B334" s="402" t="s">
        <v>1916</v>
      </c>
      <c r="C334" s="65"/>
      <c r="D334" s="51">
        <f t="shared" ref="D334:D395" si="31">H334+J334+L334+N334</f>
        <v>10</v>
      </c>
      <c r="E334" s="93"/>
      <c r="F334" s="211"/>
      <c r="G334" s="44">
        <f t="shared" si="30"/>
        <v>0</v>
      </c>
      <c r="H334" s="212"/>
      <c r="I334" s="55">
        <f t="shared" ref="I334:I397" si="32">H334*E334</f>
        <v>0</v>
      </c>
      <c r="J334" s="97">
        <v>10</v>
      </c>
      <c r="K334" s="57">
        <f t="shared" ref="K334:K397" si="33">J334*E334</f>
        <v>0</v>
      </c>
      <c r="L334" s="212"/>
      <c r="M334" s="55">
        <f t="shared" ref="M334:M397" si="34">L334*E334</f>
        <v>0</v>
      </c>
      <c r="N334" s="97"/>
      <c r="O334" s="58">
        <f t="shared" ref="O334:O397" si="35">N334*E334</f>
        <v>0</v>
      </c>
      <c r="P334" s="28"/>
      <c r="Q334" s="28"/>
    </row>
    <row r="335" spans="1:17" s="7" customFormat="1" x14ac:dyDescent="0.25">
      <c r="A335" s="94">
        <v>304</v>
      </c>
      <c r="B335" s="404" t="s">
        <v>1917</v>
      </c>
      <c r="C335" s="65"/>
      <c r="D335" s="51">
        <f t="shared" si="31"/>
        <v>0</v>
      </c>
      <c r="E335" s="93"/>
      <c r="F335" s="211"/>
      <c r="G335" s="44">
        <f t="shared" si="30"/>
        <v>0</v>
      </c>
      <c r="H335" s="212"/>
      <c r="I335" s="55">
        <f t="shared" si="32"/>
        <v>0</v>
      </c>
      <c r="J335" s="97"/>
      <c r="K335" s="57">
        <f t="shared" si="33"/>
        <v>0</v>
      </c>
      <c r="L335" s="212"/>
      <c r="M335" s="55">
        <f t="shared" si="34"/>
        <v>0</v>
      </c>
      <c r="N335" s="97"/>
      <c r="O335" s="58">
        <f t="shared" si="35"/>
        <v>0</v>
      </c>
      <c r="P335" s="28"/>
      <c r="Q335" s="28"/>
    </row>
    <row r="336" spans="1:17" s="7" customFormat="1" x14ac:dyDescent="0.25">
      <c r="A336" s="94">
        <v>305</v>
      </c>
      <c r="B336" s="402" t="s">
        <v>1918</v>
      </c>
      <c r="C336" s="65"/>
      <c r="D336" s="51">
        <f t="shared" si="31"/>
        <v>0</v>
      </c>
      <c r="E336" s="93"/>
      <c r="F336" s="211"/>
      <c r="G336" s="44">
        <f t="shared" si="30"/>
        <v>0</v>
      </c>
      <c r="H336" s="212"/>
      <c r="I336" s="55">
        <f t="shared" si="32"/>
        <v>0</v>
      </c>
      <c r="J336" s="97"/>
      <c r="K336" s="57">
        <f t="shared" si="33"/>
        <v>0</v>
      </c>
      <c r="L336" s="212"/>
      <c r="M336" s="55">
        <f t="shared" si="34"/>
        <v>0</v>
      </c>
      <c r="N336" s="97"/>
      <c r="O336" s="58">
        <f t="shared" si="35"/>
        <v>0</v>
      </c>
      <c r="P336" s="28"/>
      <c r="Q336" s="28"/>
    </row>
    <row r="337" spans="1:17" s="7" customFormat="1" x14ac:dyDescent="0.25">
      <c r="A337" s="94"/>
      <c r="B337" s="82"/>
      <c r="C337" s="65"/>
      <c r="D337" s="51">
        <f t="shared" si="31"/>
        <v>0</v>
      </c>
      <c r="E337" s="93"/>
      <c r="F337" s="211"/>
      <c r="G337" s="44">
        <f t="shared" si="30"/>
        <v>0</v>
      </c>
      <c r="H337" s="212"/>
      <c r="I337" s="55">
        <f t="shared" si="32"/>
        <v>0</v>
      </c>
      <c r="J337" s="97"/>
      <c r="K337" s="57">
        <f t="shared" si="33"/>
        <v>0</v>
      </c>
      <c r="L337" s="212"/>
      <c r="M337" s="55">
        <f t="shared" si="34"/>
        <v>0</v>
      </c>
      <c r="N337" s="97"/>
      <c r="O337" s="58">
        <f t="shared" si="35"/>
        <v>0</v>
      </c>
      <c r="P337" s="28"/>
      <c r="Q337" s="28"/>
    </row>
    <row r="338" spans="1:17" s="7" customFormat="1" x14ac:dyDescent="0.25">
      <c r="A338" s="94"/>
      <c r="B338" s="407" t="s">
        <v>1979</v>
      </c>
      <c r="C338" s="65"/>
      <c r="D338" s="51">
        <f t="shared" si="31"/>
        <v>0</v>
      </c>
      <c r="E338" s="93"/>
      <c r="F338" s="211"/>
      <c r="G338" s="44">
        <f t="shared" si="30"/>
        <v>0</v>
      </c>
      <c r="H338" s="212"/>
      <c r="I338" s="55">
        <f t="shared" si="32"/>
        <v>0</v>
      </c>
      <c r="J338" s="97"/>
      <c r="K338" s="57">
        <f t="shared" si="33"/>
        <v>0</v>
      </c>
      <c r="L338" s="212"/>
      <c r="M338" s="55">
        <f t="shared" si="34"/>
        <v>0</v>
      </c>
      <c r="N338" s="97"/>
      <c r="O338" s="58">
        <f t="shared" si="35"/>
        <v>0</v>
      </c>
      <c r="P338" s="28"/>
      <c r="Q338" s="28"/>
    </row>
    <row r="339" spans="1:17" s="7" customFormat="1" x14ac:dyDescent="0.25">
      <c r="A339" s="94">
        <v>306</v>
      </c>
      <c r="B339" s="402" t="s">
        <v>1054</v>
      </c>
      <c r="C339" s="65"/>
      <c r="D339" s="51">
        <f t="shared" si="31"/>
        <v>18</v>
      </c>
      <c r="E339" s="408"/>
      <c r="F339" s="211" t="s">
        <v>101</v>
      </c>
      <c r="G339" s="44">
        <f t="shared" si="30"/>
        <v>0</v>
      </c>
      <c r="H339" s="212"/>
      <c r="I339" s="55">
        <f t="shared" si="32"/>
        <v>0</v>
      </c>
      <c r="J339" s="97">
        <v>6</v>
      </c>
      <c r="K339" s="57">
        <f t="shared" si="33"/>
        <v>0</v>
      </c>
      <c r="L339" s="212">
        <v>6</v>
      </c>
      <c r="M339" s="55">
        <f t="shared" si="34"/>
        <v>0</v>
      </c>
      <c r="N339" s="97">
        <v>6</v>
      </c>
      <c r="O339" s="58">
        <f t="shared" si="35"/>
        <v>0</v>
      </c>
      <c r="P339" s="28"/>
      <c r="Q339" s="28"/>
    </row>
    <row r="340" spans="1:17" s="7" customFormat="1" x14ac:dyDescent="0.25">
      <c r="A340" s="94">
        <v>307</v>
      </c>
      <c r="B340" s="402" t="s">
        <v>1896</v>
      </c>
      <c r="C340" s="65"/>
      <c r="D340" s="51">
        <f t="shared" si="31"/>
        <v>2</v>
      </c>
      <c r="E340" s="93"/>
      <c r="F340" s="211" t="s">
        <v>101</v>
      </c>
      <c r="G340" s="44">
        <f t="shared" si="30"/>
        <v>0</v>
      </c>
      <c r="H340" s="212"/>
      <c r="I340" s="55">
        <f t="shared" si="32"/>
        <v>0</v>
      </c>
      <c r="J340" s="96">
        <v>2</v>
      </c>
      <c r="K340" s="57">
        <f t="shared" si="33"/>
        <v>0</v>
      </c>
      <c r="L340" s="212"/>
      <c r="M340" s="55">
        <f t="shared" si="34"/>
        <v>0</v>
      </c>
      <c r="N340" s="97"/>
      <c r="O340" s="58">
        <f t="shared" si="35"/>
        <v>0</v>
      </c>
      <c r="P340" s="28"/>
      <c r="Q340" s="28"/>
    </row>
    <row r="341" spans="1:17" s="7" customFormat="1" x14ac:dyDescent="0.25">
      <c r="A341" s="94">
        <v>308</v>
      </c>
      <c r="B341" s="402" t="s">
        <v>1919</v>
      </c>
      <c r="C341" s="65"/>
      <c r="D341" s="51">
        <f t="shared" si="31"/>
        <v>16</v>
      </c>
      <c r="E341" s="93"/>
      <c r="F341" s="211" t="s">
        <v>101</v>
      </c>
      <c r="G341" s="44">
        <f t="shared" si="30"/>
        <v>0</v>
      </c>
      <c r="H341" s="92"/>
      <c r="I341" s="55">
        <f t="shared" si="32"/>
        <v>0</v>
      </c>
      <c r="J341" s="47">
        <v>16</v>
      </c>
      <c r="K341" s="57">
        <f t="shared" si="33"/>
        <v>0</v>
      </c>
      <c r="L341" s="212"/>
      <c r="M341" s="55">
        <f t="shared" si="34"/>
        <v>0</v>
      </c>
      <c r="N341" s="97"/>
      <c r="O341" s="58">
        <f t="shared" si="35"/>
        <v>0</v>
      </c>
      <c r="P341" s="28"/>
      <c r="Q341" s="28"/>
    </row>
    <row r="342" spans="1:17" s="7" customFormat="1" x14ac:dyDescent="0.25">
      <c r="A342" s="94">
        <v>309</v>
      </c>
      <c r="B342" s="404" t="s">
        <v>1920</v>
      </c>
      <c r="C342" s="65"/>
      <c r="D342" s="51">
        <f t="shared" si="31"/>
        <v>40</v>
      </c>
      <c r="E342" s="93"/>
      <c r="F342" s="211" t="s">
        <v>101</v>
      </c>
      <c r="G342" s="44">
        <f t="shared" si="30"/>
        <v>0</v>
      </c>
      <c r="H342" s="92"/>
      <c r="I342" s="55">
        <f t="shared" si="32"/>
        <v>0</v>
      </c>
      <c r="J342" s="47">
        <v>40</v>
      </c>
      <c r="K342" s="57">
        <f t="shared" si="33"/>
        <v>0</v>
      </c>
      <c r="L342" s="212"/>
      <c r="M342" s="55">
        <f t="shared" si="34"/>
        <v>0</v>
      </c>
      <c r="N342" s="97"/>
      <c r="O342" s="58">
        <f t="shared" si="35"/>
        <v>0</v>
      </c>
      <c r="P342" s="28"/>
      <c r="Q342" s="28"/>
    </row>
    <row r="343" spans="1:17" s="7" customFormat="1" x14ac:dyDescent="0.25">
      <c r="A343" s="94">
        <v>310</v>
      </c>
      <c r="B343" s="403" t="s">
        <v>1921</v>
      </c>
      <c r="C343" s="65"/>
      <c r="D343" s="51">
        <f t="shared" si="31"/>
        <v>4</v>
      </c>
      <c r="E343" s="408"/>
      <c r="F343" s="211" t="s">
        <v>101</v>
      </c>
      <c r="G343" s="44">
        <f t="shared" si="30"/>
        <v>0</v>
      </c>
      <c r="H343" s="92"/>
      <c r="I343" s="55">
        <f t="shared" si="32"/>
        <v>0</v>
      </c>
      <c r="J343" s="47">
        <v>4</v>
      </c>
      <c r="K343" s="57">
        <f t="shared" si="33"/>
        <v>0</v>
      </c>
      <c r="L343" s="212"/>
      <c r="M343" s="55">
        <f t="shared" si="34"/>
        <v>0</v>
      </c>
      <c r="N343" s="97"/>
      <c r="O343" s="58">
        <f t="shared" si="35"/>
        <v>0</v>
      </c>
      <c r="P343" s="28"/>
      <c r="Q343" s="28"/>
    </row>
    <row r="344" spans="1:17" s="7" customFormat="1" x14ac:dyDescent="0.25">
      <c r="A344" s="94">
        <v>311</v>
      </c>
      <c r="B344" s="402" t="s">
        <v>1922</v>
      </c>
      <c r="C344" s="65"/>
      <c r="D344" s="51">
        <f t="shared" si="31"/>
        <v>8</v>
      </c>
      <c r="E344" s="93"/>
      <c r="F344" s="211" t="s">
        <v>101</v>
      </c>
      <c r="G344" s="44">
        <f t="shared" si="30"/>
        <v>0</v>
      </c>
      <c r="H344" s="92"/>
      <c r="I344" s="55">
        <f t="shared" si="32"/>
        <v>0</v>
      </c>
      <c r="J344" s="47">
        <v>8</v>
      </c>
      <c r="K344" s="57">
        <f t="shared" si="33"/>
        <v>0</v>
      </c>
      <c r="L344" s="212"/>
      <c r="M344" s="55">
        <f t="shared" si="34"/>
        <v>0</v>
      </c>
      <c r="N344" s="97"/>
      <c r="O344" s="58">
        <f t="shared" si="35"/>
        <v>0</v>
      </c>
      <c r="P344" s="28"/>
      <c r="Q344" s="28"/>
    </row>
    <row r="345" spans="1:17" s="7" customFormat="1" x14ac:dyDescent="0.25">
      <c r="A345" s="94">
        <v>312</v>
      </c>
      <c r="B345" s="402" t="s">
        <v>1923</v>
      </c>
      <c r="C345" s="65"/>
      <c r="D345" s="51">
        <f t="shared" si="31"/>
        <v>10</v>
      </c>
      <c r="E345" s="93"/>
      <c r="F345" s="211" t="s">
        <v>101</v>
      </c>
      <c r="G345" s="44">
        <f t="shared" si="30"/>
        <v>0</v>
      </c>
      <c r="H345" s="92"/>
      <c r="I345" s="55">
        <f t="shared" si="32"/>
        <v>0</v>
      </c>
      <c r="J345" s="47">
        <v>10</v>
      </c>
      <c r="K345" s="57">
        <f t="shared" si="33"/>
        <v>0</v>
      </c>
      <c r="L345" s="212"/>
      <c r="M345" s="55">
        <f t="shared" si="34"/>
        <v>0</v>
      </c>
      <c r="N345" s="97"/>
      <c r="O345" s="58">
        <f t="shared" si="35"/>
        <v>0</v>
      </c>
      <c r="P345" s="28"/>
      <c r="Q345" s="28"/>
    </row>
    <row r="346" spans="1:17" s="7" customFormat="1" x14ac:dyDescent="0.25">
      <c r="A346" s="94">
        <v>313</v>
      </c>
      <c r="B346" s="402" t="s">
        <v>1897</v>
      </c>
      <c r="C346" s="65"/>
      <c r="D346" s="51">
        <f t="shared" si="31"/>
        <v>1</v>
      </c>
      <c r="E346" s="408"/>
      <c r="F346" s="211" t="s">
        <v>1983</v>
      </c>
      <c r="G346" s="44">
        <f t="shared" si="30"/>
        <v>0</v>
      </c>
      <c r="H346" s="92"/>
      <c r="I346" s="55">
        <f t="shared" si="32"/>
        <v>0</v>
      </c>
      <c r="J346" s="47">
        <v>1</v>
      </c>
      <c r="K346" s="57">
        <f t="shared" si="33"/>
        <v>0</v>
      </c>
      <c r="L346" s="212"/>
      <c r="M346" s="55">
        <f t="shared" si="34"/>
        <v>0</v>
      </c>
      <c r="N346" s="97"/>
      <c r="O346" s="58">
        <f t="shared" si="35"/>
        <v>0</v>
      </c>
      <c r="P346" s="28"/>
      <c r="Q346" s="28"/>
    </row>
    <row r="347" spans="1:17" s="7" customFormat="1" x14ac:dyDescent="0.25">
      <c r="A347" s="94">
        <v>314</v>
      </c>
      <c r="B347" s="402" t="s">
        <v>1898</v>
      </c>
      <c r="C347" s="65"/>
      <c r="D347" s="51">
        <f t="shared" si="31"/>
        <v>1</v>
      </c>
      <c r="E347" s="408"/>
      <c r="F347" s="211" t="s">
        <v>1983</v>
      </c>
      <c r="G347" s="44">
        <f t="shared" si="30"/>
        <v>0</v>
      </c>
      <c r="H347" s="92"/>
      <c r="I347" s="55">
        <f t="shared" si="32"/>
        <v>0</v>
      </c>
      <c r="J347" s="47">
        <v>1</v>
      </c>
      <c r="K347" s="57">
        <f t="shared" si="33"/>
        <v>0</v>
      </c>
      <c r="L347" s="212"/>
      <c r="M347" s="55">
        <f t="shared" si="34"/>
        <v>0</v>
      </c>
      <c r="N347" s="97"/>
      <c r="O347" s="58">
        <f t="shared" si="35"/>
        <v>0</v>
      </c>
      <c r="P347" s="28"/>
      <c r="Q347" s="28"/>
    </row>
    <row r="348" spans="1:17" s="7" customFormat="1" x14ac:dyDescent="0.25">
      <c r="A348" s="94">
        <v>315</v>
      </c>
      <c r="B348" s="402" t="s">
        <v>1899</v>
      </c>
      <c r="C348" s="65"/>
      <c r="D348" s="51">
        <f t="shared" si="31"/>
        <v>1</v>
      </c>
      <c r="E348" s="93"/>
      <c r="F348" s="211" t="s">
        <v>1983</v>
      </c>
      <c r="G348" s="44">
        <f t="shared" si="30"/>
        <v>0</v>
      </c>
      <c r="H348" s="92"/>
      <c r="I348" s="55">
        <f t="shared" si="32"/>
        <v>0</v>
      </c>
      <c r="J348" s="47">
        <v>1</v>
      </c>
      <c r="K348" s="57">
        <f t="shared" si="33"/>
        <v>0</v>
      </c>
      <c r="L348" s="212"/>
      <c r="M348" s="55">
        <f t="shared" si="34"/>
        <v>0</v>
      </c>
      <c r="N348" s="97"/>
      <c r="O348" s="58">
        <f t="shared" si="35"/>
        <v>0</v>
      </c>
      <c r="P348" s="28"/>
      <c r="Q348" s="28"/>
    </row>
    <row r="349" spans="1:17" s="7" customFormat="1" x14ac:dyDescent="0.25">
      <c r="A349" s="94">
        <v>316</v>
      </c>
      <c r="B349" s="402" t="s">
        <v>1924</v>
      </c>
      <c r="C349" s="65"/>
      <c r="D349" s="51">
        <f t="shared" si="31"/>
        <v>4</v>
      </c>
      <c r="E349" s="93"/>
      <c r="F349" s="211" t="s">
        <v>101</v>
      </c>
      <c r="G349" s="44">
        <f t="shared" si="30"/>
        <v>0</v>
      </c>
      <c r="H349" s="92"/>
      <c r="I349" s="55">
        <f t="shared" si="32"/>
        <v>0</v>
      </c>
      <c r="J349" s="47">
        <v>4</v>
      </c>
      <c r="K349" s="57">
        <f t="shared" si="33"/>
        <v>0</v>
      </c>
      <c r="L349" s="212"/>
      <c r="M349" s="55">
        <f t="shared" si="34"/>
        <v>0</v>
      </c>
      <c r="N349" s="97"/>
      <c r="O349" s="58">
        <f t="shared" si="35"/>
        <v>0</v>
      </c>
      <c r="P349" s="28"/>
      <c r="Q349" s="28"/>
    </row>
    <row r="350" spans="1:17" s="7" customFormat="1" x14ac:dyDescent="0.25">
      <c r="A350" s="94">
        <v>317</v>
      </c>
      <c r="B350" s="402" t="s">
        <v>1459</v>
      </c>
      <c r="C350" s="65"/>
      <c r="D350" s="51">
        <f t="shared" si="31"/>
        <v>1</v>
      </c>
      <c r="E350" s="93"/>
      <c r="F350" s="211" t="s">
        <v>1983</v>
      </c>
      <c r="G350" s="44">
        <f t="shared" si="30"/>
        <v>0</v>
      </c>
      <c r="H350" s="92"/>
      <c r="I350" s="55">
        <f t="shared" si="32"/>
        <v>0</v>
      </c>
      <c r="J350" s="47">
        <v>1</v>
      </c>
      <c r="K350" s="57">
        <f t="shared" si="33"/>
        <v>0</v>
      </c>
      <c r="L350" s="212"/>
      <c r="M350" s="55">
        <f t="shared" si="34"/>
        <v>0</v>
      </c>
      <c r="N350" s="97"/>
      <c r="O350" s="58">
        <f t="shared" si="35"/>
        <v>0</v>
      </c>
      <c r="P350" s="28"/>
      <c r="Q350" s="28"/>
    </row>
    <row r="351" spans="1:17" s="7" customFormat="1" x14ac:dyDescent="0.25">
      <c r="A351" s="94">
        <v>318</v>
      </c>
      <c r="B351" s="402" t="s">
        <v>1925</v>
      </c>
      <c r="C351" s="65"/>
      <c r="D351" s="51">
        <f t="shared" si="31"/>
        <v>1</v>
      </c>
      <c r="E351" s="93"/>
      <c r="F351" s="211" t="s">
        <v>1983</v>
      </c>
      <c r="G351" s="44">
        <f t="shared" si="30"/>
        <v>0</v>
      </c>
      <c r="H351" s="92"/>
      <c r="I351" s="55">
        <f t="shared" si="32"/>
        <v>0</v>
      </c>
      <c r="J351" s="47">
        <v>1</v>
      </c>
      <c r="K351" s="57">
        <f t="shared" si="33"/>
        <v>0</v>
      </c>
      <c r="L351" s="212"/>
      <c r="M351" s="55">
        <f t="shared" si="34"/>
        <v>0</v>
      </c>
      <c r="N351" s="97"/>
      <c r="O351" s="58">
        <f t="shared" si="35"/>
        <v>0</v>
      </c>
      <c r="P351" s="28"/>
      <c r="Q351" s="28"/>
    </row>
    <row r="352" spans="1:17" s="7" customFormat="1" x14ac:dyDescent="0.25">
      <c r="A352" s="94">
        <v>319</v>
      </c>
      <c r="B352" s="402" t="s">
        <v>1926</v>
      </c>
      <c r="C352" s="65"/>
      <c r="D352" s="51">
        <f t="shared" si="31"/>
        <v>1</v>
      </c>
      <c r="E352" s="408"/>
      <c r="F352" s="211" t="s">
        <v>1983</v>
      </c>
      <c r="G352" s="44">
        <f t="shared" si="30"/>
        <v>0</v>
      </c>
      <c r="H352" s="92"/>
      <c r="I352" s="55">
        <f t="shared" si="32"/>
        <v>0</v>
      </c>
      <c r="J352" s="47">
        <v>1</v>
      </c>
      <c r="K352" s="57">
        <f t="shared" si="33"/>
        <v>0</v>
      </c>
      <c r="L352" s="212"/>
      <c r="M352" s="55">
        <f t="shared" si="34"/>
        <v>0</v>
      </c>
      <c r="N352" s="97"/>
      <c r="O352" s="58">
        <f t="shared" si="35"/>
        <v>0</v>
      </c>
      <c r="P352" s="28"/>
      <c r="Q352" s="28"/>
    </row>
    <row r="353" spans="1:17" s="7" customFormat="1" x14ac:dyDescent="0.25">
      <c r="A353" s="94">
        <v>320</v>
      </c>
      <c r="B353" s="402" t="s">
        <v>1477</v>
      </c>
      <c r="C353" s="65"/>
      <c r="D353" s="51">
        <f t="shared" si="31"/>
        <v>1</v>
      </c>
      <c r="E353" s="93"/>
      <c r="F353" s="211" t="s">
        <v>1983</v>
      </c>
      <c r="G353" s="44">
        <f t="shared" si="30"/>
        <v>0</v>
      </c>
      <c r="H353" s="92"/>
      <c r="I353" s="55">
        <f t="shared" si="32"/>
        <v>0</v>
      </c>
      <c r="J353" s="47">
        <v>1</v>
      </c>
      <c r="K353" s="57">
        <f t="shared" si="33"/>
        <v>0</v>
      </c>
      <c r="L353" s="212"/>
      <c r="M353" s="55">
        <f t="shared" si="34"/>
        <v>0</v>
      </c>
      <c r="N353" s="97"/>
      <c r="O353" s="58">
        <f t="shared" si="35"/>
        <v>0</v>
      </c>
      <c r="P353" s="28"/>
      <c r="Q353" s="28"/>
    </row>
    <row r="354" spans="1:17" s="7" customFormat="1" x14ac:dyDescent="0.25">
      <c r="A354" s="94">
        <v>321</v>
      </c>
      <c r="B354" s="402" t="s">
        <v>1478</v>
      </c>
      <c r="C354" s="65"/>
      <c r="D354" s="51">
        <f t="shared" si="31"/>
        <v>1</v>
      </c>
      <c r="E354" s="93"/>
      <c r="F354" s="211" t="s">
        <v>1983</v>
      </c>
      <c r="G354" s="44">
        <f t="shared" si="30"/>
        <v>0</v>
      </c>
      <c r="H354" s="92"/>
      <c r="I354" s="55">
        <f t="shared" si="32"/>
        <v>0</v>
      </c>
      <c r="J354" s="47">
        <v>1</v>
      </c>
      <c r="K354" s="57">
        <f t="shared" si="33"/>
        <v>0</v>
      </c>
      <c r="L354" s="212"/>
      <c r="M354" s="55">
        <f t="shared" si="34"/>
        <v>0</v>
      </c>
      <c r="N354" s="97"/>
      <c r="O354" s="58">
        <f t="shared" si="35"/>
        <v>0</v>
      </c>
      <c r="P354" s="28"/>
      <c r="Q354" s="28"/>
    </row>
    <row r="355" spans="1:17" s="7" customFormat="1" x14ac:dyDescent="0.25">
      <c r="A355" s="94">
        <v>322</v>
      </c>
      <c r="B355" s="402" t="s">
        <v>1906</v>
      </c>
      <c r="C355" s="65"/>
      <c r="D355" s="51">
        <f t="shared" si="31"/>
        <v>1</v>
      </c>
      <c r="E355" s="93"/>
      <c r="F355" s="211" t="s">
        <v>1983</v>
      </c>
      <c r="G355" s="44">
        <f t="shared" si="30"/>
        <v>0</v>
      </c>
      <c r="H355" s="92"/>
      <c r="I355" s="55">
        <f t="shared" si="32"/>
        <v>0</v>
      </c>
      <c r="J355" s="47">
        <v>1</v>
      </c>
      <c r="K355" s="57">
        <f t="shared" si="33"/>
        <v>0</v>
      </c>
      <c r="L355" s="212"/>
      <c r="M355" s="55">
        <f t="shared" si="34"/>
        <v>0</v>
      </c>
      <c r="N355" s="97"/>
      <c r="O355" s="58">
        <f t="shared" si="35"/>
        <v>0</v>
      </c>
      <c r="P355" s="28"/>
      <c r="Q355" s="28"/>
    </row>
    <row r="356" spans="1:17" s="7" customFormat="1" x14ac:dyDescent="0.25">
      <c r="A356" s="94">
        <v>323</v>
      </c>
      <c r="B356" s="402" t="s">
        <v>1927</v>
      </c>
      <c r="C356" s="65"/>
      <c r="D356" s="51">
        <f t="shared" si="31"/>
        <v>2</v>
      </c>
      <c r="E356" s="408"/>
      <c r="F356" s="211" t="s">
        <v>101</v>
      </c>
      <c r="G356" s="44">
        <f t="shared" si="30"/>
        <v>0</v>
      </c>
      <c r="H356" s="92"/>
      <c r="I356" s="55">
        <f t="shared" si="32"/>
        <v>0</v>
      </c>
      <c r="J356" s="47">
        <v>2</v>
      </c>
      <c r="K356" s="57">
        <f t="shared" si="33"/>
        <v>0</v>
      </c>
      <c r="L356" s="212"/>
      <c r="M356" s="55">
        <f t="shared" si="34"/>
        <v>0</v>
      </c>
      <c r="N356" s="97"/>
      <c r="O356" s="58">
        <f t="shared" si="35"/>
        <v>0</v>
      </c>
      <c r="P356" s="28"/>
      <c r="Q356" s="28"/>
    </row>
    <row r="357" spans="1:17" s="7" customFormat="1" x14ac:dyDescent="0.25">
      <c r="A357" s="94">
        <v>324</v>
      </c>
      <c r="B357" s="402" t="s">
        <v>1928</v>
      </c>
      <c r="C357" s="65"/>
      <c r="D357" s="51">
        <f t="shared" si="31"/>
        <v>1</v>
      </c>
      <c r="E357" s="93"/>
      <c r="F357" s="211" t="s">
        <v>101</v>
      </c>
      <c r="G357" s="44">
        <f t="shared" si="30"/>
        <v>0</v>
      </c>
      <c r="H357" s="92"/>
      <c r="I357" s="55">
        <f t="shared" si="32"/>
        <v>0</v>
      </c>
      <c r="J357" s="47">
        <v>1</v>
      </c>
      <c r="K357" s="57">
        <f t="shared" si="33"/>
        <v>0</v>
      </c>
      <c r="L357" s="212"/>
      <c r="M357" s="55">
        <f t="shared" si="34"/>
        <v>0</v>
      </c>
      <c r="N357" s="97"/>
      <c r="O357" s="58">
        <f t="shared" si="35"/>
        <v>0</v>
      </c>
      <c r="P357" s="28"/>
      <c r="Q357" s="28"/>
    </row>
    <row r="358" spans="1:17" s="7" customFormat="1" x14ac:dyDescent="0.25">
      <c r="A358" s="94">
        <v>325</v>
      </c>
      <c r="B358" s="402" t="s">
        <v>1929</v>
      </c>
      <c r="C358" s="65"/>
      <c r="D358" s="51">
        <f t="shared" si="31"/>
        <v>4</v>
      </c>
      <c r="E358" s="93"/>
      <c r="F358" s="211" t="s">
        <v>101</v>
      </c>
      <c r="G358" s="44">
        <f t="shared" si="30"/>
        <v>0</v>
      </c>
      <c r="H358" s="92"/>
      <c r="I358" s="55">
        <f t="shared" si="32"/>
        <v>0</v>
      </c>
      <c r="J358" s="47">
        <v>4</v>
      </c>
      <c r="K358" s="57">
        <f t="shared" si="33"/>
        <v>0</v>
      </c>
      <c r="L358" s="212"/>
      <c r="M358" s="55">
        <f t="shared" si="34"/>
        <v>0</v>
      </c>
      <c r="N358" s="97"/>
      <c r="O358" s="58">
        <f t="shared" si="35"/>
        <v>0</v>
      </c>
      <c r="P358" s="28"/>
      <c r="Q358" s="28"/>
    </row>
    <row r="359" spans="1:17" s="7" customFormat="1" x14ac:dyDescent="0.25">
      <c r="A359" s="94">
        <v>326</v>
      </c>
      <c r="B359" s="402" t="s">
        <v>1930</v>
      </c>
      <c r="C359" s="65"/>
      <c r="D359" s="51">
        <f t="shared" si="31"/>
        <v>72</v>
      </c>
      <c r="E359" s="93"/>
      <c r="F359" s="211" t="s">
        <v>1982</v>
      </c>
      <c r="G359" s="44">
        <f t="shared" si="30"/>
        <v>0</v>
      </c>
      <c r="H359" s="212">
        <v>18</v>
      </c>
      <c r="I359" s="55">
        <f t="shared" si="32"/>
        <v>0</v>
      </c>
      <c r="J359" s="97">
        <v>18</v>
      </c>
      <c r="K359" s="57">
        <f t="shared" si="33"/>
        <v>0</v>
      </c>
      <c r="L359" s="212">
        <v>18</v>
      </c>
      <c r="M359" s="55">
        <f t="shared" si="34"/>
        <v>0</v>
      </c>
      <c r="N359" s="97">
        <v>18</v>
      </c>
      <c r="O359" s="58">
        <f t="shared" si="35"/>
        <v>0</v>
      </c>
      <c r="P359" s="28"/>
      <c r="Q359" s="28"/>
    </row>
    <row r="360" spans="1:17" s="7" customFormat="1" x14ac:dyDescent="0.25">
      <c r="A360" s="94">
        <v>327</v>
      </c>
      <c r="B360" s="402" t="s">
        <v>1931</v>
      </c>
      <c r="C360" s="65"/>
      <c r="D360" s="51">
        <f t="shared" si="31"/>
        <v>4</v>
      </c>
      <c r="E360" s="93"/>
      <c r="F360" s="211" t="s">
        <v>101</v>
      </c>
      <c r="G360" s="44">
        <f t="shared" si="30"/>
        <v>0</v>
      </c>
      <c r="H360" s="212">
        <v>1</v>
      </c>
      <c r="I360" s="55">
        <f t="shared" si="32"/>
        <v>0</v>
      </c>
      <c r="J360" s="97">
        <v>1</v>
      </c>
      <c r="K360" s="57">
        <f t="shared" si="33"/>
        <v>0</v>
      </c>
      <c r="L360" s="212">
        <v>1</v>
      </c>
      <c r="M360" s="55">
        <f t="shared" si="34"/>
        <v>0</v>
      </c>
      <c r="N360" s="97">
        <v>1</v>
      </c>
      <c r="O360" s="58">
        <f t="shared" si="35"/>
        <v>0</v>
      </c>
      <c r="P360" s="28"/>
      <c r="Q360" s="28"/>
    </row>
    <row r="361" spans="1:17" s="7" customFormat="1" x14ac:dyDescent="0.25">
      <c r="A361" s="94">
        <v>328</v>
      </c>
      <c r="B361" s="402" t="s">
        <v>1932</v>
      </c>
      <c r="C361" s="65"/>
      <c r="D361" s="51">
        <f t="shared" si="31"/>
        <v>4</v>
      </c>
      <c r="E361" s="93"/>
      <c r="F361" s="211" t="s">
        <v>101</v>
      </c>
      <c r="G361" s="44">
        <f t="shared" si="30"/>
        <v>0</v>
      </c>
      <c r="H361" s="212">
        <v>1</v>
      </c>
      <c r="I361" s="55">
        <f t="shared" si="32"/>
        <v>0</v>
      </c>
      <c r="J361" s="97">
        <v>1</v>
      </c>
      <c r="K361" s="57">
        <f t="shared" si="33"/>
        <v>0</v>
      </c>
      <c r="L361" s="212">
        <v>1</v>
      </c>
      <c r="M361" s="55">
        <f t="shared" si="34"/>
        <v>0</v>
      </c>
      <c r="N361" s="97">
        <v>1</v>
      </c>
      <c r="O361" s="58">
        <f t="shared" si="35"/>
        <v>0</v>
      </c>
      <c r="P361" s="28"/>
      <c r="Q361" s="28"/>
    </row>
    <row r="362" spans="1:17" s="7" customFormat="1" x14ac:dyDescent="0.25">
      <c r="A362" s="94">
        <v>329</v>
      </c>
      <c r="B362" s="402" t="s">
        <v>1055</v>
      </c>
      <c r="C362" s="65"/>
      <c r="D362" s="51">
        <f t="shared" si="31"/>
        <v>5</v>
      </c>
      <c r="E362" s="93"/>
      <c r="F362" s="211" t="s">
        <v>1982</v>
      </c>
      <c r="G362" s="44">
        <f t="shared" si="30"/>
        <v>0</v>
      </c>
      <c r="H362" s="212">
        <v>2</v>
      </c>
      <c r="I362" s="55">
        <f t="shared" si="32"/>
        <v>0</v>
      </c>
      <c r="J362" s="97">
        <v>1</v>
      </c>
      <c r="K362" s="57">
        <f t="shared" si="33"/>
        <v>0</v>
      </c>
      <c r="L362" s="212">
        <v>1</v>
      </c>
      <c r="M362" s="55">
        <f t="shared" si="34"/>
        <v>0</v>
      </c>
      <c r="N362" s="97">
        <v>1</v>
      </c>
      <c r="O362" s="58">
        <f t="shared" si="35"/>
        <v>0</v>
      </c>
      <c r="P362" s="28"/>
      <c r="Q362" s="28"/>
    </row>
    <row r="363" spans="1:17" s="7" customFormat="1" x14ac:dyDescent="0.25">
      <c r="A363" s="94">
        <v>330</v>
      </c>
      <c r="B363" s="402" t="s">
        <v>1511</v>
      </c>
      <c r="C363" s="65"/>
      <c r="D363" s="51">
        <f t="shared" si="31"/>
        <v>18</v>
      </c>
      <c r="E363" s="93"/>
      <c r="F363" s="211" t="s">
        <v>1982</v>
      </c>
      <c r="G363" s="44">
        <f t="shared" si="30"/>
        <v>0</v>
      </c>
      <c r="H363" s="92"/>
      <c r="I363" s="55">
        <f t="shared" si="32"/>
        <v>0</v>
      </c>
      <c r="J363" s="47">
        <v>18</v>
      </c>
      <c r="K363" s="57">
        <f t="shared" si="33"/>
        <v>0</v>
      </c>
      <c r="L363" s="212"/>
      <c r="M363" s="55">
        <f t="shared" si="34"/>
        <v>0</v>
      </c>
      <c r="N363" s="97"/>
      <c r="O363" s="58">
        <f t="shared" si="35"/>
        <v>0</v>
      </c>
      <c r="P363" s="28"/>
      <c r="Q363" s="28"/>
    </row>
    <row r="364" spans="1:17" s="7" customFormat="1" x14ac:dyDescent="0.25">
      <c r="A364" s="94">
        <v>331</v>
      </c>
      <c r="B364" s="402" t="s">
        <v>1057</v>
      </c>
      <c r="C364" s="65"/>
      <c r="D364" s="51">
        <f t="shared" si="31"/>
        <v>18</v>
      </c>
      <c r="E364" s="93"/>
      <c r="F364" s="211" t="s">
        <v>1982</v>
      </c>
      <c r="G364" s="44">
        <f t="shared" si="30"/>
        <v>0</v>
      </c>
      <c r="H364" s="92"/>
      <c r="I364" s="55">
        <f t="shared" si="32"/>
        <v>0</v>
      </c>
      <c r="J364" s="47">
        <v>18</v>
      </c>
      <c r="K364" s="57">
        <f t="shared" si="33"/>
        <v>0</v>
      </c>
      <c r="L364" s="212"/>
      <c r="M364" s="55">
        <f t="shared" si="34"/>
        <v>0</v>
      </c>
      <c r="N364" s="97"/>
      <c r="O364" s="58">
        <f t="shared" si="35"/>
        <v>0</v>
      </c>
      <c r="P364" s="28"/>
      <c r="Q364" s="28"/>
    </row>
    <row r="365" spans="1:17" s="7" customFormat="1" x14ac:dyDescent="0.25">
      <c r="A365" s="94">
        <v>332</v>
      </c>
      <c r="B365" s="402" t="s">
        <v>1053</v>
      </c>
      <c r="C365" s="65"/>
      <c r="D365" s="51">
        <f t="shared" si="31"/>
        <v>4</v>
      </c>
      <c r="E365" s="93"/>
      <c r="F365" s="211" t="s">
        <v>101</v>
      </c>
      <c r="G365" s="44">
        <f t="shared" si="30"/>
        <v>0</v>
      </c>
      <c r="H365" s="92"/>
      <c r="I365" s="55">
        <f t="shared" si="32"/>
        <v>0</v>
      </c>
      <c r="J365" s="47">
        <v>4</v>
      </c>
      <c r="K365" s="57">
        <f t="shared" si="33"/>
        <v>0</v>
      </c>
      <c r="L365" s="212"/>
      <c r="M365" s="55">
        <f t="shared" si="34"/>
        <v>0</v>
      </c>
      <c r="N365" s="97"/>
      <c r="O365" s="58">
        <f t="shared" si="35"/>
        <v>0</v>
      </c>
      <c r="P365" s="28"/>
      <c r="Q365" s="28"/>
    </row>
    <row r="366" spans="1:17" s="7" customFormat="1" x14ac:dyDescent="0.25">
      <c r="A366" s="94">
        <v>333</v>
      </c>
      <c r="B366" s="402" t="s">
        <v>1892</v>
      </c>
      <c r="C366" s="65"/>
      <c r="D366" s="51">
        <f t="shared" si="31"/>
        <v>1</v>
      </c>
      <c r="E366" s="93"/>
      <c r="F366" s="211" t="s">
        <v>1983</v>
      </c>
      <c r="G366" s="44">
        <f t="shared" si="30"/>
        <v>0</v>
      </c>
      <c r="H366" s="92"/>
      <c r="I366" s="55">
        <f t="shared" si="32"/>
        <v>0</v>
      </c>
      <c r="J366" s="47">
        <v>1</v>
      </c>
      <c r="K366" s="57">
        <f t="shared" si="33"/>
        <v>0</v>
      </c>
      <c r="L366" s="212"/>
      <c r="M366" s="55">
        <f t="shared" si="34"/>
        <v>0</v>
      </c>
      <c r="N366" s="97"/>
      <c r="O366" s="58">
        <f t="shared" si="35"/>
        <v>0</v>
      </c>
      <c r="P366" s="28"/>
      <c r="Q366" s="28"/>
    </row>
    <row r="367" spans="1:17" s="7" customFormat="1" x14ac:dyDescent="0.25">
      <c r="A367" s="94">
        <v>334</v>
      </c>
      <c r="B367" s="404" t="s">
        <v>1893</v>
      </c>
      <c r="C367" s="65"/>
      <c r="D367" s="51">
        <f t="shared" si="31"/>
        <v>1</v>
      </c>
      <c r="E367" s="408"/>
      <c r="F367" s="211" t="s">
        <v>1983</v>
      </c>
      <c r="G367" s="44">
        <f t="shared" si="30"/>
        <v>0</v>
      </c>
      <c r="H367" s="92"/>
      <c r="I367" s="55">
        <f t="shared" si="32"/>
        <v>0</v>
      </c>
      <c r="J367" s="47">
        <v>1</v>
      </c>
      <c r="K367" s="57">
        <f t="shared" si="33"/>
        <v>0</v>
      </c>
      <c r="L367" s="212"/>
      <c r="M367" s="55">
        <f t="shared" si="34"/>
        <v>0</v>
      </c>
      <c r="N367" s="97"/>
      <c r="O367" s="58">
        <f t="shared" si="35"/>
        <v>0</v>
      </c>
      <c r="P367" s="28"/>
      <c r="Q367" s="28"/>
    </row>
    <row r="368" spans="1:17" s="7" customFormat="1" x14ac:dyDescent="0.25">
      <c r="A368" s="94">
        <v>335</v>
      </c>
      <c r="B368" s="402" t="s">
        <v>1933</v>
      </c>
      <c r="C368" s="65"/>
      <c r="D368" s="51">
        <f t="shared" si="31"/>
        <v>1</v>
      </c>
      <c r="E368" s="93"/>
      <c r="F368" s="211" t="s">
        <v>34</v>
      </c>
      <c r="G368" s="44">
        <f t="shared" si="30"/>
        <v>0</v>
      </c>
      <c r="H368" s="92"/>
      <c r="I368" s="55">
        <f t="shared" si="32"/>
        <v>0</v>
      </c>
      <c r="J368" s="47">
        <v>1</v>
      </c>
      <c r="K368" s="57">
        <f t="shared" si="33"/>
        <v>0</v>
      </c>
      <c r="L368" s="212"/>
      <c r="M368" s="55">
        <f t="shared" si="34"/>
        <v>0</v>
      </c>
      <c r="N368" s="97"/>
      <c r="O368" s="58">
        <f t="shared" si="35"/>
        <v>0</v>
      </c>
      <c r="P368" s="28"/>
      <c r="Q368" s="28"/>
    </row>
    <row r="369" spans="1:17" s="7" customFormat="1" x14ac:dyDescent="0.25">
      <c r="A369" s="94">
        <v>336</v>
      </c>
      <c r="B369" s="402" t="s">
        <v>1934</v>
      </c>
      <c r="C369" s="65"/>
      <c r="D369" s="51">
        <f t="shared" si="31"/>
        <v>4</v>
      </c>
      <c r="E369" s="93"/>
      <c r="F369" s="211" t="s">
        <v>101</v>
      </c>
      <c r="G369" s="44">
        <f t="shared" si="30"/>
        <v>0</v>
      </c>
      <c r="H369" s="92"/>
      <c r="I369" s="55">
        <f t="shared" si="32"/>
        <v>0</v>
      </c>
      <c r="J369" s="47">
        <v>4</v>
      </c>
      <c r="K369" s="57">
        <f t="shared" si="33"/>
        <v>0</v>
      </c>
      <c r="L369" s="212"/>
      <c r="M369" s="55">
        <f t="shared" si="34"/>
        <v>0</v>
      </c>
      <c r="N369" s="97"/>
      <c r="O369" s="58">
        <f t="shared" si="35"/>
        <v>0</v>
      </c>
      <c r="P369" s="28"/>
      <c r="Q369" s="28"/>
    </row>
    <row r="370" spans="1:17" s="7" customFormat="1" x14ac:dyDescent="0.25">
      <c r="A370" s="94">
        <v>337</v>
      </c>
      <c r="B370" s="402" t="s">
        <v>1935</v>
      </c>
      <c r="C370" s="65"/>
      <c r="D370" s="51">
        <f t="shared" si="31"/>
        <v>1</v>
      </c>
      <c r="E370" s="93"/>
      <c r="F370" s="211" t="s">
        <v>34</v>
      </c>
      <c r="G370" s="44">
        <f t="shared" si="30"/>
        <v>0</v>
      </c>
      <c r="H370" s="92"/>
      <c r="I370" s="55">
        <f t="shared" si="32"/>
        <v>0</v>
      </c>
      <c r="J370" s="47">
        <v>1</v>
      </c>
      <c r="K370" s="57">
        <f t="shared" si="33"/>
        <v>0</v>
      </c>
      <c r="L370" s="212"/>
      <c r="M370" s="55">
        <f t="shared" si="34"/>
        <v>0</v>
      </c>
      <c r="N370" s="97"/>
      <c r="O370" s="58">
        <f t="shared" si="35"/>
        <v>0</v>
      </c>
      <c r="P370" s="28"/>
      <c r="Q370" s="28"/>
    </row>
    <row r="371" spans="1:17" s="7" customFormat="1" x14ac:dyDescent="0.25">
      <c r="A371" s="94">
        <v>338</v>
      </c>
      <c r="B371" s="402" t="s">
        <v>1454</v>
      </c>
      <c r="C371" s="65"/>
      <c r="D371" s="51">
        <f t="shared" si="31"/>
        <v>1</v>
      </c>
      <c r="E371" s="93"/>
      <c r="F371" s="211" t="s">
        <v>1983</v>
      </c>
      <c r="G371" s="44">
        <f t="shared" si="30"/>
        <v>0</v>
      </c>
      <c r="H371" s="92"/>
      <c r="I371" s="55">
        <f t="shared" si="32"/>
        <v>0</v>
      </c>
      <c r="J371" s="47">
        <v>1</v>
      </c>
      <c r="K371" s="57">
        <f t="shared" si="33"/>
        <v>0</v>
      </c>
      <c r="L371" s="212"/>
      <c r="M371" s="55">
        <f t="shared" si="34"/>
        <v>0</v>
      </c>
      <c r="N371" s="97"/>
      <c r="O371" s="58">
        <f t="shared" si="35"/>
        <v>0</v>
      </c>
      <c r="P371" s="28"/>
      <c r="Q371" s="28"/>
    </row>
    <row r="372" spans="1:17" s="7" customFormat="1" x14ac:dyDescent="0.25">
      <c r="A372" s="94">
        <v>339</v>
      </c>
      <c r="B372" s="402" t="s">
        <v>1495</v>
      </c>
      <c r="C372" s="65"/>
      <c r="D372" s="51">
        <f t="shared" si="31"/>
        <v>4</v>
      </c>
      <c r="E372" s="93"/>
      <c r="F372" s="211" t="s">
        <v>1983</v>
      </c>
      <c r="G372" s="44">
        <f t="shared" si="30"/>
        <v>0</v>
      </c>
      <c r="H372" s="92"/>
      <c r="I372" s="55">
        <f t="shared" si="32"/>
        <v>0</v>
      </c>
      <c r="J372" s="47">
        <v>4</v>
      </c>
      <c r="K372" s="57">
        <f t="shared" si="33"/>
        <v>0</v>
      </c>
      <c r="L372" s="212"/>
      <c r="M372" s="55">
        <f t="shared" si="34"/>
        <v>0</v>
      </c>
      <c r="N372" s="97"/>
      <c r="O372" s="58">
        <f t="shared" si="35"/>
        <v>0</v>
      </c>
      <c r="P372" s="28"/>
      <c r="Q372" s="28"/>
    </row>
    <row r="373" spans="1:17" s="7" customFormat="1" x14ac:dyDescent="0.25">
      <c r="A373" s="94">
        <v>340</v>
      </c>
      <c r="B373" s="402" t="s">
        <v>1936</v>
      </c>
      <c r="C373" s="65"/>
      <c r="D373" s="51">
        <f t="shared" si="31"/>
        <v>6</v>
      </c>
      <c r="E373" s="93"/>
      <c r="F373" s="211" t="s">
        <v>101</v>
      </c>
      <c r="G373" s="44">
        <f t="shared" si="30"/>
        <v>0</v>
      </c>
      <c r="H373" s="92"/>
      <c r="I373" s="55">
        <f t="shared" si="32"/>
        <v>0</v>
      </c>
      <c r="J373" s="47">
        <v>6</v>
      </c>
      <c r="K373" s="57">
        <f t="shared" si="33"/>
        <v>0</v>
      </c>
      <c r="L373" s="212"/>
      <c r="M373" s="55">
        <f t="shared" si="34"/>
        <v>0</v>
      </c>
      <c r="N373" s="97"/>
      <c r="O373" s="58">
        <f t="shared" si="35"/>
        <v>0</v>
      </c>
      <c r="P373" s="28"/>
      <c r="Q373" s="28"/>
    </row>
    <row r="374" spans="1:17" s="7" customFormat="1" x14ac:dyDescent="0.25">
      <c r="A374" s="94">
        <v>341</v>
      </c>
      <c r="B374" s="402" t="s">
        <v>1937</v>
      </c>
      <c r="C374" s="65"/>
      <c r="D374" s="51">
        <f t="shared" si="31"/>
        <v>8</v>
      </c>
      <c r="E374" s="93"/>
      <c r="F374" s="211" t="s">
        <v>101</v>
      </c>
      <c r="G374" s="44">
        <f t="shared" si="30"/>
        <v>0</v>
      </c>
      <c r="H374" s="92"/>
      <c r="I374" s="55">
        <f t="shared" si="32"/>
        <v>0</v>
      </c>
      <c r="J374" s="47">
        <v>8</v>
      </c>
      <c r="K374" s="57">
        <f t="shared" si="33"/>
        <v>0</v>
      </c>
      <c r="L374" s="212"/>
      <c r="M374" s="55">
        <f t="shared" si="34"/>
        <v>0</v>
      </c>
      <c r="N374" s="97"/>
      <c r="O374" s="58">
        <f t="shared" si="35"/>
        <v>0</v>
      </c>
      <c r="P374" s="28"/>
      <c r="Q374" s="28"/>
    </row>
    <row r="375" spans="1:17" s="7" customFormat="1" x14ac:dyDescent="0.25">
      <c r="A375" s="94">
        <v>342</v>
      </c>
      <c r="B375" s="402" t="s">
        <v>1891</v>
      </c>
      <c r="C375" s="65"/>
      <c r="D375" s="51">
        <f t="shared" si="31"/>
        <v>1</v>
      </c>
      <c r="E375" s="408"/>
      <c r="F375" s="211" t="s">
        <v>1983</v>
      </c>
      <c r="G375" s="44">
        <f t="shared" si="30"/>
        <v>0</v>
      </c>
      <c r="H375" s="92"/>
      <c r="I375" s="55">
        <f t="shared" si="32"/>
        <v>0</v>
      </c>
      <c r="J375" s="47">
        <v>1</v>
      </c>
      <c r="K375" s="57">
        <f t="shared" si="33"/>
        <v>0</v>
      </c>
      <c r="L375" s="212"/>
      <c r="M375" s="55">
        <f t="shared" si="34"/>
        <v>0</v>
      </c>
      <c r="N375" s="97"/>
      <c r="O375" s="58">
        <f t="shared" si="35"/>
        <v>0</v>
      </c>
      <c r="P375" s="28"/>
      <c r="Q375" s="28"/>
    </row>
    <row r="376" spans="1:17" s="7" customFormat="1" x14ac:dyDescent="0.25">
      <c r="A376" s="94">
        <v>343</v>
      </c>
      <c r="B376" s="402" t="s">
        <v>1888</v>
      </c>
      <c r="C376" s="65"/>
      <c r="D376" s="51">
        <f t="shared" si="31"/>
        <v>1</v>
      </c>
      <c r="E376" s="408"/>
      <c r="F376" s="211" t="s">
        <v>1983</v>
      </c>
      <c r="G376" s="44">
        <f t="shared" si="30"/>
        <v>0</v>
      </c>
      <c r="H376" s="92"/>
      <c r="I376" s="55">
        <f t="shared" si="32"/>
        <v>0</v>
      </c>
      <c r="J376" s="47">
        <v>1</v>
      </c>
      <c r="K376" s="57">
        <f t="shared" si="33"/>
        <v>0</v>
      </c>
      <c r="L376" s="212"/>
      <c r="M376" s="55">
        <f t="shared" si="34"/>
        <v>0</v>
      </c>
      <c r="N376" s="97"/>
      <c r="O376" s="58">
        <f t="shared" si="35"/>
        <v>0</v>
      </c>
      <c r="P376" s="28"/>
      <c r="Q376" s="28"/>
    </row>
    <row r="377" spans="1:17" s="7" customFormat="1" x14ac:dyDescent="0.25">
      <c r="A377" s="94">
        <v>344</v>
      </c>
      <c r="B377" s="402" t="s">
        <v>1938</v>
      </c>
      <c r="C377" s="65"/>
      <c r="D377" s="51">
        <f t="shared" si="31"/>
        <v>2</v>
      </c>
      <c r="E377" s="93"/>
      <c r="F377" s="211" t="s">
        <v>101</v>
      </c>
      <c r="G377" s="44">
        <f t="shared" si="30"/>
        <v>0</v>
      </c>
      <c r="H377" s="92"/>
      <c r="I377" s="55">
        <f t="shared" si="32"/>
        <v>0</v>
      </c>
      <c r="J377" s="47">
        <v>2</v>
      </c>
      <c r="K377" s="57">
        <f t="shared" si="33"/>
        <v>0</v>
      </c>
      <c r="L377" s="212"/>
      <c r="M377" s="55">
        <f t="shared" si="34"/>
        <v>0</v>
      </c>
      <c r="N377" s="97"/>
      <c r="O377" s="58">
        <f t="shared" si="35"/>
        <v>0</v>
      </c>
      <c r="P377" s="28"/>
      <c r="Q377" s="28"/>
    </row>
    <row r="378" spans="1:17" s="7" customFormat="1" x14ac:dyDescent="0.25">
      <c r="A378" s="94">
        <v>345</v>
      </c>
      <c r="B378" s="402" t="s">
        <v>1890</v>
      </c>
      <c r="C378" s="65"/>
      <c r="D378" s="51">
        <f t="shared" si="31"/>
        <v>1</v>
      </c>
      <c r="E378" s="93"/>
      <c r="F378" s="211" t="s">
        <v>1983</v>
      </c>
      <c r="G378" s="44">
        <f t="shared" si="30"/>
        <v>0</v>
      </c>
      <c r="H378" s="92"/>
      <c r="I378" s="55">
        <f t="shared" si="32"/>
        <v>0</v>
      </c>
      <c r="J378" s="47">
        <v>1</v>
      </c>
      <c r="K378" s="57">
        <f t="shared" si="33"/>
        <v>0</v>
      </c>
      <c r="L378" s="212"/>
      <c r="M378" s="55">
        <f t="shared" si="34"/>
        <v>0</v>
      </c>
      <c r="N378" s="97"/>
      <c r="O378" s="58">
        <f t="shared" si="35"/>
        <v>0</v>
      </c>
      <c r="P378" s="28"/>
      <c r="Q378" s="28"/>
    </row>
    <row r="379" spans="1:17" s="7" customFormat="1" x14ac:dyDescent="0.25">
      <c r="A379" s="94"/>
      <c r="B379" s="82"/>
      <c r="C379" s="65"/>
      <c r="D379" s="51"/>
      <c r="E379" s="93"/>
      <c r="F379" s="211"/>
      <c r="G379" s="44">
        <f t="shared" si="30"/>
        <v>0</v>
      </c>
      <c r="H379" s="212"/>
      <c r="I379" s="55">
        <f t="shared" si="32"/>
        <v>0</v>
      </c>
      <c r="J379" s="97"/>
      <c r="K379" s="57">
        <f t="shared" si="33"/>
        <v>0</v>
      </c>
      <c r="L379" s="212"/>
      <c r="M379" s="55">
        <f t="shared" si="34"/>
        <v>0</v>
      </c>
      <c r="N379" s="97"/>
      <c r="O379" s="58">
        <f t="shared" si="35"/>
        <v>0</v>
      </c>
      <c r="P379" s="28"/>
      <c r="Q379" s="28"/>
    </row>
    <row r="380" spans="1:17" s="7" customFormat="1" x14ac:dyDescent="0.25">
      <c r="A380" s="94"/>
      <c r="B380" s="401" t="s">
        <v>1979</v>
      </c>
      <c r="C380" s="65"/>
      <c r="D380" s="51"/>
      <c r="E380" s="93"/>
      <c r="F380" s="211"/>
      <c r="G380" s="44">
        <f t="shared" si="30"/>
        <v>0</v>
      </c>
      <c r="H380" s="212"/>
      <c r="I380" s="55">
        <f t="shared" si="32"/>
        <v>0</v>
      </c>
      <c r="J380" s="97"/>
      <c r="K380" s="57">
        <f t="shared" si="33"/>
        <v>0</v>
      </c>
      <c r="L380" s="212"/>
      <c r="M380" s="55">
        <f t="shared" si="34"/>
        <v>0</v>
      </c>
      <c r="N380" s="97"/>
      <c r="O380" s="58">
        <f t="shared" si="35"/>
        <v>0</v>
      </c>
      <c r="P380" s="28"/>
      <c r="Q380" s="28"/>
    </row>
    <row r="381" spans="1:17" s="7" customFormat="1" x14ac:dyDescent="0.25">
      <c r="A381" s="94">
        <v>346</v>
      </c>
      <c r="B381" s="402" t="s">
        <v>1939</v>
      </c>
      <c r="C381" s="65"/>
      <c r="D381" s="51">
        <f t="shared" si="31"/>
        <v>2</v>
      </c>
      <c r="E381" s="93"/>
      <c r="F381" s="211" t="s">
        <v>101</v>
      </c>
      <c r="G381" s="44">
        <f t="shared" si="30"/>
        <v>0</v>
      </c>
      <c r="H381" s="92">
        <v>2</v>
      </c>
      <c r="I381" s="55">
        <f t="shared" si="32"/>
        <v>0</v>
      </c>
      <c r="J381" s="97"/>
      <c r="K381" s="57">
        <f t="shared" si="33"/>
        <v>0</v>
      </c>
      <c r="L381" s="212"/>
      <c r="M381" s="55">
        <f t="shared" si="34"/>
        <v>0</v>
      </c>
      <c r="N381" s="97"/>
      <c r="O381" s="58">
        <f t="shared" si="35"/>
        <v>0</v>
      </c>
      <c r="P381" s="28"/>
      <c r="Q381" s="28"/>
    </row>
    <row r="382" spans="1:17" s="7" customFormat="1" x14ac:dyDescent="0.25">
      <c r="A382" s="94">
        <v>347</v>
      </c>
      <c r="B382" s="402" t="s">
        <v>1915</v>
      </c>
      <c r="C382" s="65"/>
      <c r="D382" s="51">
        <f t="shared" si="31"/>
        <v>1</v>
      </c>
      <c r="E382" s="408"/>
      <c r="F382" s="211" t="s">
        <v>1983</v>
      </c>
      <c r="G382" s="44">
        <f t="shared" si="30"/>
        <v>0</v>
      </c>
      <c r="H382" s="92">
        <v>1</v>
      </c>
      <c r="I382" s="55">
        <f t="shared" si="32"/>
        <v>0</v>
      </c>
      <c r="J382" s="97"/>
      <c r="K382" s="57">
        <f t="shared" si="33"/>
        <v>0</v>
      </c>
      <c r="L382" s="212"/>
      <c r="M382" s="55">
        <f t="shared" si="34"/>
        <v>0</v>
      </c>
      <c r="N382" s="97"/>
      <c r="O382" s="58">
        <f t="shared" si="35"/>
        <v>0</v>
      </c>
      <c r="P382" s="28"/>
      <c r="Q382" s="28"/>
    </row>
    <row r="383" spans="1:17" s="7" customFormat="1" x14ac:dyDescent="0.25">
      <c r="A383" s="94">
        <v>348</v>
      </c>
      <c r="B383" s="402" t="s">
        <v>1940</v>
      </c>
      <c r="C383" s="65"/>
      <c r="D383" s="51">
        <f t="shared" si="31"/>
        <v>10</v>
      </c>
      <c r="E383" s="93"/>
      <c r="F383" s="211" t="s">
        <v>1984</v>
      </c>
      <c r="G383" s="44">
        <f t="shared" si="30"/>
        <v>0</v>
      </c>
      <c r="H383" s="92">
        <v>10</v>
      </c>
      <c r="I383" s="55">
        <f t="shared" si="32"/>
        <v>0</v>
      </c>
      <c r="J383" s="97"/>
      <c r="K383" s="57">
        <f t="shared" si="33"/>
        <v>0</v>
      </c>
      <c r="L383" s="212"/>
      <c r="M383" s="55">
        <f t="shared" si="34"/>
        <v>0</v>
      </c>
      <c r="N383" s="97"/>
      <c r="O383" s="58">
        <f t="shared" si="35"/>
        <v>0</v>
      </c>
      <c r="P383" s="28"/>
      <c r="Q383" s="28"/>
    </row>
    <row r="384" spans="1:17" s="7" customFormat="1" x14ac:dyDescent="0.25">
      <c r="A384" s="94">
        <v>349</v>
      </c>
      <c r="B384" s="402" t="s">
        <v>1904</v>
      </c>
      <c r="C384" s="65"/>
      <c r="D384" s="51">
        <f t="shared" si="31"/>
        <v>10</v>
      </c>
      <c r="E384" s="93"/>
      <c r="F384" s="211" t="s">
        <v>1983</v>
      </c>
      <c r="G384" s="44">
        <f t="shared" si="30"/>
        <v>0</v>
      </c>
      <c r="H384" s="92">
        <v>10</v>
      </c>
      <c r="I384" s="55">
        <f t="shared" si="32"/>
        <v>0</v>
      </c>
      <c r="J384" s="97"/>
      <c r="K384" s="57">
        <f t="shared" si="33"/>
        <v>0</v>
      </c>
      <c r="L384" s="212"/>
      <c r="M384" s="55">
        <f t="shared" si="34"/>
        <v>0</v>
      </c>
      <c r="N384" s="97"/>
      <c r="O384" s="58">
        <f t="shared" si="35"/>
        <v>0</v>
      </c>
      <c r="P384" s="28"/>
      <c r="Q384" s="28"/>
    </row>
    <row r="385" spans="1:17" s="7" customFormat="1" x14ac:dyDescent="0.25">
      <c r="A385" s="94">
        <v>350</v>
      </c>
      <c r="B385" s="402" t="s">
        <v>1941</v>
      </c>
      <c r="C385" s="65"/>
      <c r="D385" s="51">
        <f t="shared" si="31"/>
        <v>4</v>
      </c>
      <c r="E385" s="93"/>
      <c r="F385" s="211" t="s">
        <v>34</v>
      </c>
      <c r="G385" s="44">
        <f t="shared" si="30"/>
        <v>0</v>
      </c>
      <c r="H385" s="92">
        <v>4</v>
      </c>
      <c r="I385" s="55">
        <f t="shared" si="32"/>
        <v>0</v>
      </c>
      <c r="J385" s="97"/>
      <c r="K385" s="57">
        <f t="shared" si="33"/>
        <v>0</v>
      </c>
      <c r="L385" s="212"/>
      <c r="M385" s="55">
        <f t="shared" si="34"/>
        <v>0</v>
      </c>
      <c r="N385" s="97"/>
      <c r="O385" s="58">
        <f t="shared" si="35"/>
        <v>0</v>
      </c>
      <c r="P385" s="28"/>
      <c r="Q385" s="28"/>
    </row>
    <row r="386" spans="1:17" s="7" customFormat="1" x14ac:dyDescent="0.25">
      <c r="A386" s="94">
        <v>351</v>
      </c>
      <c r="B386" s="402" t="s">
        <v>1942</v>
      </c>
      <c r="C386" s="65"/>
      <c r="D386" s="51">
        <f t="shared" si="31"/>
        <v>30</v>
      </c>
      <c r="E386" s="93"/>
      <c r="F386" s="211" t="s">
        <v>1675</v>
      </c>
      <c r="G386" s="44">
        <f t="shared" si="30"/>
        <v>0</v>
      </c>
      <c r="H386" s="92">
        <v>30</v>
      </c>
      <c r="I386" s="55">
        <f t="shared" si="32"/>
        <v>0</v>
      </c>
      <c r="J386" s="97"/>
      <c r="K386" s="57">
        <f t="shared" si="33"/>
        <v>0</v>
      </c>
      <c r="L386" s="212"/>
      <c r="M386" s="55">
        <f t="shared" si="34"/>
        <v>0</v>
      </c>
      <c r="N386" s="97"/>
      <c r="O386" s="58">
        <f t="shared" si="35"/>
        <v>0</v>
      </c>
      <c r="P386" s="28"/>
      <c r="Q386" s="28"/>
    </row>
    <row r="387" spans="1:17" s="7" customFormat="1" x14ac:dyDescent="0.25">
      <c r="A387" s="94">
        <v>352</v>
      </c>
      <c r="B387" s="402" t="s">
        <v>1905</v>
      </c>
      <c r="C387" s="65"/>
      <c r="D387" s="51">
        <f t="shared" si="31"/>
        <v>20</v>
      </c>
      <c r="E387" s="93"/>
      <c r="F387" s="211" t="s">
        <v>101</v>
      </c>
      <c r="G387" s="44">
        <f t="shared" si="30"/>
        <v>0</v>
      </c>
      <c r="H387" s="92">
        <v>20</v>
      </c>
      <c r="I387" s="55">
        <f t="shared" si="32"/>
        <v>0</v>
      </c>
      <c r="J387" s="97"/>
      <c r="K387" s="57">
        <f t="shared" si="33"/>
        <v>0</v>
      </c>
      <c r="L387" s="212"/>
      <c r="M387" s="55">
        <f t="shared" si="34"/>
        <v>0</v>
      </c>
      <c r="N387" s="97"/>
      <c r="O387" s="58">
        <f t="shared" si="35"/>
        <v>0</v>
      </c>
      <c r="P387" s="28"/>
      <c r="Q387" s="28"/>
    </row>
    <row r="388" spans="1:17" s="7" customFormat="1" x14ac:dyDescent="0.25">
      <c r="A388" s="94">
        <v>353</v>
      </c>
      <c r="B388" s="402" t="s">
        <v>1444</v>
      </c>
      <c r="C388" s="65"/>
      <c r="D388" s="51">
        <f t="shared" si="31"/>
        <v>1</v>
      </c>
      <c r="E388" s="93"/>
      <c r="F388" s="211" t="s">
        <v>1983</v>
      </c>
      <c r="G388" s="44">
        <f t="shared" si="30"/>
        <v>0</v>
      </c>
      <c r="H388" s="92">
        <v>1</v>
      </c>
      <c r="I388" s="55">
        <f t="shared" si="32"/>
        <v>0</v>
      </c>
      <c r="J388" s="97"/>
      <c r="K388" s="57">
        <f t="shared" si="33"/>
        <v>0</v>
      </c>
      <c r="L388" s="212"/>
      <c r="M388" s="55">
        <f t="shared" si="34"/>
        <v>0</v>
      </c>
      <c r="N388" s="97"/>
      <c r="O388" s="58">
        <f t="shared" si="35"/>
        <v>0</v>
      </c>
      <c r="P388" s="28"/>
      <c r="Q388" s="28"/>
    </row>
    <row r="389" spans="1:17" s="7" customFormat="1" x14ac:dyDescent="0.25">
      <c r="A389" s="94">
        <v>354</v>
      </c>
      <c r="B389" s="402" t="s">
        <v>1916</v>
      </c>
      <c r="C389" s="65"/>
      <c r="D389" s="51">
        <f t="shared" si="31"/>
        <v>10</v>
      </c>
      <c r="E389" s="93"/>
      <c r="F389" s="211" t="s">
        <v>101</v>
      </c>
      <c r="G389" s="44">
        <f t="shared" si="30"/>
        <v>0</v>
      </c>
      <c r="H389" s="92">
        <v>10</v>
      </c>
      <c r="I389" s="55">
        <f t="shared" si="32"/>
        <v>0</v>
      </c>
      <c r="J389" s="97"/>
      <c r="K389" s="57">
        <f t="shared" si="33"/>
        <v>0</v>
      </c>
      <c r="L389" s="212"/>
      <c r="M389" s="55">
        <f t="shared" si="34"/>
        <v>0</v>
      </c>
      <c r="N389" s="97"/>
      <c r="O389" s="58">
        <f t="shared" si="35"/>
        <v>0</v>
      </c>
      <c r="P389" s="28"/>
      <c r="Q389" s="28"/>
    </row>
    <row r="390" spans="1:17" s="7" customFormat="1" x14ac:dyDescent="0.25">
      <c r="A390" s="94">
        <v>355</v>
      </c>
      <c r="B390" s="402" t="s">
        <v>1943</v>
      </c>
      <c r="C390" s="65"/>
      <c r="D390" s="51">
        <f t="shared" si="31"/>
        <v>1</v>
      </c>
      <c r="E390" s="93"/>
      <c r="F390" s="211" t="s">
        <v>101</v>
      </c>
      <c r="G390" s="44">
        <f t="shared" si="30"/>
        <v>0</v>
      </c>
      <c r="H390" s="92">
        <v>1</v>
      </c>
      <c r="I390" s="55">
        <f t="shared" si="32"/>
        <v>0</v>
      </c>
      <c r="J390" s="97"/>
      <c r="K390" s="57">
        <f t="shared" si="33"/>
        <v>0</v>
      </c>
      <c r="L390" s="212"/>
      <c r="M390" s="55">
        <f t="shared" si="34"/>
        <v>0</v>
      </c>
      <c r="N390" s="97"/>
      <c r="O390" s="58">
        <f t="shared" si="35"/>
        <v>0</v>
      </c>
      <c r="P390" s="28"/>
      <c r="Q390" s="28"/>
    </row>
    <row r="391" spans="1:17" s="7" customFormat="1" x14ac:dyDescent="0.25">
      <c r="A391" s="94">
        <v>356</v>
      </c>
      <c r="B391" s="404" t="s">
        <v>1944</v>
      </c>
      <c r="C391" s="65"/>
      <c r="D391" s="51">
        <f t="shared" si="31"/>
        <v>1</v>
      </c>
      <c r="E391" s="93"/>
      <c r="F391" s="211" t="s">
        <v>34</v>
      </c>
      <c r="G391" s="44">
        <f t="shared" si="30"/>
        <v>0</v>
      </c>
      <c r="H391" s="92">
        <v>1</v>
      </c>
      <c r="I391" s="55">
        <f t="shared" si="32"/>
        <v>0</v>
      </c>
      <c r="J391" s="97"/>
      <c r="K391" s="57">
        <f t="shared" si="33"/>
        <v>0</v>
      </c>
      <c r="L391" s="212"/>
      <c r="M391" s="55">
        <f t="shared" si="34"/>
        <v>0</v>
      </c>
      <c r="N391" s="97"/>
      <c r="O391" s="58">
        <f t="shared" si="35"/>
        <v>0</v>
      </c>
      <c r="P391" s="28"/>
      <c r="Q391" s="28"/>
    </row>
    <row r="392" spans="1:17" s="7" customFormat="1" x14ac:dyDescent="0.25">
      <c r="A392" s="94">
        <v>357</v>
      </c>
      <c r="B392" s="402" t="s">
        <v>1467</v>
      </c>
      <c r="C392" s="65"/>
      <c r="D392" s="51">
        <f t="shared" si="31"/>
        <v>1</v>
      </c>
      <c r="E392" s="410"/>
      <c r="F392" s="211" t="s">
        <v>1983</v>
      </c>
      <c r="G392" s="44">
        <f t="shared" si="30"/>
        <v>0</v>
      </c>
      <c r="H392" s="92">
        <v>1</v>
      </c>
      <c r="I392" s="55">
        <f t="shared" si="32"/>
        <v>0</v>
      </c>
      <c r="J392" s="97"/>
      <c r="K392" s="57">
        <f t="shared" si="33"/>
        <v>0</v>
      </c>
      <c r="L392" s="212"/>
      <c r="M392" s="55">
        <f t="shared" si="34"/>
        <v>0</v>
      </c>
      <c r="N392" s="97"/>
      <c r="O392" s="58">
        <f t="shared" si="35"/>
        <v>0</v>
      </c>
      <c r="P392" s="28"/>
      <c r="Q392" s="28"/>
    </row>
    <row r="393" spans="1:17" s="7" customFormat="1" x14ac:dyDescent="0.25">
      <c r="A393" s="94">
        <v>358</v>
      </c>
      <c r="B393" s="402" t="s">
        <v>1452</v>
      </c>
      <c r="C393" s="65"/>
      <c r="D393" s="51">
        <f t="shared" si="31"/>
        <v>8</v>
      </c>
      <c r="E393" s="93"/>
      <c r="F393" s="211" t="s">
        <v>101</v>
      </c>
      <c r="G393" s="44">
        <f t="shared" si="30"/>
        <v>0</v>
      </c>
      <c r="H393" s="92">
        <v>8</v>
      </c>
      <c r="I393" s="55">
        <f t="shared" si="32"/>
        <v>0</v>
      </c>
      <c r="J393" s="97"/>
      <c r="K393" s="57">
        <f t="shared" si="33"/>
        <v>0</v>
      </c>
      <c r="L393" s="212"/>
      <c r="M393" s="55">
        <f t="shared" si="34"/>
        <v>0</v>
      </c>
      <c r="N393" s="97"/>
      <c r="O393" s="58">
        <f t="shared" si="35"/>
        <v>0</v>
      </c>
      <c r="P393" s="28"/>
      <c r="Q393" s="28"/>
    </row>
    <row r="394" spans="1:17" s="7" customFormat="1" x14ac:dyDescent="0.25">
      <c r="A394" s="94">
        <v>359</v>
      </c>
      <c r="B394" s="402" t="s">
        <v>1945</v>
      </c>
      <c r="C394" s="65"/>
      <c r="D394" s="51">
        <f t="shared" si="31"/>
        <v>6</v>
      </c>
      <c r="E394" s="93"/>
      <c r="F394" s="211" t="s">
        <v>101</v>
      </c>
      <c r="G394" s="44">
        <f t="shared" si="30"/>
        <v>0</v>
      </c>
      <c r="H394" s="92">
        <v>6</v>
      </c>
      <c r="I394" s="55">
        <f t="shared" si="32"/>
        <v>0</v>
      </c>
      <c r="J394" s="97"/>
      <c r="K394" s="57">
        <f t="shared" si="33"/>
        <v>0</v>
      </c>
      <c r="L394" s="212"/>
      <c r="M394" s="55">
        <f t="shared" si="34"/>
        <v>0</v>
      </c>
      <c r="N394" s="97"/>
      <c r="O394" s="58">
        <f t="shared" si="35"/>
        <v>0</v>
      </c>
      <c r="P394" s="28"/>
      <c r="Q394" s="28"/>
    </row>
    <row r="395" spans="1:17" s="7" customFormat="1" x14ac:dyDescent="0.25">
      <c r="A395" s="94">
        <v>360</v>
      </c>
      <c r="B395" s="402" t="s">
        <v>1946</v>
      </c>
      <c r="C395" s="65"/>
      <c r="D395" s="51">
        <f t="shared" si="31"/>
        <v>5</v>
      </c>
      <c r="E395" s="93"/>
      <c r="F395" s="211" t="s">
        <v>1983</v>
      </c>
      <c r="G395" s="44">
        <f t="shared" si="30"/>
        <v>0</v>
      </c>
      <c r="H395" s="92">
        <v>5</v>
      </c>
      <c r="I395" s="55">
        <f t="shared" si="32"/>
        <v>0</v>
      </c>
      <c r="J395" s="97"/>
      <c r="K395" s="57">
        <f t="shared" si="33"/>
        <v>0</v>
      </c>
      <c r="L395" s="212"/>
      <c r="M395" s="55">
        <f t="shared" si="34"/>
        <v>0</v>
      </c>
      <c r="N395" s="97"/>
      <c r="O395" s="58">
        <f t="shared" si="35"/>
        <v>0</v>
      </c>
      <c r="P395" s="28"/>
      <c r="Q395" s="28"/>
    </row>
    <row r="396" spans="1:17" s="7" customFormat="1" x14ac:dyDescent="0.25">
      <c r="A396" s="94">
        <v>361</v>
      </c>
      <c r="B396" s="402" t="s">
        <v>1947</v>
      </c>
      <c r="C396" s="65"/>
      <c r="D396" s="51"/>
      <c r="E396" s="93"/>
      <c r="F396" s="211"/>
      <c r="G396" s="44">
        <f t="shared" si="30"/>
        <v>0</v>
      </c>
      <c r="H396" s="212"/>
      <c r="I396" s="55">
        <f t="shared" si="32"/>
        <v>0</v>
      </c>
      <c r="J396" s="97"/>
      <c r="K396" s="57">
        <f t="shared" si="33"/>
        <v>0</v>
      </c>
      <c r="L396" s="212"/>
      <c r="M396" s="55">
        <f t="shared" si="34"/>
        <v>0</v>
      </c>
      <c r="N396" s="97"/>
      <c r="O396" s="58">
        <f t="shared" si="35"/>
        <v>0</v>
      </c>
      <c r="P396" s="28"/>
      <c r="Q396" s="28"/>
    </row>
    <row r="397" spans="1:17" s="7" customFormat="1" x14ac:dyDescent="0.25">
      <c r="A397" s="94">
        <v>362</v>
      </c>
      <c r="B397" s="402" t="s">
        <v>1948</v>
      </c>
      <c r="C397" s="65"/>
      <c r="D397" s="51"/>
      <c r="E397" s="93"/>
      <c r="F397" s="211"/>
      <c r="G397" s="44">
        <f t="shared" ref="G397:G455" si="36">E397*D397</f>
        <v>0</v>
      </c>
      <c r="H397" s="212"/>
      <c r="I397" s="55">
        <f t="shared" si="32"/>
        <v>0</v>
      </c>
      <c r="J397" s="97"/>
      <c r="K397" s="57">
        <f t="shared" si="33"/>
        <v>0</v>
      </c>
      <c r="L397" s="212"/>
      <c r="M397" s="55">
        <f t="shared" si="34"/>
        <v>0</v>
      </c>
      <c r="N397" s="97"/>
      <c r="O397" s="58">
        <f t="shared" si="35"/>
        <v>0</v>
      </c>
      <c r="P397" s="28"/>
      <c r="Q397" s="28"/>
    </row>
    <row r="398" spans="1:17" s="7" customFormat="1" x14ac:dyDescent="0.25">
      <c r="A398" s="94"/>
      <c r="B398" s="406" t="s">
        <v>1980</v>
      </c>
      <c r="C398" s="65"/>
      <c r="D398" s="51"/>
      <c r="E398" s="93"/>
      <c r="F398" s="211"/>
      <c r="G398" s="44">
        <f t="shared" si="36"/>
        <v>0</v>
      </c>
      <c r="H398" s="212"/>
      <c r="I398" s="55">
        <f t="shared" ref="I398:I455" si="37">H398*E398</f>
        <v>0</v>
      </c>
      <c r="J398" s="97"/>
      <c r="K398" s="57">
        <f t="shared" ref="K398:K455" si="38">J398*E398</f>
        <v>0</v>
      </c>
      <c r="L398" s="212"/>
      <c r="M398" s="55">
        <f t="shared" ref="M398:M455" si="39">L398*E398</f>
        <v>0</v>
      </c>
      <c r="N398" s="97"/>
      <c r="O398" s="58">
        <f t="shared" ref="O398:O455" si="40">N398*E398</f>
        <v>0</v>
      </c>
      <c r="P398" s="28"/>
      <c r="Q398" s="28"/>
    </row>
    <row r="399" spans="1:17" s="7" customFormat="1" x14ac:dyDescent="0.25">
      <c r="A399" s="94">
        <v>363</v>
      </c>
      <c r="B399" s="402" t="s">
        <v>1059</v>
      </c>
      <c r="C399" s="65"/>
      <c r="D399" s="51">
        <f t="shared" ref="D399:D438" si="41">H399+J399+L399+N399</f>
        <v>92</v>
      </c>
      <c r="E399" s="411"/>
      <c r="F399" s="211" t="s">
        <v>1982</v>
      </c>
      <c r="G399" s="44">
        <f t="shared" si="36"/>
        <v>0</v>
      </c>
      <c r="H399" s="212">
        <v>23</v>
      </c>
      <c r="I399" s="55">
        <f t="shared" si="37"/>
        <v>0</v>
      </c>
      <c r="J399" s="97">
        <v>23</v>
      </c>
      <c r="K399" s="57">
        <f t="shared" si="38"/>
        <v>0</v>
      </c>
      <c r="L399" s="212">
        <v>23</v>
      </c>
      <c r="M399" s="55">
        <f t="shared" si="39"/>
        <v>0</v>
      </c>
      <c r="N399" s="97">
        <v>23</v>
      </c>
      <c r="O399" s="58">
        <f t="shared" si="40"/>
        <v>0</v>
      </c>
      <c r="P399" s="28"/>
      <c r="Q399" s="28"/>
    </row>
    <row r="400" spans="1:17" s="7" customFormat="1" x14ac:dyDescent="0.25">
      <c r="A400" s="94">
        <v>364</v>
      </c>
      <c r="B400" s="402" t="s">
        <v>1949</v>
      </c>
      <c r="C400" s="65"/>
      <c r="D400" s="51">
        <f t="shared" si="41"/>
        <v>8</v>
      </c>
      <c r="E400" s="411"/>
      <c r="F400" s="211" t="s">
        <v>101</v>
      </c>
      <c r="G400" s="44">
        <f t="shared" si="36"/>
        <v>0</v>
      </c>
      <c r="H400" s="212">
        <v>2</v>
      </c>
      <c r="I400" s="55">
        <f t="shared" si="37"/>
        <v>0</v>
      </c>
      <c r="J400" s="97">
        <v>2</v>
      </c>
      <c r="K400" s="57">
        <f t="shared" si="38"/>
        <v>0</v>
      </c>
      <c r="L400" s="212">
        <v>2</v>
      </c>
      <c r="M400" s="55">
        <f t="shared" si="39"/>
        <v>0</v>
      </c>
      <c r="N400" s="97">
        <v>2</v>
      </c>
      <c r="O400" s="58">
        <f t="shared" si="40"/>
        <v>0</v>
      </c>
      <c r="P400" s="28"/>
      <c r="Q400" s="28"/>
    </row>
    <row r="401" spans="1:17" s="7" customFormat="1" x14ac:dyDescent="0.25">
      <c r="A401" s="94">
        <v>365</v>
      </c>
      <c r="B401" s="402" t="s">
        <v>1950</v>
      </c>
      <c r="C401" s="65"/>
      <c r="D401" s="51">
        <f t="shared" si="41"/>
        <v>16</v>
      </c>
      <c r="E401" s="411"/>
      <c r="F401" s="211" t="s">
        <v>101</v>
      </c>
      <c r="G401" s="44">
        <f t="shared" si="36"/>
        <v>0</v>
      </c>
      <c r="H401" s="212">
        <v>4</v>
      </c>
      <c r="I401" s="55">
        <f t="shared" si="37"/>
        <v>0</v>
      </c>
      <c r="J401" s="97">
        <v>4</v>
      </c>
      <c r="K401" s="57">
        <f t="shared" si="38"/>
        <v>0</v>
      </c>
      <c r="L401" s="212">
        <v>4</v>
      </c>
      <c r="M401" s="55">
        <f t="shared" si="39"/>
        <v>0</v>
      </c>
      <c r="N401" s="97">
        <v>4</v>
      </c>
      <c r="O401" s="58">
        <f t="shared" si="40"/>
        <v>0</v>
      </c>
      <c r="P401" s="28"/>
      <c r="Q401" s="28"/>
    </row>
    <row r="402" spans="1:17" s="7" customFormat="1" x14ac:dyDescent="0.25">
      <c r="A402" s="94">
        <v>366</v>
      </c>
      <c r="B402" s="402" t="s">
        <v>1951</v>
      </c>
      <c r="C402" s="65"/>
      <c r="D402" s="51">
        <f t="shared" si="41"/>
        <v>5</v>
      </c>
      <c r="E402" s="411"/>
      <c r="F402" s="211" t="s">
        <v>1982</v>
      </c>
      <c r="G402" s="44">
        <f t="shared" si="36"/>
        <v>0</v>
      </c>
      <c r="H402" s="212">
        <v>2</v>
      </c>
      <c r="I402" s="55">
        <f t="shared" si="37"/>
        <v>0</v>
      </c>
      <c r="J402" s="97">
        <v>1</v>
      </c>
      <c r="K402" s="57">
        <f t="shared" si="38"/>
        <v>0</v>
      </c>
      <c r="L402" s="212">
        <v>1</v>
      </c>
      <c r="M402" s="55">
        <f t="shared" si="39"/>
        <v>0</v>
      </c>
      <c r="N402" s="97">
        <v>1</v>
      </c>
      <c r="O402" s="58">
        <f t="shared" si="40"/>
        <v>0</v>
      </c>
      <c r="P402" s="28"/>
      <c r="Q402" s="28"/>
    </row>
    <row r="403" spans="1:17" s="7" customFormat="1" x14ac:dyDescent="0.25">
      <c r="A403" s="94">
        <v>367</v>
      </c>
      <c r="B403" s="402" t="s">
        <v>1952</v>
      </c>
      <c r="C403" s="65"/>
      <c r="D403" s="51">
        <f t="shared" si="41"/>
        <v>32</v>
      </c>
      <c r="E403" s="411"/>
      <c r="F403" s="211" t="s">
        <v>1982</v>
      </c>
      <c r="G403" s="44">
        <f t="shared" si="36"/>
        <v>0</v>
      </c>
      <c r="H403" s="92">
        <v>32</v>
      </c>
      <c r="I403" s="55">
        <f t="shared" si="37"/>
        <v>0</v>
      </c>
      <c r="J403" s="97"/>
      <c r="K403" s="57">
        <f t="shared" si="38"/>
        <v>0</v>
      </c>
      <c r="L403" s="212"/>
      <c r="M403" s="55">
        <f t="shared" si="39"/>
        <v>0</v>
      </c>
      <c r="N403" s="97"/>
      <c r="O403" s="58">
        <f t="shared" si="40"/>
        <v>0</v>
      </c>
      <c r="P403" s="28"/>
      <c r="Q403" s="28"/>
    </row>
    <row r="404" spans="1:17" s="7" customFormat="1" x14ac:dyDescent="0.25">
      <c r="A404" s="94">
        <v>368</v>
      </c>
      <c r="B404" s="402" t="s">
        <v>1453</v>
      </c>
      <c r="C404" s="65"/>
      <c r="D404" s="51">
        <f t="shared" si="41"/>
        <v>16</v>
      </c>
      <c r="E404" s="411"/>
      <c r="F404" s="211" t="s">
        <v>1982</v>
      </c>
      <c r="G404" s="44">
        <f t="shared" si="36"/>
        <v>0</v>
      </c>
      <c r="H404" s="92">
        <v>16</v>
      </c>
      <c r="I404" s="55">
        <f t="shared" si="37"/>
        <v>0</v>
      </c>
      <c r="J404" s="97"/>
      <c r="K404" s="57">
        <f t="shared" si="38"/>
        <v>0</v>
      </c>
      <c r="L404" s="212"/>
      <c r="M404" s="55">
        <f t="shared" si="39"/>
        <v>0</v>
      </c>
      <c r="N404" s="97"/>
      <c r="O404" s="58">
        <f t="shared" si="40"/>
        <v>0</v>
      </c>
      <c r="P404" s="28"/>
      <c r="Q404" s="28"/>
    </row>
    <row r="405" spans="1:17" s="7" customFormat="1" x14ac:dyDescent="0.25">
      <c r="A405" s="94">
        <v>369</v>
      </c>
      <c r="B405" s="402" t="s">
        <v>1469</v>
      </c>
      <c r="C405" s="65"/>
      <c r="D405" s="51">
        <f t="shared" si="41"/>
        <v>1</v>
      </c>
      <c r="E405" s="412"/>
      <c r="F405" s="211" t="s">
        <v>921</v>
      </c>
      <c r="G405" s="44">
        <f t="shared" si="36"/>
        <v>0</v>
      </c>
      <c r="H405" s="92">
        <v>1</v>
      </c>
      <c r="I405" s="55">
        <f t="shared" si="37"/>
        <v>0</v>
      </c>
      <c r="J405" s="97"/>
      <c r="K405" s="57">
        <f t="shared" si="38"/>
        <v>0</v>
      </c>
      <c r="L405" s="212"/>
      <c r="M405" s="55">
        <f t="shared" si="39"/>
        <v>0</v>
      </c>
      <c r="N405" s="97"/>
      <c r="O405" s="58">
        <f t="shared" si="40"/>
        <v>0</v>
      </c>
      <c r="P405" s="28"/>
      <c r="Q405" s="28"/>
    </row>
    <row r="406" spans="1:17" s="7" customFormat="1" x14ac:dyDescent="0.25">
      <c r="A406" s="94">
        <v>370</v>
      </c>
      <c r="B406" s="402" t="s">
        <v>1053</v>
      </c>
      <c r="C406" s="65"/>
      <c r="D406" s="51">
        <f t="shared" si="41"/>
        <v>6</v>
      </c>
      <c r="E406" s="412"/>
      <c r="F406" s="211" t="s">
        <v>101</v>
      </c>
      <c r="G406" s="44">
        <f t="shared" si="36"/>
        <v>0</v>
      </c>
      <c r="H406" s="92">
        <v>6</v>
      </c>
      <c r="I406" s="55">
        <f t="shared" si="37"/>
        <v>0</v>
      </c>
      <c r="J406" s="97"/>
      <c r="K406" s="57">
        <f t="shared" si="38"/>
        <v>0</v>
      </c>
      <c r="L406" s="212"/>
      <c r="M406" s="55">
        <f t="shared" si="39"/>
        <v>0</v>
      </c>
      <c r="N406" s="97"/>
      <c r="O406" s="58">
        <f t="shared" si="40"/>
        <v>0</v>
      </c>
      <c r="P406" s="28"/>
      <c r="Q406" s="28"/>
    </row>
    <row r="407" spans="1:17" s="7" customFormat="1" x14ac:dyDescent="0.25">
      <c r="A407" s="94">
        <v>371</v>
      </c>
      <c r="B407" s="402" t="s">
        <v>1904</v>
      </c>
      <c r="C407" s="65"/>
      <c r="D407" s="51">
        <f t="shared" si="41"/>
        <v>10</v>
      </c>
      <c r="E407" s="412"/>
      <c r="F407" s="211" t="s">
        <v>1983</v>
      </c>
      <c r="G407" s="44">
        <f t="shared" si="36"/>
        <v>0</v>
      </c>
      <c r="H407" s="92">
        <v>10</v>
      </c>
      <c r="I407" s="55">
        <f t="shared" si="37"/>
        <v>0</v>
      </c>
      <c r="J407" s="97"/>
      <c r="K407" s="57">
        <f t="shared" si="38"/>
        <v>0</v>
      </c>
      <c r="L407" s="212"/>
      <c r="M407" s="55">
        <f t="shared" si="39"/>
        <v>0</v>
      </c>
      <c r="N407" s="97"/>
      <c r="O407" s="58">
        <f t="shared" si="40"/>
        <v>0</v>
      </c>
      <c r="P407" s="28"/>
      <c r="Q407" s="28"/>
    </row>
    <row r="408" spans="1:17" s="7" customFormat="1" x14ac:dyDescent="0.25">
      <c r="A408" s="94">
        <v>372</v>
      </c>
      <c r="B408" s="402" t="s">
        <v>1903</v>
      </c>
      <c r="C408" s="65"/>
      <c r="D408" s="51">
        <f t="shared" si="41"/>
        <v>4</v>
      </c>
      <c r="E408" s="412"/>
      <c r="F408" s="211" t="s">
        <v>34</v>
      </c>
      <c r="G408" s="44">
        <f t="shared" si="36"/>
        <v>0</v>
      </c>
      <c r="H408" s="92">
        <v>4</v>
      </c>
      <c r="I408" s="55">
        <f t="shared" si="37"/>
        <v>0</v>
      </c>
      <c r="J408" s="97"/>
      <c r="K408" s="57">
        <f t="shared" si="38"/>
        <v>0</v>
      </c>
      <c r="L408" s="212"/>
      <c r="M408" s="55">
        <f t="shared" si="39"/>
        <v>0</v>
      </c>
      <c r="N408" s="97"/>
      <c r="O408" s="58">
        <f t="shared" si="40"/>
        <v>0</v>
      </c>
      <c r="P408" s="28"/>
      <c r="Q408" s="28"/>
    </row>
    <row r="409" spans="1:17" s="7" customFormat="1" x14ac:dyDescent="0.25">
      <c r="A409" s="94">
        <v>373</v>
      </c>
      <c r="B409" s="402" t="s">
        <v>1942</v>
      </c>
      <c r="C409" s="65"/>
      <c r="D409" s="51">
        <f t="shared" si="41"/>
        <v>30</v>
      </c>
      <c r="E409" s="411"/>
      <c r="F409" s="211" t="s">
        <v>1675</v>
      </c>
      <c r="G409" s="44">
        <f t="shared" si="36"/>
        <v>0</v>
      </c>
      <c r="H409" s="92">
        <v>30</v>
      </c>
      <c r="I409" s="55">
        <f t="shared" si="37"/>
        <v>0</v>
      </c>
      <c r="J409" s="97"/>
      <c r="K409" s="57">
        <f t="shared" si="38"/>
        <v>0</v>
      </c>
      <c r="L409" s="212"/>
      <c r="M409" s="55">
        <f t="shared" si="39"/>
        <v>0</v>
      </c>
      <c r="N409" s="97"/>
      <c r="O409" s="58">
        <f t="shared" si="40"/>
        <v>0</v>
      </c>
      <c r="P409" s="28"/>
      <c r="Q409" s="28"/>
    </row>
    <row r="410" spans="1:17" s="7" customFormat="1" x14ac:dyDescent="0.25">
      <c r="A410" s="94">
        <v>374</v>
      </c>
      <c r="B410" s="402" t="s">
        <v>1905</v>
      </c>
      <c r="C410" s="65"/>
      <c r="D410" s="51">
        <f t="shared" si="41"/>
        <v>20</v>
      </c>
      <c r="E410" s="411"/>
      <c r="F410" s="211" t="s">
        <v>101</v>
      </c>
      <c r="G410" s="44">
        <f t="shared" si="36"/>
        <v>0</v>
      </c>
      <c r="H410" s="92">
        <v>20</v>
      </c>
      <c r="I410" s="55">
        <f t="shared" si="37"/>
        <v>0</v>
      </c>
      <c r="J410" s="97"/>
      <c r="K410" s="57">
        <f t="shared" si="38"/>
        <v>0</v>
      </c>
      <c r="L410" s="212"/>
      <c r="M410" s="55">
        <f t="shared" si="39"/>
        <v>0</v>
      </c>
      <c r="N410" s="97"/>
      <c r="O410" s="58">
        <f t="shared" si="40"/>
        <v>0</v>
      </c>
      <c r="P410" s="28"/>
      <c r="Q410" s="28"/>
    </row>
    <row r="411" spans="1:17" s="7" customFormat="1" x14ac:dyDescent="0.25">
      <c r="A411" s="94">
        <v>375</v>
      </c>
      <c r="B411" s="402" t="s">
        <v>1444</v>
      </c>
      <c r="C411" s="65"/>
      <c r="D411" s="51">
        <f t="shared" si="41"/>
        <v>1</v>
      </c>
      <c r="E411" s="412"/>
      <c r="F411" s="211" t="s">
        <v>1983</v>
      </c>
      <c r="G411" s="44">
        <f t="shared" si="36"/>
        <v>0</v>
      </c>
      <c r="H411" s="92">
        <v>1</v>
      </c>
      <c r="I411" s="55">
        <f t="shared" si="37"/>
        <v>0</v>
      </c>
      <c r="J411" s="97"/>
      <c r="K411" s="57">
        <f t="shared" si="38"/>
        <v>0</v>
      </c>
      <c r="L411" s="212"/>
      <c r="M411" s="55">
        <f t="shared" si="39"/>
        <v>0</v>
      </c>
      <c r="N411" s="97"/>
      <c r="O411" s="58">
        <f t="shared" si="40"/>
        <v>0</v>
      </c>
      <c r="P411" s="28"/>
      <c r="Q411" s="28"/>
    </row>
    <row r="412" spans="1:17" s="7" customFormat="1" x14ac:dyDescent="0.25">
      <c r="A412" s="94">
        <v>376</v>
      </c>
      <c r="B412" s="402" t="s">
        <v>1916</v>
      </c>
      <c r="C412" s="65"/>
      <c r="D412" s="51">
        <f t="shared" si="41"/>
        <v>10</v>
      </c>
      <c r="E412" s="411"/>
      <c r="F412" s="211" t="s">
        <v>101</v>
      </c>
      <c r="G412" s="44">
        <f t="shared" si="36"/>
        <v>0</v>
      </c>
      <c r="H412" s="92">
        <v>10</v>
      </c>
      <c r="I412" s="55">
        <f t="shared" si="37"/>
        <v>0</v>
      </c>
      <c r="J412" s="97"/>
      <c r="K412" s="57">
        <f t="shared" si="38"/>
        <v>0</v>
      </c>
      <c r="L412" s="212"/>
      <c r="M412" s="55">
        <f t="shared" si="39"/>
        <v>0</v>
      </c>
      <c r="N412" s="97"/>
      <c r="O412" s="58">
        <f t="shared" si="40"/>
        <v>0</v>
      </c>
      <c r="P412" s="28"/>
      <c r="Q412" s="28"/>
    </row>
    <row r="413" spans="1:17" s="7" customFormat="1" x14ac:dyDescent="0.25">
      <c r="A413" s="94">
        <v>378</v>
      </c>
      <c r="B413" s="402" t="s">
        <v>1953</v>
      </c>
      <c r="C413" s="65"/>
      <c r="D413" s="51">
        <f t="shared" si="41"/>
        <v>1</v>
      </c>
      <c r="E413" s="412"/>
      <c r="F413" s="211" t="s">
        <v>101</v>
      </c>
      <c r="G413" s="44">
        <f t="shared" si="36"/>
        <v>0</v>
      </c>
      <c r="H413" s="92">
        <v>1</v>
      </c>
      <c r="I413" s="55">
        <f t="shared" si="37"/>
        <v>0</v>
      </c>
      <c r="J413" s="97"/>
      <c r="K413" s="57">
        <f t="shared" si="38"/>
        <v>0</v>
      </c>
      <c r="L413" s="212"/>
      <c r="M413" s="55">
        <f t="shared" si="39"/>
        <v>0</v>
      </c>
      <c r="N413" s="97"/>
      <c r="O413" s="58">
        <f t="shared" si="40"/>
        <v>0</v>
      </c>
      <c r="P413" s="28"/>
      <c r="Q413" s="28"/>
    </row>
    <row r="414" spans="1:17" s="7" customFormat="1" x14ac:dyDescent="0.25">
      <c r="A414" s="94">
        <v>379</v>
      </c>
      <c r="B414" s="402" t="s">
        <v>1954</v>
      </c>
      <c r="C414" s="65"/>
      <c r="D414" s="51">
        <f t="shared" si="41"/>
        <v>4</v>
      </c>
      <c r="E414" s="412"/>
      <c r="F414" s="211" t="s">
        <v>101</v>
      </c>
      <c r="G414" s="44">
        <f t="shared" si="36"/>
        <v>0</v>
      </c>
      <c r="H414" s="92">
        <v>4</v>
      </c>
      <c r="I414" s="55">
        <f t="shared" si="37"/>
        <v>0</v>
      </c>
      <c r="J414" s="97"/>
      <c r="K414" s="57">
        <f t="shared" si="38"/>
        <v>0</v>
      </c>
      <c r="L414" s="212"/>
      <c r="M414" s="55">
        <f t="shared" si="39"/>
        <v>0</v>
      </c>
      <c r="N414" s="97"/>
      <c r="O414" s="58">
        <f t="shared" si="40"/>
        <v>0</v>
      </c>
      <c r="P414" s="28"/>
      <c r="Q414" s="28"/>
    </row>
    <row r="415" spans="1:17" s="7" customFormat="1" x14ac:dyDescent="0.25">
      <c r="A415" s="94">
        <v>380</v>
      </c>
      <c r="B415" s="402" t="s">
        <v>1955</v>
      </c>
      <c r="C415" s="65"/>
      <c r="D415" s="51">
        <f t="shared" si="41"/>
        <v>2</v>
      </c>
      <c r="E415" s="411"/>
      <c r="F415" s="211" t="s">
        <v>101</v>
      </c>
      <c r="G415" s="44">
        <f t="shared" si="36"/>
        <v>0</v>
      </c>
      <c r="H415" s="92">
        <v>2</v>
      </c>
      <c r="I415" s="55">
        <f t="shared" si="37"/>
        <v>0</v>
      </c>
      <c r="J415" s="97"/>
      <c r="K415" s="57">
        <f t="shared" si="38"/>
        <v>0</v>
      </c>
      <c r="L415" s="212"/>
      <c r="M415" s="55">
        <f t="shared" si="39"/>
        <v>0</v>
      </c>
      <c r="N415" s="97"/>
      <c r="O415" s="58">
        <f t="shared" si="40"/>
        <v>0</v>
      </c>
      <c r="P415" s="28"/>
      <c r="Q415" s="28"/>
    </row>
    <row r="416" spans="1:17" s="7" customFormat="1" x14ac:dyDescent="0.25">
      <c r="A416" s="94">
        <v>381</v>
      </c>
      <c r="B416" s="402" t="s">
        <v>1956</v>
      </c>
      <c r="C416" s="65"/>
      <c r="D416" s="51">
        <f t="shared" si="41"/>
        <v>1</v>
      </c>
      <c r="E416" s="412"/>
      <c r="F416" s="211" t="s">
        <v>1983</v>
      </c>
      <c r="G416" s="44">
        <f t="shared" si="36"/>
        <v>0</v>
      </c>
      <c r="H416" s="92">
        <v>1</v>
      </c>
      <c r="I416" s="55">
        <f t="shared" si="37"/>
        <v>0</v>
      </c>
      <c r="J416" s="97"/>
      <c r="K416" s="57">
        <f t="shared" si="38"/>
        <v>0</v>
      </c>
      <c r="L416" s="212"/>
      <c r="M416" s="55">
        <f t="shared" si="39"/>
        <v>0</v>
      </c>
      <c r="N416" s="97"/>
      <c r="O416" s="58">
        <f t="shared" si="40"/>
        <v>0</v>
      </c>
      <c r="P416" s="28"/>
      <c r="Q416" s="28"/>
    </row>
    <row r="417" spans="1:17" s="7" customFormat="1" x14ac:dyDescent="0.25">
      <c r="A417" s="94">
        <v>382</v>
      </c>
      <c r="B417" s="402" t="s">
        <v>1430</v>
      </c>
      <c r="C417" s="65"/>
      <c r="D417" s="51">
        <f t="shared" si="41"/>
        <v>4</v>
      </c>
      <c r="E417" s="412"/>
      <c r="F417" s="211" t="s">
        <v>101</v>
      </c>
      <c r="G417" s="44">
        <f t="shared" si="36"/>
        <v>0</v>
      </c>
      <c r="H417" s="92">
        <v>4</v>
      </c>
      <c r="I417" s="55">
        <f t="shared" si="37"/>
        <v>0</v>
      </c>
      <c r="J417" s="97"/>
      <c r="K417" s="57">
        <f t="shared" si="38"/>
        <v>0</v>
      </c>
      <c r="L417" s="212"/>
      <c r="M417" s="55">
        <f t="shared" si="39"/>
        <v>0</v>
      </c>
      <c r="N417" s="97"/>
      <c r="O417" s="58">
        <f t="shared" si="40"/>
        <v>0</v>
      </c>
      <c r="P417" s="28"/>
      <c r="Q417" s="28"/>
    </row>
    <row r="418" spans="1:17" s="7" customFormat="1" x14ac:dyDescent="0.25">
      <c r="A418" s="94">
        <v>383</v>
      </c>
      <c r="B418" s="402" t="s">
        <v>1915</v>
      </c>
      <c r="C418" s="65"/>
      <c r="D418" s="51">
        <f t="shared" si="41"/>
        <v>1</v>
      </c>
      <c r="E418" s="412"/>
      <c r="F418" s="211" t="s">
        <v>1983</v>
      </c>
      <c r="G418" s="44">
        <f t="shared" si="36"/>
        <v>0</v>
      </c>
      <c r="H418" s="92">
        <v>1</v>
      </c>
      <c r="I418" s="55">
        <f t="shared" si="37"/>
        <v>0</v>
      </c>
      <c r="J418" s="97"/>
      <c r="K418" s="57">
        <f t="shared" si="38"/>
        <v>0</v>
      </c>
      <c r="L418" s="212"/>
      <c r="M418" s="55">
        <f t="shared" si="39"/>
        <v>0</v>
      </c>
      <c r="N418" s="97"/>
      <c r="O418" s="58">
        <f t="shared" si="40"/>
        <v>0</v>
      </c>
      <c r="P418" s="28"/>
      <c r="Q418" s="28"/>
    </row>
    <row r="419" spans="1:17" s="7" customFormat="1" x14ac:dyDescent="0.25">
      <c r="A419" s="94">
        <v>384</v>
      </c>
      <c r="B419" s="402" t="s">
        <v>1940</v>
      </c>
      <c r="C419" s="65"/>
      <c r="D419" s="51">
        <f t="shared" si="41"/>
        <v>10</v>
      </c>
      <c r="E419" s="411"/>
      <c r="F419" s="211" t="s">
        <v>1984</v>
      </c>
      <c r="G419" s="44">
        <f t="shared" si="36"/>
        <v>0</v>
      </c>
      <c r="H419" s="92">
        <v>10</v>
      </c>
      <c r="I419" s="55">
        <f t="shared" si="37"/>
        <v>0</v>
      </c>
      <c r="J419" s="97"/>
      <c r="K419" s="57">
        <f t="shared" si="38"/>
        <v>0</v>
      </c>
      <c r="L419" s="212"/>
      <c r="M419" s="55">
        <f t="shared" si="39"/>
        <v>0</v>
      </c>
      <c r="N419" s="97"/>
      <c r="O419" s="58">
        <f t="shared" si="40"/>
        <v>0</v>
      </c>
      <c r="P419" s="28"/>
      <c r="Q419" s="28"/>
    </row>
    <row r="420" spans="1:17" s="7" customFormat="1" x14ac:dyDescent="0.25">
      <c r="A420" s="94">
        <v>385</v>
      </c>
      <c r="B420" s="402" t="s">
        <v>1896</v>
      </c>
      <c r="C420" s="65"/>
      <c r="D420" s="51">
        <f t="shared" si="41"/>
        <v>4</v>
      </c>
      <c r="E420" s="412"/>
      <c r="F420" s="211" t="s">
        <v>101</v>
      </c>
      <c r="G420" s="44">
        <f t="shared" si="36"/>
        <v>0</v>
      </c>
      <c r="H420" s="92">
        <v>4</v>
      </c>
      <c r="I420" s="55">
        <f t="shared" si="37"/>
        <v>0</v>
      </c>
      <c r="J420" s="97"/>
      <c r="K420" s="57">
        <f t="shared" si="38"/>
        <v>0</v>
      </c>
      <c r="L420" s="212"/>
      <c r="M420" s="55">
        <f t="shared" si="39"/>
        <v>0</v>
      </c>
      <c r="N420" s="97"/>
      <c r="O420" s="58">
        <f t="shared" si="40"/>
        <v>0</v>
      </c>
      <c r="P420" s="28"/>
      <c r="Q420" s="28"/>
    </row>
    <row r="421" spans="1:17" s="7" customFormat="1" x14ac:dyDescent="0.25">
      <c r="A421" s="94">
        <v>386</v>
      </c>
      <c r="B421" s="402" t="s">
        <v>1054</v>
      </c>
      <c r="C421" s="65"/>
      <c r="D421" s="51">
        <f t="shared" si="41"/>
        <v>36</v>
      </c>
      <c r="E421" s="412"/>
      <c r="F421" s="211" t="s">
        <v>101</v>
      </c>
      <c r="G421" s="44">
        <f t="shared" si="36"/>
        <v>0</v>
      </c>
      <c r="H421" s="92">
        <v>36</v>
      </c>
      <c r="I421" s="55">
        <f t="shared" si="37"/>
        <v>0</v>
      </c>
      <c r="J421" s="97"/>
      <c r="K421" s="57">
        <f t="shared" si="38"/>
        <v>0</v>
      </c>
      <c r="L421" s="212"/>
      <c r="M421" s="55">
        <f t="shared" si="39"/>
        <v>0</v>
      </c>
      <c r="N421" s="97"/>
      <c r="O421" s="58">
        <f t="shared" si="40"/>
        <v>0</v>
      </c>
      <c r="P421" s="28"/>
      <c r="Q421" s="28"/>
    </row>
    <row r="422" spans="1:17" s="7" customFormat="1" x14ac:dyDescent="0.25">
      <c r="A422" s="94">
        <v>387</v>
      </c>
      <c r="B422" s="402" t="s">
        <v>1957</v>
      </c>
      <c r="C422" s="65"/>
      <c r="D422" s="51">
        <f t="shared" si="41"/>
        <v>32</v>
      </c>
      <c r="E422" s="411"/>
      <c r="F422" s="211" t="s">
        <v>101</v>
      </c>
      <c r="G422" s="44">
        <f t="shared" si="36"/>
        <v>0</v>
      </c>
      <c r="H422" s="92">
        <v>32</v>
      </c>
      <c r="I422" s="55">
        <f t="shared" si="37"/>
        <v>0</v>
      </c>
      <c r="J422" s="97"/>
      <c r="K422" s="57">
        <f t="shared" si="38"/>
        <v>0</v>
      </c>
      <c r="L422" s="212"/>
      <c r="M422" s="55">
        <f t="shared" si="39"/>
        <v>0</v>
      </c>
      <c r="N422" s="97"/>
      <c r="O422" s="58">
        <f t="shared" si="40"/>
        <v>0</v>
      </c>
      <c r="P422" s="28"/>
      <c r="Q422" s="28"/>
    </row>
    <row r="423" spans="1:17" s="7" customFormat="1" x14ac:dyDescent="0.25">
      <c r="A423" s="94">
        <v>388</v>
      </c>
      <c r="B423" s="402" t="s">
        <v>1958</v>
      </c>
      <c r="C423" s="65"/>
      <c r="D423" s="51">
        <f t="shared" si="41"/>
        <v>64</v>
      </c>
      <c r="E423" s="409"/>
      <c r="F423" s="211" t="s">
        <v>101</v>
      </c>
      <c r="G423" s="44">
        <f t="shared" si="36"/>
        <v>0</v>
      </c>
      <c r="H423" s="92">
        <v>64</v>
      </c>
      <c r="I423" s="55">
        <f t="shared" si="37"/>
        <v>0</v>
      </c>
      <c r="J423" s="97"/>
      <c r="K423" s="57">
        <f t="shared" si="38"/>
        <v>0</v>
      </c>
      <c r="L423" s="212"/>
      <c r="M423" s="55">
        <f t="shared" si="39"/>
        <v>0</v>
      </c>
      <c r="N423" s="97"/>
      <c r="O423" s="58">
        <f t="shared" si="40"/>
        <v>0</v>
      </c>
      <c r="P423" s="28"/>
      <c r="Q423" s="28"/>
    </row>
    <row r="424" spans="1:17" s="7" customFormat="1" x14ac:dyDescent="0.25">
      <c r="A424" s="94">
        <v>389</v>
      </c>
      <c r="B424" s="402" t="s">
        <v>1959</v>
      </c>
      <c r="C424" s="65"/>
      <c r="D424" s="51">
        <f t="shared" si="41"/>
        <v>8</v>
      </c>
      <c r="E424" s="93"/>
      <c r="F424" s="211" t="s">
        <v>101</v>
      </c>
      <c r="G424" s="44">
        <f t="shared" si="36"/>
        <v>0</v>
      </c>
      <c r="H424" s="92">
        <v>8</v>
      </c>
      <c r="I424" s="55">
        <f t="shared" si="37"/>
        <v>0</v>
      </c>
      <c r="J424" s="97"/>
      <c r="K424" s="57">
        <f t="shared" si="38"/>
        <v>0</v>
      </c>
      <c r="L424" s="212"/>
      <c r="M424" s="55">
        <f t="shared" si="39"/>
        <v>0</v>
      </c>
      <c r="N424" s="97"/>
      <c r="O424" s="58">
        <f t="shared" si="40"/>
        <v>0</v>
      </c>
      <c r="P424" s="28"/>
      <c r="Q424" s="28"/>
    </row>
    <row r="425" spans="1:17" s="7" customFormat="1" x14ac:dyDescent="0.25">
      <c r="A425" s="94">
        <v>390</v>
      </c>
      <c r="B425" s="402" t="s">
        <v>1474</v>
      </c>
      <c r="C425" s="65"/>
      <c r="D425" s="51">
        <f t="shared" si="41"/>
        <v>16</v>
      </c>
      <c r="E425" s="93"/>
      <c r="F425" s="211" t="s">
        <v>101</v>
      </c>
      <c r="G425" s="44">
        <f t="shared" si="36"/>
        <v>0</v>
      </c>
      <c r="H425" s="92">
        <v>16</v>
      </c>
      <c r="I425" s="55">
        <f t="shared" si="37"/>
        <v>0</v>
      </c>
      <c r="J425" s="97"/>
      <c r="K425" s="57">
        <f t="shared" si="38"/>
        <v>0</v>
      </c>
      <c r="L425" s="212"/>
      <c r="M425" s="55">
        <f t="shared" si="39"/>
        <v>0</v>
      </c>
      <c r="N425" s="97"/>
      <c r="O425" s="58">
        <f t="shared" si="40"/>
        <v>0</v>
      </c>
      <c r="P425" s="28"/>
      <c r="Q425" s="28"/>
    </row>
    <row r="426" spans="1:17" s="7" customFormat="1" x14ac:dyDescent="0.25">
      <c r="A426" s="94">
        <v>391</v>
      </c>
      <c r="B426" s="402" t="s">
        <v>1960</v>
      </c>
      <c r="C426" s="65"/>
      <c r="D426" s="51">
        <f t="shared" si="41"/>
        <v>10</v>
      </c>
      <c r="E426" s="93"/>
      <c r="F426" s="211" t="s">
        <v>101</v>
      </c>
      <c r="G426" s="44">
        <f t="shared" si="36"/>
        <v>0</v>
      </c>
      <c r="H426" s="92">
        <v>10</v>
      </c>
      <c r="I426" s="55">
        <f t="shared" si="37"/>
        <v>0</v>
      </c>
      <c r="J426" s="97"/>
      <c r="K426" s="57">
        <f t="shared" si="38"/>
        <v>0</v>
      </c>
      <c r="L426" s="212"/>
      <c r="M426" s="55">
        <f t="shared" si="39"/>
        <v>0</v>
      </c>
      <c r="N426" s="97"/>
      <c r="O426" s="58">
        <f t="shared" si="40"/>
        <v>0</v>
      </c>
      <c r="P426" s="28"/>
      <c r="Q426" s="28"/>
    </row>
    <row r="427" spans="1:17" s="7" customFormat="1" x14ac:dyDescent="0.25">
      <c r="A427" s="94">
        <v>392</v>
      </c>
      <c r="B427" s="402" t="s">
        <v>1897</v>
      </c>
      <c r="C427" s="65"/>
      <c r="D427" s="51">
        <f t="shared" si="41"/>
        <v>2</v>
      </c>
      <c r="E427" s="93"/>
      <c r="F427" s="211" t="s">
        <v>1983</v>
      </c>
      <c r="G427" s="44">
        <f t="shared" si="36"/>
        <v>0</v>
      </c>
      <c r="H427" s="92">
        <v>2</v>
      </c>
      <c r="I427" s="55">
        <f t="shared" si="37"/>
        <v>0</v>
      </c>
      <c r="J427" s="97"/>
      <c r="K427" s="57">
        <f t="shared" si="38"/>
        <v>0</v>
      </c>
      <c r="L427" s="212"/>
      <c r="M427" s="55">
        <f t="shared" si="39"/>
        <v>0</v>
      </c>
      <c r="N427" s="97"/>
      <c r="O427" s="58">
        <f t="shared" si="40"/>
        <v>0</v>
      </c>
      <c r="P427" s="28"/>
      <c r="Q427" s="28"/>
    </row>
    <row r="428" spans="1:17" s="7" customFormat="1" x14ac:dyDescent="0.25">
      <c r="A428" s="94">
        <v>393</v>
      </c>
      <c r="B428" s="404" t="s">
        <v>1898</v>
      </c>
      <c r="C428" s="65"/>
      <c r="D428" s="51">
        <f t="shared" si="41"/>
        <v>2</v>
      </c>
      <c r="E428" s="93"/>
      <c r="F428" s="211" t="s">
        <v>1983</v>
      </c>
      <c r="G428" s="44">
        <f t="shared" si="36"/>
        <v>0</v>
      </c>
      <c r="H428" s="92">
        <v>2</v>
      </c>
      <c r="I428" s="55">
        <f t="shared" si="37"/>
        <v>0</v>
      </c>
      <c r="J428" s="97"/>
      <c r="K428" s="57">
        <f t="shared" si="38"/>
        <v>0</v>
      </c>
      <c r="L428" s="212"/>
      <c r="M428" s="55">
        <f t="shared" si="39"/>
        <v>0</v>
      </c>
      <c r="N428" s="97"/>
      <c r="O428" s="58">
        <f t="shared" si="40"/>
        <v>0</v>
      </c>
      <c r="P428" s="28"/>
      <c r="Q428" s="28"/>
    </row>
    <row r="429" spans="1:17" s="7" customFormat="1" x14ac:dyDescent="0.25">
      <c r="A429" s="94">
        <v>394</v>
      </c>
      <c r="B429" s="402" t="s">
        <v>1899</v>
      </c>
      <c r="C429" s="65"/>
      <c r="D429" s="51">
        <f t="shared" si="41"/>
        <v>4</v>
      </c>
      <c r="E429" s="93"/>
      <c r="F429" s="211" t="s">
        <v>101</v>
      </c>
      <c r="G429" s="44">
        <f t="shared" si="36"/>
        <v>0</v>
      </c>
      <c r="H429" s="92">
        <v>4</v>
      </c>
      <c r="I429" s="55">
        <f t="shared" si="37"/>
        <v>0</v>
      </c>
      <c r="J429" s="97"/>
      <c r="K429" s="57">
        <f t="shared" si="38"/>
        <v>0</v>
      </c>
      <c r="L429" s="212"/>
      <c r="M429" s="55">
        <f t="shared" si="39"/>
        <v>0</v>
      </c>
      <c r="N429" s="97"/>
      <c r="O429" s="58">
        <f t="shared" si="40"/>
        <v>0</v>
      </c>
      <c r="P429" s="28"/>
      <c r="Q429" s="28"/>
    </row>
    <row r="430" spans="1:17" s="7" customFormat="1" x14ac:dyDescent="0.25">
      <c r="A430" s="94">
        <v>395</v>
      </c>
      <c r="B430" s="402" t="s">
        <v>1463</v>
      </c>
      <c r="C430" s="65"/>
      <c r="D430" s="51">
        <f t="shared" si="41"/>
        <v>4</v>
      </c>
      <c r="E430" s="93"/>
      <c r="F430" s="211" t="s">
        <v>101</v>
      </c>
      <c r="G430" s="44">
        <f t="shared" si="36"/>
        <v>0</v>
      </c>
      <c r="H430" s="92">
        <v>4</v>
      </c>
      <c r="I430" s="55">
        <f t="shared" si="37"/>
        <v>0</v>
      </c>
      <c r="J430" s="97"/>
      <c r="K430" s="57">
        <f t="shared" si="38"/>
        <v>0</v>
      </c>
      <c r="L430" s="212"/>
      <c r="M430" s="55">
        <f t="shared" si="39"/>
        <v>0</v>
      </c>
      <c r="N430" s="97"/>
      <c r="O430" s="58">
        <f t="shared" si="40"/>
        <v>0</v>
      </c>
      <c r="P430" s="28"/>
      <c r="Q430" s="28"/>
    </row>
    <row r="431" spans="1:17" s="7" customFormat="1" x14ac:dyDescent="0.25">
      <c r="A431" s="94">
        <v>396</v>
      </c>
      <c r="B431" s="402" t="s">
        <v>1961</v>
      </c>
      <c r="C431" s="65"/>
      <c r="D431" s="51">
        <f t="shared" si="41"/>
        <v>2</v>
      </c>
      <c r="E431" s="93"/>
      <c r="F431" s="211" t="s">
        <v>1983</v>
      </c>
      <c r="G431" s="44">
        <f t="shared" si="36"/>
        <v>0</v>
      </c>
      <c r="H431" s="92">
        <v>2</v>
      </c>
      <c r="I431" s="55">
        <f t="shared" si="37"/>
        <v>0</v>
      </c>
      <c r="J431" s="97"/>
      <c r="K431" s="57">
        <f t="shared" si="38"/>
        <v>0</v>
      </c>
      <c r="L431" s="212"/>
      <c r="M431" s="55">
        <f t="shared" si="39"/>
        <v>0</v>
      </c>
      <c r="N431" s="97"/>
      <c r="O431" s="58">
        <f t="shared" si="40"/>
        <v>0</v>
      </c>
      <c r="P431" s="28"/>
      <c r="Q431" s="28"/>
    </row>
    <row r="432" spans="1:17" s="7" customFormat="1" x14ac:dyDescent="0.25">
      <c r="A432" s="94">
        <v>397</v>
      </c>
      <c r="B432" s="402" t="s">
        <v>1962</v>
      </c>
      <c r="C432" s="65"/>
      <c r="D432" s="51">
        <f t="shared" si="41"/>
        <v>2</v>
      </c>
      <c r="E432" s="93"/>
      <c r="F432" s="211" t="s">
        <v>1983</v>
      </c>
      <c r="G432" s="44">
        <f t="shared" si="36"/>
        <v>0</v>
      </c>
      <c r="H432" s="92">
        <v>2</v>
      </c>
      <c r="I432" s="55">
        <f t="shared" si="37"/>
        <v>0</v>
      </c>
      <c r="J432" s="97"/>
      <c r="K432" s="57">
        <f t="shared" si="38"/>
        <v>0</v>
      </c>
      <c r="L432" s="212"/>
      <c r="M432" s="55">
        <f t="shared" si="39"/>
        <v>0</v>
      </c>
      <c r="N432" s="97"/>
      <c r="O432" s="58">
        <f t="shared" si="40"/>
        <v>0</v>
      </c>
      <c r="P432" s="28"/>
      <c r="Q432" s="28"/>
    </row>
    <row r="433" spans="1:17" s="7" customFormat="1" x14ac:dyDescent="0.25">
      <c r="A433" s="94">
        <v>398</v>
      </c>
      <c r="B433" s="402" t="s">
        <v>1963</v>
      </c>
      <c r="C433" s="65"/>
      <c r="D433" s="51">
        <f t="shared" si="41"/>
        <v>2</v>
      </c>
      <c r="E433" s="93"/>
      <c r="F433" s="211" t="s">
        <v>1983</v>
      </c>
      <c r="G433" s="44">
        <f t="shared" si="36"/>
        <v>0</v>
      </c>
      <c r="H433" s="92">
        <v>2</v>
      </c>
      <c r="I433" s="55">
        <f t="shared" si="37"/>
        <v>0</v>
      </c>
      <c r="J433" s="97"/>
      <c r="K433" s="57">
        <f t="shared" si="38"/>
        <v>0</v>
      </c>
      <c r="L433" s="212"/>
      <c r="M433" s="55">
        <f t="shared" si="39"/>
        <v>0</v>
      </c>
      <c r="N433" s="97"/>
      <c r="O433" s="58">
        <f t="shared" si="40"/>
        <v>0</v>
      </c>
      <c r="P433" s="28"/>
      <c r="Q433" s="28"/>
    </row>
    <row r="434" spans="1:17" s="7" customFormat="1" x14ac:dyDescent="0.25">
      <c r="A434" s="94">
        <v>399</v>
      </c>
      <c r="B434" s="402" t="s">
        <v>1499</v>
      </c>
      <c r="C434" s="65"/>
      <c r="D434" s="51">
        <f t="shared" si="41"/>
        <v>2</v>
      </c>
      <c r="E434" s="93"/>
      <c r="F434" s="211" t="s">
        <v>1983</v>
      </c>
      <c r="G434" s="44">
        <f t="shared" si="36"/>
        <v>0</v>
      </c>
      <c r="H434" s="92">
        <v>2</v>
      </c>
      <c r="I434" s="55">
        <f t="shared" si="37"/>
        <v>0</v>
      </c>
      <c r="J434" s="97"/>
      <c r="K434" s="57">
        <f t="shared" si="38"/>
        <v>0</v>
      </c>
      <c r="L434" s="212"/>
      <c r="M434" s="55">
        <f t="shared" si="39"/>
        <v>0</v>
      </c>
      <c r="N434" s="97"/>
      <c r="O434" s="58">
        <f t="shared" si="40"/>
        <v>0</v>
      </c>
      <c r="P434" s="28"/>
      <c r="Q434" s="28"/>
    </row>
    <row r="435" spans="1:17" s="7" customFormat="1" x14ac:dyDescent="0.25">
      <c r="A435" s="94">
        <v>400</v>
      </c>
      <c r="B435" s="402" t="s">
        <v>1964</v>
      </c>
      <c r="C435" s="65"/>
      <c r="D435" s="51">
        <f t="shared" si="41"/>
        <v>2</v>
      </c>
      <c r="E435" s="93"/>
      <c r="F435" s="211" t="s">
        <v>1983</v>
      </c>
      <c r="G435" s="44">
        <f t="shared" si="36"/>
        <v>0</v>
      </c>
      <c r="H435" s="92">
        <v>2</v>
      </c>
      <c r="I435" s="55">
        <f t="shared" si="37"/>
        <v>0</v>
      </c>
      <c r="J435" s="97"/>
      <c r="K435" s="57">
        <f t="shared" si="38"/>
        <v>0</v>
      </c>
      <c r="L435" s="212"/>
      <c r="M435" s="55">
        <f t="shared" si="39"/>
        <v>0</v>
      </c>
      <c r="N435" s="97"/>
      <c r="O435" s="58">
        <f t="shared" si="40"/>
        <v>0</v>
      </c>
      <c r="P435" s="28"/>
      <c r="Q435" s="28"/>
    </row>
    <row r="436" spans="1:17" s="7" customFormat="1" x14ac:dyDescent="0.25">
      <c r="A436" s="94">
        <v>401</v>
      </c>
      <c r="B436" s="402" t="s">
        <v>1467</v>
      </c>
      <c r="C436" s="65"/>
      <c r="D436" s="51">
        <f t="shared" si="41"/>
        <v>2</v>
      </c>
      <c r="E436" s="93"/>
      <c r="F436" s="211" t="s">
        <v>1983</v>
      </c>
      <c r="G436" s="44">
        <f t="shared" si="36"/>
        <v>0</v>
      </c>
      <c r="H436" s="92">
        <v>2</v>
      </c>
      <c r="I436" s="55">
        <f t="shared" si="37"/>
        <v>0</v>
      </c>
      <c r="J436" s="97"/>
      <c r="K436" s="57">
        <f t="shared" si="38"/>
        <v>0</v>
      </c>
      <c r="L436" s="212"/>
      <c r="M436" s="55">
        <f t="shared" si="39"/>
        <v>0</v>
      </c>
      <c r="N436" s="97"/>
      <c r="O436" s="58">
        <f t="shared" si="40"/>
        <v>0</v>
      </c>
      <c r="P436" s="28"/>
      <c r="Q436" s="28"/>
    </row>
    <row r="437" spans="1:17" s="7" customFormat="1" x14ac:dyDescent="0.25">
      <c r="A437" s="94">
        <v>402</v>
      </c>
      <c r="B437" s="402" t="s">
        <v>1452</v>
      </c>
      <c r="C437" s="65"/>
      <c r="D437" s="51">
        <f t="shared" si="41"/>
        <v>16</v>
      </c>
      <c r="E437" s="93"/>
      <c r="F437" s="211" t="s">
        <v>101</v>
      </c>
      <c r="G437" s="44">
        <f t="shared" si="36"/>
        <v>0</v>
      </c>
      <c r="H437" s="92">
        <v>16</v>
      </c>
      <c r="I437" s="55">
        <f t="shared" si="37"/>
        <v>0</v>
      </c>
      <c r="J437" s="97"/>
      <c r="K437" s="57">
        <f t="shared" si="38"/>
        <v>0</v>
      </c>
      <c r="L437" s="212"/>
      <c r="M437" s="55">
        <f t="shared" si="39"/>
        <v>0</v>
      </c>
      <c r="N437" s="97"/>
      <c r="O437" s="58">
        <f t="shared" si="40"/>
        <v>0</v>
      </c>
      <c r="P437" s="28"/>
      <c r="Q437" s="28"/>
    </row>
    <row r="438" spans="1:17" s="7" customFormat="1" x14ac:dyDescent="0.25">
      <c r="A438" s="94">
        <v>403</v>
      </c>
      <c r="B438" s="402" t="s">
        <v>1965</v>
      </c>
      <c r="C438" s="65"/>
      <c r="D438" s="51">
        <f t="shared" si="41"/>
        <v>12</v>
      </c>
      <c r="E438" s="93"/>
      <c r="F438" s="211" t="s">
        <v>101</v>
      </c>
      <c r="G438" s="44">
        <f t="shared" si="36"/>
        <v>0</v>
      </c>
      <c r="H438" s="92">
        <v>12</v>
      </c>
      <c r="I438" s="55">
        <f t="shared" si="37"/>
        <v>0</v>
      </c>
      <c r="J438" s="97"/>
      <c r="K438" s="57">
        <f t="shared" si="38"/>
        <v>0</v>
      </c>
      <c r="L438" s="212"/>
      <c r="M438" s="55">
        <f t="shared" si="39"/>
        <v>0</v>
      </c>
      <c r="N438" s="97"/>
      <c r="O438" s="58">
        <f t="shared" si="40"/>
        <v>0</v>
      </c>
      <c r="P438" s="28"/>
      <c r="Q438" s="28"/>
    </row>
    <row r="439" spans="1:17" s="7" customFormat="1" x14ac:dyDescent="0.25">
      <c r="A439" s="94">
        <v>404</v>
      </c>
      <c r="B439" s="402" t="s">
        <v>1946</v>
      </c>
      <c r="C439" s="65"/>
      <c r="D439" s="51"/>
      <c r="E439" s="93"/>
      <c r="F439" s="211"/>
      <c r="G439" s="44">
        <f t="shared" si="36"/>
        <v>0</v>
      </c>
      <c r="H439" s="212"/>
      <c r="I439" s="55">
        <f t="shared" si="37"/>
        <v>0</v>
      </c>
      <c r="J439" s="97"/>
      <c r="K439" s="57">
        <f t="shared" si="38"/>
        <v>0</v>
      </c>
      <c r="L439" s="212"/>
      <c r="M439" s="55">
        <f t="shared" si="39"/>
        <v>0</v>
      </c>
      <c r="N439" s="97"/>
      <c r="O439" s="58">
        <f t="shared" si="40"/>
        <v>0</v>
      </c>
      <c r="P439" s="28"/>
      <c r="Q439" s="28"/>
    </row>
    <row r="440" spans="1:17" s="7" customFormat="1" x14ac:dyDescent="0.25">
      <c r="A440" s="94">
        <v>405</v>
      </c>
      <c r="B440" s="402" t="s">
        <v>1966</v>
      </c>
      <c r="C440" s="65"/>
      <c r="D440" s="51"/>
      <c r="E440" s="93"/>
      <c r="F440" s="211"/>
      <c r="G440" s="44">
        <f t="shared" si="36"/>
        <v>0</v>
      </c>
      <c r="H440" s="212"/>
      <c r="I440" s="55">
        <f t="shared" si="37"/>
        <v>0</v>
      </c>
      <c r="J440" s="97"/>
      <c r="K440" s="57">
        <f t="shared" si="38"/>
        <v>0</v>
      </c>
      <c r="L440" s="212"/>
      <c r="M440" s="55">
        <f t="shared" si="39"/>
        <v>0</v>
      </c>
      <c r="N440" s="97"/>
      <c r="O440" s="58">
        <f t="shared" si="40"/>
        <v>0</v>
      </c>
      <c r="P440" s="28"/>
      <c r="Q440" s="28"/>
    </row>
    <row r="441" spans="1:17" s="7" customFormat="1" x14ac:dyDescent="0.25">
      <c r="A441" s="94">
        <v>406</v>
      </c>
      <c r="B441" s="402" t="s">
        <v>1967</v>
      </c>
      <c r="C441" s="65"/>
      <c r="D441" s="51"/>
      <c r="E441" s="93"/>
      <c r="F441" s="211"/>
      <c r="G441" s="44">
        <f t="shared" si="36"/>
        <v>0</v>
      </c>
      <c r="H441" s="212"/>
      <c r="I441" s="55">
        <f t="shared" si="37"/>
        <v>0</v>
      </c>
      <c r="J441" s="97"/>
      <c r="K441" s="57">
        <f t="shared" si="38"/>
        <v>0</v>
      </c>
      <c r="L441" s="212"/>
      <c r="M441" s="55">
        <f t="shared" si="39"/>
        <v>0</v>
      </c>
      <c r="N441" s="97"/>
      <c r="O441" s="58">
        <f t="shared" si="40"/>
        <v>0</v>
      </c>
      <c r="P441" s="28"/>
      <c r="Q441" s="28"/>
    </row>
    <row r="442" spans="1:17" s="7" customFormat="1" x14ac:dyDescent="0.25">
      <c r="A442" s="94">
        <v>407</v>
      </c>
      <c r="B442" s="402" t="s">
        <v>1968</v>
      </c>
      <c r="C442" s="65"/>
      <c r="D442" s="51"/>
      <c r="E442" s="93"/>
      <c r="F442" s="211"/>
      <c r="G442" s="44">
        <f t="shared" si="36"/>
        <v>0</v>
      </c>
      <c r="H442" s="212"/>
      <c r="I442" s="55">
        <f t="shared" si="37"/>
        <v>0</v>
      </c>
      <c r="J442" s="97"/>
      <c r="K442" s="57">
        <f t="shared" si="38"/>
        <v>0</v>
      </c>
      <c r="L442" s="212"/>
      <c r="M442" s="55">
        <f t="shared" si="39"/>
        <v>0</v>
      </c>
      <c r="N442" s="97"/>
      <c r="O442" s="58">
        <f t="shared" si="40"/>
        <v>0</v>
      </c>
      <c r="P442" s="28"/>
      <c r="Q442" s="28"/>
    </row>
    <row r="443" spans="1:17" s="7" customFormat="1" x14ac:dyDescent="0.25">
      <c r="A443" s="94">
        <v>408</v>
      </c>
      <c r="B443" s="402" t="s">
        <v>1969</v>
      </c>
      <c r="C443" s="65"/>
      <c r="D443" s="51"/>
      <c r="E443" s="93"/>
      <c r="F443" s="211"/>
      <c r="G443" s="44">
        <f t="shared" si="36"/>
        <v>0</v>
      </c>
      <c r="H443" s="212"/>
      <c r="I443" s="55">
        <f t="shared" si="37"/>
        <v>0</v>
      </c>
      <c r="J443" s="97"/>
      <c r="K443" s="57">
        <f t="shared" si="38"/>
        <v>0</v>
      </c>
      <c r="L443" s="212"/>
      <c r="M443" s="55">
        <f t="shared" si="39"/>
        <v>0</v>
      </c>
      <c r="N443" s="97"/>
      <c r="O443" s="58">
        <f t="shared" si="40"/>
        <v>0</v>
      </c>
      <c r="P443" s="28"/>
      <c r="Q443" s="28"/>
    </row>
    <row r="444" spans="1:17" s="7" customFormat="1" x14ac:dyDescent="0.25">
      <c r="A444" s="94">
        <v>409</v>
      </c>
      <c r="B444" s="402" t="s">
        <v>1970</v>
      </c>
      <c r="C444" s="65"/>
      <c r="D444" s="51"/>
      <c r="E444" s="93"/>
      <c r="F444" s="211"/>
      <c r="G444" s="44">
        <f t="shared" si="36"/>
        <v>0</v>
      </c>
      <c r="H444" s="212"/>
      <c r="I444" s="55">
        <f t="shared" si="37"/>
        <v>0</v>
      </c>
      <c r="J444" s="97"/>
      <c r="K444" s="57">
        <f t="shared" si="38"/>
        <v>0</v>
      </c>
      <c r="L444" s="212"/>
      <c r="M444" s="55">
        <f t="shared" si="39"/>
        <v>0</v>
      </c>
      <c r="N444" s="97"/>
      <c r="O444" s="58">
        <f t="shared" si="40"/>
        <v>0</v>
      </c>
      <c r="P444" s="28"/>
      <c r="Q444" s="28"/>
    </row>
    <row r="445" spans="1:17" s="7" customFormat="1" x14ac:dyDescent="0.25">
      <c r="A445" s="94">
        <v>410</v>
      </c>
      <c r="B445" s="402" t="s">
        <v>1971</v>
      </c>
      <c r="C445" s="65"/>
      <c r="D445" s="51"/>
      <c r="E445" s="93"/>
      <c r="F445" s="211"/>
      <c r="G445" s="44">
        <f t="shared" si="36"/>
        <v>0</v>
      </c>
      <c r="H445" s="212"/>
      <c r="I445" s="55">
        <f t="shared" si="37"/>
        <v>0</v>
      </c>
      <c r="J445" s="97"/>
      <c r="K445" s="57">
        <f t="shared" si="38"/>
        <v>0</v>
      </c>
      <c r="L445" s="212"/>
      <c r="M445" s="55">
        <f t="shared" si="39"/>
        <v>0</v>
      </c>
      <c r="N445" s="97"/>
      <c r="O445" s="58">
        <f t="shared" si="40"/>
        <v>0</v>
      </c>
      <c r="P445" s="28"/>
      <c r="Q445" s="28"/>
    </row>
    <row r="446" spans="1:17" s="7" customFormat="1" x14ac:dyDescent="0.25">
      <c r="A446" s="94">
        <v>411</v>
      </c>
      <c r="B446" s="402" t="s">
        <v>1888</v>
      </c>
      <c r="C446" s="65"/>
      <c r="D446" s="51"/>
      <c r="E446" s="93"/>
      <c r="F446" s="211"/>
      <c r="G446" s="44">
        <f t="shared" si="36"/>
        <v>0</v>
      </c>
      <c r="H446" s="212"/>
      <c r="I446" s="55">
        <f t="shared" si="37"/>
        <v>0</v>
      </c>
      <c r="J446" s="97"/>
      <c r="K446" s="57">
        <f t="shared" si="38"/>
        <v>0</v>
      </c>
      <c r="L446" s="212"/>
      <c r="M446" s="55">
        <f t="shared" si="39"/>
        <v>0</v>
      </c>
      <c r="N446" s="97"/>
      <c r="O446" s="58">
        <f t="shared" si="40"/>
        <v>0</v>
      </c>
      <c r="P446" s="28"/>
      <c r="Q446" s="28"/>
    </row>
    <row r="447" spans="1:17" s="7" customFormat="1" x14ac:dyDescent="0.25">
      <c r="A447" s="94">
        <v>412</v>
      </c>
      <c r="B447" s="402" t="s">
        <v>1972</v>
      </c>
      <c r="C447" s="65"/>
      <c r="D447" s="51"/>
      <c r="E447" s="93"/>
      <c r="F447" s="211"/>
      <c r="G447" s="44">
        <f t="shared" si="36"/>
        <v>0</v>
      </c>
      <c r="H447" s="212"/>
      <c r="I447" s="55">
        <f t="shared" si="37"/>
        <v>0</v>
      </c>
      <c r="J447" s="97"/>
      <c r="K447" s="57">
        <f t="shared" si="38"/>
        <v>0</v>
      </c>
      <c r="L447" s="212"/>
      <c r="M447" s="55">
        <f t="shared" si="39"/>
        <v>0</v>
      </c>
      <c r="N447" s="97"/>
      <c r="O447" s="58">
        <f t="shared" si="40"/>
        <v>0</v>
      </c>
      <c r="P447" s="28"/>
      <c r="Q447" s="28"/>
    </row>
    <row r="448" spans="1:17" s="7" customFormat="1" x14ac:dyDescent="0.25">
      <c r="A448" s="94">
        <v>413</v>
      </c>
      <c r="B448" s="402" t="s">
        <v>1973</v>
      </c>
      <c r="C448" s="65"/>
      <c r="D448" s="51"/>
      <c r="E448" s="93"/>
      <c r="F448" s="211"/>
      <c r="G448" s="44">
        <f t="shared" si="36"/>
        <v>0</v>
      </c>
      <c r="H448" s="212"/>
      <c r="I448" s="55">
        <f t="shared" si="37"/>
        <v>0</v>
      </c>
      <c r="J448" s="97"/>
      <c r="K448" s="57">
        <f t="shared" si="38"/>
        <v>0</v>
      </c>
      <c r="L448" s="212"/>
      <c r="M448" s="55">
        <f t="shared" si="39"/>
        <v>0</v>
      </c>
      <c r="N448" s="97"/>
      <c r="O448" s="58">
        <f t="shared" si="40"/>
        <v>0</v>
      </c>
      <c r="P448" s="28"/>
      <c r="Q448" s="28"/>
    </row>
    <row r="449" spans="1:17" s="7" customFormat="1" x14ac:dyDescent="0.25">
      <c r="A449" s="94">
        <v>414</v>
      </c>
      <c r="B449" s="402" t="s">
        <v>1974</v>
      </c>
      <c r="C449" s="65"/>
      <c r="D449" s="51"/>
      <c r="E449" s="93"/>
      <c r="F449" s="211"/>
      <c r="G449" s="44">
        <f t="shared" si="36"/>
        <v>0</v>
      </c>
      <c r="H449" s="212"/>
      <c r="I449" s="55">
        <f t="shared" si="37"/>
        <v>0</v>
      </c>
      <c r="J449" s="97"/>
      <c r="K449" s="57">
        <f t="shared" si="38"/>
        <v>0</v>
      </c>
      <c r="L449" s="212"/>
      <c r="M449" s="55">
        <f t="shared" si="39"/>
        <v>0</v>
      </c>
      <c r="N449" s="97"/>
      <c r="O449" s="58">
        <f t="shared" si="40"/>
        <v>0</v>
      </c>
      <c r="P449" s="28"/>
      <c r="Q449" s="28"/>
    </row>
    <row r="450" spans="1:17" s="7" customFormat="1" x14ac:dyDescent="0.25">
      <c r="A450" s="94">
        <v>415</v>
      </c>
      <c r="B450" s="402" t="s">
        <v>1975</v>
      </c>
      <c r="C450" s="65"/>
      <c r="D450" s="51"/>
      <c r="E450" s="93"/>
      <c r="F450" s="211"/>
      <c r="G450" s="44">
        <f t="shared" si="36"/>
        <v>0</v>
      </c>
      <c r="H450" s="212"/>
      <c r="I450" s="55">
        <f t="shared" si="37"/>
        <v>0</v>
      </c>
      <c r="J450" s="97"/>
      <c r="K450" s="57">
        <f t="shared" si="38"/>
        <v>0</v>
      </c>
      <c r="L450" s="212"/>
      <c r="M450" s="55">
        <f t="shared" si="39"/>
        <v>0</v>
      </c>
      <c r="N450" s="97"/>
      <c r="O450" s="58">
        <f t="shared" si="40"/>
        <v>0</v>
      </c>
      <c r="P450" s="28"/>
      <c r="Q450" s="28"/>
    </row>
    <row r="451" spans="1:17" s="7" customFormat="1" x14ac:dyDescent="0.25">
      <c r="A451" s="94">
        <v>416</v>
      </c>
      <c r="B451" s="402" t="s">
        <v>1976</v>
      </c>
      <c r="C451" s="65"/>
      <c r="D451" s="51"/>
      <c r="E451" s="93"/>
      <c r="F451" s="211"/>
      <c r="G451" s="44">
        <f t="shared" si="36"/>
        <v>0</v>
      </c>
      <c r="H451" s="212"/>
      <c r="I451" s="55">
        <f t="shared" si="37"/>
        <v>0</v>
      </c>
      <c r="J451" s="97"/>
      <c r="K451" s="57">
        <f t="shared" si="38"/>
        <v>0</v>
      </c>
      <c r="L451" s="212"/>
      <c r="M451" s="55">
        <f t="shared" si="39"/>
        <v>0</v>
      </c>
      <c r="N451" s="97"/>
      <c r="O451" s="58">
        <f t="shared" si="40"/>
        <v>0</v>
      </c>
      <c r="P451" s="28"/>
      <c r="Q451" s="28"/>
    </row>
    <row r="452" spans="1:17" s="7" customFormat="1" x14ac:dyDescent="0.25">
      <c r="A452" s="94">
        <v>417</v>
      </c>
      <c r="B452" s="402" t="s">
        <v>1977</v>
      </c>
      <c r="C452" s="65"/>
      <c r="D452" s="51"/>
      <c r="E452" s="93"/>
      <c r="F452" s="211"/>
      <c r="G452" s="44">
        <f t="shared" si="36"/>
        <v>0</v>
      </c>
      <c r="H452" s="212"/>
      <c r="I452" s="55">
        <f t="shared" si="37"/>
        <v>0</v>
      </c>
      <c r="J452" s="97"/>
      <c r="K452" s="57">
        <f t="shared" si="38"/>
        <v>0</v>
      </c>
      <c r="L452" s="212"/>
      <c r="M452" s="55">
        <f t="shared" si="39"/>
        <v>0</v>
      </c>
      <c r="N452" s="97"/>
      <c r="O452" s="58">
        <f t="shared" si="40"/>
        <v>0</v>
      </c>
      <c r="P452" s="28"/>
      <c r="Q452" s="28"/>
    </row>
    <row r="453" spans="1:17" s="7" customFormat="1" x14ac:dyDescent="0.25">
      <c r="A453" s="94">
        <v>418</v>
      </c>
      <c r="B453" s="402" t="s">
        <v>1978</v>
      </c>
      <c r="C453" s="65"/>
      <c r="D453" s="51"/>
      <c r="E453" s="93"/>
      <c r="F453" s="211"/>
      <c r="G453" s="44">
        <f t="shared" si="36"/>
        <v>0</v>
      </c>
      <c r="H453" s="212"/>
      <c r="I453" s="55">
        <f t="shared" si="37"/>
        <v>0</v>
      </c>
      <c r="J453" s="97"/>
      <c r="K453" s="57">
        <f t="shared" si="38"/>
        <v>0</v>
      </c>
      <c r="L453" s="212"/>
      <c r="M453" s="55">
        <f t="shared" si="39"/>
        <v>0</v>
      </c>
      <c r="N453" s="97"/>
      <c r="O453" s="58">
        <f t="shared" si="40"/>
        <v>0</v>
      </c>
      <c r="P453" s="28"/>
      <c r="Q453" s="28"/>
    </row>
    <row r="454" spans="1:17" s="7" customFormat="1" x14ac:dyDescent="0.25">
      <c r="A454" s="94">
        <v>419</v>
      </c>
      <c r="B454" s="402" t="s">
        <v>1947</v>
      </c>
      <c r="C454" s="65"/>
      <c r="D454" s="51"/>
      <c r="E454" s="93"/>
      <c r="F454" s="211"/>
      <c r="G454" s="44">
        <f t="shared" si="36"/>
        <v>0</v>
      </c>
      <c r="H454" s="212"/>
      <c r="I454" s="55">
        <f t="shared" si="37"/>
        <v>0</v>
      </c>
      <c r="J454" s="97"/>
      <c r="K454" s="57">
        <f t="shared" si="38"/>
        <v>0</v>
      </c>
      <c r="L454" s="212"/>
      <c r="M454" s="55">
        <f t="shared" si="39"/>
        <v>0</v>
      </c>
      <c r="N454" s="97"/>
      <c r="O454" s="58">
        <f t="shared" si="40"/>
        <v>0</v>
      </c>
      <c r="P454" s="28"/>
      <c r="Q454" s="28"/>
    </row>
    <row r="455" spans="1:17" s="7" customFormat="1" x14ac:dyDescent="0.25">
      <c r="A455" s="94">
        <v>420</v>
      </c>
      <c r="B455" s="402" t="s">
        <v>1948</v>
      </c>
      <c r="C455" s="65"/>
      <c r="D455" s="51"/>
      <c r="E455" s="93"/>
      <c r="F455" s="211"/>
      <c r="G455" s="44">
        <f t="shared" si="36"/>
        <v>0</v>
      </c>
      <c r="H455" s="212"/>
      <c r="I455" s="55">
        <f t="shared" si="37"/>
        <v>0</v>
      </c>
      <c r="J455" s="97"/>
      <c r="K455" s="57">
        <f t="shared" si="38"/>
        <v>0</v>
      </c>
      <c r="L455" s="212"/>
      <c r="M455" s="55">
        <f t="shared" si="39"/>
        <v>0</v>
      </c>
      <c r="N455" s="97"/>
      <c r="O455" s="58">
        <f t="shared" si="40"/>
        <v>0</v>
      </c>
      <c r="P455" s="28"/>
      <c r="Q455" s="28"/>
    </row>
    <row r="456" spans="1:17" s="7" customFormat="1" ht="13.5" thickBot="1" x14ac:dyDescent="0.3">
      <c r="A456" s="309"/>
      <c r="B456" s="400"/>
      <c r="C456" s="101"/>
      <c r="D456" s="311"/>
      <c r="E456" s="109"/>
      <c r="F456" s="312"/>
      <c r="G456" s="44"/>
      <c r="H456" s="314"/>
      <c r="I456" s="37"/>
      <c r="J456" s="106"/>
      <c r="K456" s="102"/>
      <c r="L456" s="314"/>
      <c r="M456" s="104"/>
      <c r="N456" s="106"/>
      <c r="O456" s="32"/>
      <c r="P456" s="28"/>
      <c r="Q456" s="28"/>
    </row>
    <row r="457" spans="1:17" ht="14.25" thickTop="1" thickBot="1" x14ac:dyDescent="0.3">
      <c r="A457" s="74"/>
      <c r="B457" s="81" t="s">
        <v>77</v>
      </c>
      <c r="C457" s="76"/>
      <c r="D457" s="77"/>
      <c r="E457" s="78"/>
      <c r="F457" s="79"/>
      <c r="G457" s="413">
        <f>SUM(G13:G456)</f>
        <v>445059.94999999984</v>
      </c>
      <c r="H457" s="76"/>
      <c r="I457" s="413">
        <f>SUM(I13:I456)</f>
        <v>202968.66999999987</v>
      </c>
      <c r="J457" s="78"/>
      <c r="K457" s="80">
        <f>SUM(K21:K456)</f>
        <v>62800.140000000007</v>
      </c>
      <c r="L457" s="76"/>
      <c r="M457" s="80">
        <f>SUM(M21:M456)</f>
        <v>116710.94999999998</v>
      </c>
      <c r="N457" s="98"/>
      <c r="O457" s="80">
        <f>SUM(O21:O456)</f>
        <v>62580.19000000001</v>
      </c>
      <c r="P457" s="28"/>
      <c r="Q457" s="28"/>
    </row>
    <row r="458" spans="1:17" ht="13.5" thickTop="1" x14ac:dyDescent="0.25">
      <c r="A458" s="8" t="s">
        <v>5</v>
      </c>
      <c r="B458" s="9"/>
      <c r="C458" s="300"/>
      <c r="D458" s="9" t="s">
        <v>6</v>
      </c>
      <c r="E458" s="9"/>
      <c r="F458" s="17"/>
      <c r="G458" s="22"/>
      <c r="H458" s="300"/>
      <c r="I458" s="399"/>
      <c r="J458" s="300"/>
      <c r="K458" s="22"/>
      <c r="L458" s="26"/>
      <c r="M458" s="23" t="s">
        <v>7</v>
      </c>
      <c r="N458" s="29"/>
      <c r="P458" s="28"/>
      <c r="Q458" s="28"/>
    </row>
    <row r="459" spans="1:17" x14ac:dyDescent="0.25">
      <c r="D459" s="8" t="s">
        <v>8</v>
      </c>
      <c r="P459" s="28"/>
      <c r="Q459" s="28"/>
    </row>
    <row r="460" spans="1:17" x14ac:dyDescent="0.25">
      <c r="P460" s="28"/>
      <c r="Q460" s="28"/>
    </row>
    <row r="461" spans="1:17" x14ac:dyDescent="0.25">
      <c r="P461" s="28"/>
      <c r="Q461" s="28"/>
    </row>
    <row r="462" spans="1:17" x14ac:dyDescent="0.25">
      <c r="A462" s="652" t="s">
        <v>1356</v>
      </c>
      <c r="B462" s="652"/>
      <c r="C462" s="303"/>
      <c r="D462" s="653" t="s">
        <v>9</v>
      </c>
      <c r="E462" s="653"/>
      <c r="F462" s="653"/>
      <c r="G462" s="20"/>
      <c r="H462" s="653" t="s">
        <v>10</v>
      </c>
      <c r="I462" s="653"/>
      <c r="J462" s="653"/>
      <c r="K462" s="20"/>
      <c r="L462" s="303"/>
      <c r="M462" s="653" t="s">
        <v>25</v>
      </c>
      <c r="N462" s="653"/>
      <c r="O462" s="653"/>
      <c r="P462" s="28"/>
      <c r="Q462" s="28"/>
    </row>
    <row r="463" spans="1:17" x14ac:dyDescent="0.25">
      <c r="A463" s="654" t="s">
        <v>11</v>
      </c>
      <c r="B463" s="654"/>
      <c r="C463" s="302"/>
      <c r="D463" s="655" t="s">
        <v>12</v>
      </c>
      <c r="E463" s="655"/>
      <c r="F463" s="655"/>
      <c r="G463" s="24"/>
      <c r="H463" s="655" t="s">
        <v>13</v>
      </c>
      <c r="I463" s="655"/>
      <c r="J463" s="655"/>
      <c r="K463" s="24"/>
      <c r="L463" s="302"/>
      <c r="M463" s="655" t="s">
        <v>26</v>
      </c>
      <c r="N463" s="655"/>
      <c r="O463" s="655"/>
      <c r="P463" s="28"/>
      <c r="Q463" s="28"/>
    </row>
  </sheetData>
  <mergeCells count="25">
    <mergeCell ref="M463:O463"/>
    <mergeCell ref="C6:G6"/>
    <mergeCell ref="C7:G7"/>
    <mergeCell ref="L10:M11"/>
    <mergeCell ref="N10:O11"/>
    <mergeCell ref="D462:F462"/>
    <mergeCell ref="H462:J462"/>
    <mergeCell ref="M462:O462"/>
    <mergeCell ref="C9:D9"/>
    <mergeCell ref="E9:G9"/>
    <mergeCell ref="E10:F11"/>
    <mergeCell ref="G10:G11"/>
    <mergeCell ref="H10:I11"/>
    <mergeCell ref="J10:K11"/>
    <mergeCell ref="A463:B463"/>
    <mergeCell ref="D463:F463"/>
    <mergeCell ref="H463:J463"/>
    <mergeCell ref="A462:B462"/>
    <mergeCell ref="A9:A11"/>
    <mergeCell ref="B9:B11"/>
    <mergeCell ref="A1:O1"/>
    <mergeCell ref="A2:O2"/>
    <mergeCell ref="C4:G4"/>
    <mergeCell ref="C5:G5"/>
    <mergeCell ref="H9:O9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86"/>
  <sheetViews>
    <sheetView showWhiteSpace="0" view="pageLayout" topLeftCell="A58" zoomScale="85" zoomScaleNormal="100" zoomScalePageLayoutView="85" workbookViewId="0">
      <selection activeCell="E23" sqref="E23"/>
    </sheetView>
  </sheetViews>
  <sheetFormatPr defaultColWidth="9.140625" defaultRowHeight="12.75" x14ac:dyDescent="0.25"/>
  <cols>
    <col min="1" max="1" width="5.42578125" style="8" customWidth="1"/>
    <col min="2" max="2" width="31.28515625" style="8" customWidth="1"/>
    <col min="3" max="4" width="8.85546875" style="4" customWidth="1"/>
    <col min="5" max="5" width="9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15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280"/>
      <c r="D3" s="280"/>
      <c r="F3" s="16"/>
      <c r="G3" s="20"/>
      <c r="H3" s="280"/>
      <c r="I3" s="20"/>
      <c r="J3" s="280"/>
      <c r="K3" s="20"/>
      <c r="L3" s="280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73" t="s">
        <v>1</v>
      </c>
      <c r="D4" s="673"/>
      <c r="E4" s="673"/>
      <c r="F4" s="652"/>
      <c r="G4" s="652"/>
      <c r="H4" s="652"/>
      <c r="I4" s="652"/>
      <c r="J4" s="280"/>
      <c r="K4" s="20"/>
      <c r="L4" s="280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17"/>
      <c r="G5" s="21"/>
      <c r="H5" s="277"/>
      <c r="I5" s="21"/>
      <c r="J5" s="280"/>
      <c r="K5" s="20"/>
      <c r="L5" s="280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72" t="s">
        <v>1063</v>
      </c>
      <c r="D6" s="672"/>
      <c r="E6" s="672"/>
      <c r="F6" s="17"/>
      <c r="G6" s="21"/>
      <c r="H6" s="277"/>
      <c r="I6" s="21"/>
      <c r="J6" s="280"/>
      <c r="K6" s="20"/>
      <c r="L6" s="280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3"/>
      <c r="D7" s="673"/>
      <c r="E7" s="673"/>
      <c r="F7" s="17"/>
      <c r="G7" s="21"/>
      <c r="H7" s="277"/>
      <c r="I7" s="21"/>
      <c r="J7" s="280"/>
      <c r="K7" s="20"/>
      <c r="L7" s="280"/>
      <c r="M7" s="20"/>
      <c r="N7" s="28"/>
      <c r="O7" s="20"/>
      <c r="P7" s="28"/>
      <c r="Q7" s="28"/>
    </row>
    <row r="8" spans="1:17" s="5" customFormat="1" ht="13.5" thickBot="1" x14ac:dyDescent="0.3">
      <c r="C8" s="277"/>
      <c r="D8" s="277"/>
      <c r="E8" s="277"/>
      <c r="F8" s="17"/>
      <c r="G8" s="21"/>
      <c r="H8" s="277"/>
      <c r="I8" s="21"/>
      <c r="J8" s="280"/>
      <c r="K8" s="20"/>
      <c r="L8" s="280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278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87"/>
      <c r="C12" s="50"/>
      <c r="D12" s="51"/>
      <c r="E12" s="52"/>
      <c r="F12" s="53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5" customFormat="1" x14ac:dyDescent="0.25">
      <c r="A13" s="33">
        <v>1</v>
      </c>
      <c r="B13" s="42" t="s">
        <v>61</v>
      </c>
      <c r="C13" s="39"/>
      <c r="D13" s="35">
        <v>20</v>
      </c>
      <c r="E13" s="108">
        <v>43.991999999999997</v>
      </c>
      <c r="F13" s="200" t="s">
        <v>57</v>
      </c>
      <c r="G13" s="44">
        <f>E13*D13</f>
        <v>879.83999999999992</v>
      </c>
      <c r="H13" s="194">
        <v>10</v>
      </c>
      <c r="I13" s="37">
        <f>H13*E13</f>
        <v>439.91999999999996</v>
      </c>
      <c r="J13" s="96"/>
      <c r="K13" s="46"/>
      <c r="L13" s="194">
        <v>10</v>
      </c>
      <c r="M13" s="37">
        <f>L13*E13</f>
        <v>439.91999999999996</v>
      </c>
      <c r="N13" s="96"/>
      <c r="O13" s="32"/>
      <c r="P13" s="28">
        <f>N13+L13+J13+H13</f>
        <v>20</v>
      </c>
      <c r="Q13" s="28">
        <f>P13-D13</f>
        <v>0</v>
      </c>
    </row>
    <row r="14" spans="1:17" s="7" customFormat="1" x14ac:dyDescent="0.25">
      <c r="A14" s="33">
        <v>2</v>
      </c>
      <c r="B14" s="42" t="s">
        <v>1064</v>
      </c>
      <c r="C14" s="40"/>
      <c r="D14" s="35">
        <v>2</v>
      </c>
      <c r="E14" s="86">
        <v>100</v>
      </c>
      <c r="F14" s="200" t="s">
        <v>45</v>
      </c>
      <c r="G14" s="44">
        <f t="shared" ref="G14:G77" si="0">E14*D14</f>
        <v>200</v>
      </c>
      <c r="H14" s="194">
        <v>1</v>
      </c>
      <c r="I14" s="37">
        <f t="shared" ref="I14:I77" si="1">H14*E14</f>
        <v>100</v>
      </c>
      <c r="J14" s="96"/>
      <c r="K14" s="46"/>
      <c r="L14" s="194">
        <v>1</v>
      </c>
      <c r="M14" s="37">
        <f>L14*E14</f>
        <v>100</v>
      </c>
      <c r="N14" s="96"/>
      <c r="O14" s="32"/>
      <c r="P14" s="28">
        <f t="shared" ref="P14:P63" si="2">N14+L14+J14+H14</f>
        <v>2</v>
      </c>
      <c r="Q14" s="28">
        <f t="shared" ref="Q14:Q63" si="3">P14-D14</f>
        <v>0</v>
      </c>
    </row>
    <row r="15" spans="1:17" s="7" customFormat="1" x14ac:dyDescent="0.25">
      <c r="A15" s="33">
        <v>3</v>
      </c>
      <c r="B15" s="42" t="s">
        <v>513</v>
      </c>
      <c r="C15" s="40"/>
      <c r="D15" s="35">
        <v>1</v>
      </c>
      <c r="E15" s="86">
        <f>208.52</f>
        <v>208.52</v>
      </c>
      <c r="F15" s="200" t="s">
        <v>45</v>
      </c>
      <c r="G15" s="44">
        <f t="shared" si="0"/>
        <v>208.52</v>
      </c>
      <c r="H15" s="194">
        <v>1</v>
      </c>
      <c r="I15" s="37">
        <f t="shared" si="1"/>
        <v>208.52</v>
      </c>
      <c r="J15" s="96"/>
      <c r="K15" s="46"/>
      <c r="L15" s="194"/>
      <c r="M15" s="37">
        <f t="shared" ref="M15:M78" si="4">L15*E15</f>
        <v>0</v>
      </c>
      <c r="N15" s="96"/>
      <c r="O15" s="32"/>
      <c r="P15" s="28">
        <f t="shared" si="2"/>
        <v>1</v>
      </c>
      <c r="Q15" s="28">
        <f t="shared" si="3"/>
        <v>0</v>
      </c>
    </row>
    <row r="16" spans="1:17" s="7" customFormat="1" x14ac:dyDescent="0.25">
      <c r="A16" s="33">
        <v>4</v>
      </c>
      <c r="B16" s="42" t="s">
        <v>67</v>
      </c>
      <c r="C16" s="40"/>
      <c r="D16" s="35">
        <v>40</v>
      </c>
      <c r="E16" s="86">
        <v>17.555199999999999</v>
      </c>
      <c r="F16" s="200" t="s">
        <v>31</v>
      </c>
      <c r="G16" s="44">
        <f t="shared" si="0"/>
        <v>702.20799999999997</v>
      </c>
      <c r="H16" s="194">
        <v>10</v>
      </c>
      <c r="I16" s="37">
        <f t="shared" si="1"/>
        <v>175.55199999999999</v>
      </c>
      <c r="J16" s="96">
        <v>10</v>
      </c>
      <c r="K16" s="46">
        <f>J16*E16</f>
        <v>175.55199999999999</v>
      </c>
      <c r="L16" s="194">
        <v>10</v>
      </c>
      <c r="M16" s="37">
        <f t="shared" si="4"/>
        <v>175.55199999999999</v>
      </c>
      <c r="N16" s="96">
        <v>10</v>
      </c>
      <c r="O16" s="32">
        <f>N16*E16</f>
        <v>175.55199999999999</v>
      </c>
      <c r="P16" s="28">
        <f t="shared" si="2"/>
        <v>40</v>
      </c>
      <c r="Q16" s="28">
        <f t="shared" si="3"/>
        <v>0</v>
      </c>
    </row>
    <row r="17" spans="1:17" s="7" customFormat="1" x14ac:dyDescent="0.25">
      <c r="A17" s="33">
        <v>5</v>
      </c>
      <c r="B17" s="42" t="s">
        <v>155</v>
      </c>
      <c r="C17" s="40"/>
      <c r="D17" s="35">
        <v>30</v>
      </c>
      <c r="E17" s="86">
        <v>2.91</v>
      </c>
      <c r="F17" s="200" t="s">
        <v>31</v>
      </c>
      <c r="G17" s="44">
        <f t="shared" si="0"/>
        <v>87.300000000000011</v>
      </c>
      <c r="H17" s="194">
        <v>15</v>
      </c>
      <c r="I17" s="37">
        <f t="shared" si="1"/>
        <v>43.650000000000006</v>
      </c>
      <c r="J17" s="96"/>
      <c r="K17" s="46">
        <f t="shared" ref="K17:K78" si="5">J17*E17</f>
        <v>0</v>
      </c>
      <c r="L17" s="194">
        <v>15</v>
      </c>
      <c r="M17" s="37">
        <f t="shared" si="4"/>
        <v>43.650000000000006</v>
      </c>
      <c r="N17" s="96"/>
      <c r="O17" s="32">
        <f t="shared" ref="O17:O78" si="6">N17*E17</f>
        <v>0</v>
      </c>
      <c r="P17" s="28">
        <f t="shared" si="2"/>
        <v>30</v>
      </c>
      <c r="Q17" s="28">
        <f t="shared" si="3"/>
        <v>0</v>
      </c>
    </row>
    <row r="18" spans="1:17" s="7" customFormat="1" x14ac:dyDescent="0.25">
      <c r="A18" s="33">
        <v>6</v>
      </c>
      <c r="B18" s="41" t="s">
        <v>1065</v>
      </c>
      <c r="C18" s="39"/>
      <c r="D18" s="35">
        <v>4</v>
      </c>
      <c r="E18" s="108">
        <v>55.12</v>
      </c>
      <c r="F18" s="200" t="s">
        <v>105</v>
      </c>
      <c r="G18" s="44">
        <f t="shared" si="0"/>
        <v>220.48</v>
      </c>
      <c r="H18" s="194">
        <v>1</v>
      </c>
      <c r="I18" s="37">
        <f t="shared" si="1"/>
        <v>55.12</v>
      </c>
      <c r="J18" s="96">
        <v>1</v>
      </c>
      <c r="K18" s="46">
        <f t="shared" si="5"/>
        <v>55.12</v>
      </c>
      <c r="L18" s="194">
        <v>1</v>
      </c>
      <c r="M18" s="37">
        <f t="shared" si="4"/>
        <v>55.12</v>
      </c>
      <c r="N18" s="96">
        <v>1</v>
      </c>
      <c r="O18" s="32">
        <f t="shared" si="6"/>
        <v>55.12</v>
      </c>
      <c r="P18" s="28">
        <f t="shared" si="2"/>
        <v>4</v>
      </c>
      <c r="Q18" s="28">
        <f t="shared" si="3"/>
        <v>0</v>
      </c>
    </row>
    <row r="19" spans="1:17" s="7" customFormat="1" x14ac:dyDescent="0.25">
      <c r="A19" s="33">
        <v>7</v>
      </c>
      <c r="B19" s="42" t="s">
        <v>1066</v>
      </c>
      <c r="C19" s="40"/>
      <c r="D19" s="35">
        <v>12</v>
      </c>
      <c r="E19" s="86">
        <v>129.97919999999999</v>
      </c>
      <c r="F19" s="200" t="s">
        <v>40</v>
      </c>
      <c r="G19" s="44">
        <f t="shared" si="0"/>
        <v>1559.7503999999999</v>
      </c>
      <c r="H19" s="194">
        <v>3</v>
      </c>
      <c r="I19" s="37">
        <f t="shared" si="1"/>
        <v>389.93759999999997</v>
      </c>
      <c r="J19" s="96">
        <v>3</v>
      </c>
      <c r="K19" s="46">
        <f t="shared" si="5"/>
        <v>389.93759999999997</v>
      </c>
      <c r="L19" s="194">
        <v>3</v>
      </c>
      <c r="M19" s="37">
        <f t="shared" si="4"/>
        <v>389.93759999999997</v>
      </c>
      <c r="N19" s="96">
        <v>3</v>
      </c>
      <c r="O19" s="32">
        <f t="shared" si="6"/>
        <v>389.93759999999997</v>
      </c>
      <c r="P19" s="28">
        <f t="shared" si="2"/>
        <v>12</v>
      </c>
      <c r="Q19" s="28">
        <f t="shared" si="3"/>
        <v>0</v>
      </c>
    </row>
    <row r="20" spans="1:17" s="7" customFormat="1" x14ac:dyDescent="0.25">
      <c r="A20" s="33">
        <v>8</v>
      </c>
      <c r="B20" s="42" t="s">
        <v>586</v>
      </c>
      <c r="C20" s="40"/>
      <c r="D20" s="35">
        <v>12</v>
      </c>
      <c r="E20" s="86">
        <v>114.51439999999999</v>
      </c>
      <c r="F20" s="200" t="s">
        <v>40</v>
      </c>
      <c r="G20" s="44">
        <f t="shared" si="0"/>
        <v>1374.1727999999998</v>
      </c>
      <c r="H20" s="194">
        <v>3</v>
      </c>
      <c r="I20" s="37">
        <f t="shared" si="1"/>
        <v>343.54319999999996</v>
      </c>
      <c r="J20" s="96">
        <v>3</v>
      </c>
      <c r="K20" s="46">
        <f t="shared" si="5"/>
        <v>343.54319999999996</v>
      </c>
      <c r="L20" s="194">
        <v>3</v>
      </c>
      <c r="M20" s="37">
        <f t="shared" si="4"/>
        <v>343.54319999999996</v>
      </c>
      <c r="N20" s="96">
        <v>3</v>
      </c>
      <c r="O20" s="32">
        <f t="shared" si="6"/>
        <v>343.54319999999996</v>
      </c>
      <c r="P20" s="28">
        <f t="shared" si="2"/>
        <v>12</v>
      </c>
      <c r="Q20" s="28">
        <f t="shared" si="3"/>
        <v>0</v>
      </c>
    </row>
    <row r="21" spans="1:17" s="7" customFormat="1" x14ac:dyDescent="0.25">
      <c r="A21" s="33">
        <v>9</v>
      </c>
      <c r="B21" s="42" t="s">
        <v>46</v>
      </c>
      <c r="C21" s="40"/>
      <c r="D21" s="35">
        <v>8</v>
      </c>
      <c r="E21" s="86">
        <v>20.7896</v>
      </c>
      <c r="F21" s="200" t="s">
        <v>45</v>
      </c>
      <c r="G21" s="44">
        <f t="shared" si="0"/>
        <v>166.3168</v>
      </c>
      <c r="H21" s="194">
        <v>2</v>
      </c>
      <c r="I21" s="37">
        <f t="shared" si="1"/>
        <v>41.5792</v>
      </c>
      <c r="J21" s="96">
        <v>2</v>
      </c>
      <c r="K21" s="46">
        <f t="shared" si="5"/>
        <v>41.5792</v>
      </c>
      <c r="L21" s="194">
        <v>2</v>
      </c>
      <c r="M21" s="37">
        <f t="shared" si="4"/>
        <v>41.5792</v>
      </c>
      <c r="N21" s="96">
        <v>2</v>
      </c>
      <c r="O21" s="32">
        <f t="shared" si="6"/>
        <v>41.5792</v>
      </c>
      <c r="P21" s="28">
        <f t="shared" si="2"/>
        <v>8</v>
      </c>
      <c r="Q21" s="28">
        <f t="shared" si="3"/>
        <v>0</v>
      </c>
    </row>
    <row r="22" spans="1:17" s="7" customFormat="1" x14ac:dyDescent="0.25">
      <c r="A22" s="33">
        <v>10</v>
      </c>
      <c r="B22" s="42" t="s">
        <v>913</v>
      </c>
      <c r="C22" s="40"/>
      <c r="D22" s="35">
        <v>8</v>
      </c>
      <c r="E22" s="86">
        <v>96.51</v>
      </c>
      <c r="F22" s="200" t="s">
        <v>45</v>
      </c>
      <c r="G22" s="44">
        <f t="shared" si="0"/>
        <v>772.08</v>
      </c>
      <c r="H22" s="194">
        <v>2</v>
      </c>
      <c r="I22" s="37">
        <f t="shared" si="1"/>
        <v>193.02</v>
      </c>
      <c r="J22" s="96">
        <v>2</v>
      </c>
      <c r="K22" s="46">
        <f t="shared" si="5"/>
        <v>193.02</v>
      </c>
      <c r="L22" s="194">
        <v>2</v>
      </c>
      <c r="M22" s="37">
        <f t="shared" si="4"/>
        <v>193.02</v>
      </c>
      <c r="N22" s="96">
        <v>2</v>
      </c>
      <c r="O22" s="32">
        <f t="shared" si="6"/>
        <v>193.02</v>
      </c>
      <c r="P22" s="28">
        <f t="shared" si="2"/>
        <v>8</v>
      </c>
      <c r="Q22" s="28">
        <f t="shared" si="3"/>
        <v>0</v>
      </c>
    </row>
    <row r="23" spans="1:17" s="7" customFormat="1" x14ac:dyDescent="0.25">
      <c r="A23" s="33">
        <v>11</v>
      </c>
      <c r="B23" s="42" t="s">
        <v>1067</v>
      </c>
      <c r="C23" s="40"/>
      <c r="D23" s="35">
        <v>8</v>
      </c>
      <c r="E23" s="86">
        <v>96.51</v>
      </c>
      <c r="F23" s="200" t="s">
        <v>45</v>
      </c>
      <c r="G23" s="44">
        <f t="shared" si="0"/>
        <v>772.08</v>
      </c>
      <c r="H23" s="194">
        <v>2</v>
      </c>
      <c r="I23" s="37">
        <f t="shared" si="1"/>
        <v>193.02</v>
      </c>
      <c r="J23" s="96">
        <v>2</v>
      </c>
      <c r="K23" s="46">
        <f t="shared" si="5"/>
        <v>193.02</v>
      </c>
      <c r="L23" s="194">
        <v>2</v>
      </c>
      <c r="M23" s="37">
        <f t="shared" si="4"/>
        <v>193.02</v>
      </c>
      <c r="N23" s="96">
        <v>2</v>
      </c>
      <c r="O23" s="32">
        <f t="shared" si="6"/>
        <v>193.02</v>
      </c>
      <c r="P23" s="28">
        <f t="shared" si="2"/>
        <v>8</v>
      </c>
      <c r="Q23" s="28">
        <f t="shared" si="3"/>
        <v>0</v>
      </c>
    </row>
    <row r="24" spans="1:17" s="7" customFormat="1" x14ac:dyDescent="0.25">
      <c r="A24" s="33">
        <v>12</v>
      </c>
      <c r="B24" s="42" t="s">
        <v>1068</v>
      </c>
      <c r="C24" s="40"/>
      <c r="D24" s="35">
        <v>12</v>
      </c>
      <c r="E24" s="86">
        <v>65</v>
      </c>
      <c r="F24" s="200" t="s">
        <v>31</v>
      </c>
      <c r="G24" s="44">
        <f t="shared" si="0"/>
        <v>780</v>
      </c>
      <c r="H24" s="194">
        <v>3</v>
      </c>
      <c r="I24" s="37">
        <f t="shared" si="1"/>
        <v>195</v>
      </c>
      <c r="J24" s="96">
        <v>3</v>
      </c>
      <c r="K24" s="46">
        <f t="shared" si="5"/>
        <v>195</v>
      </c>
      <c r="L24" s="194">
        <v>3</v>
      </c>
      <c r="M24" s="37">
        <f t="shared" si="4"/>
        <v>195</v>
      </c>
      <c r="N24" s="96">
        <v>3</v>
      </c>
      <c r="O24" s="32">
        <f t="shared" si="6"/>
        <v>195</v>
      </c>
      <c r="P24" s="28">
        <f t="shared" si="2"/>
        <v>12</v>
      </c>
      <c r="Q24" s="28">
        <f t="shared" si="3"/>
        <v>0</v>
      </c>
    </row>
    <row r="25" spans="1:17" s="7" customFormat="1" x14ac:dyDescent="0.25">
      <c r="A25" s="33">
        <v>13</v>
      </c>
      <c r="B25" s="42" t="s">
        <v>1069</v>
      </c>
      <c r="C25" s="40"/>
      <c r="D25" s="35">
        <v>40</v>
      </c>
      <c r="E25" s="86">
        <v>34.611199999999997</v>
      </c>
      <c r="F25" s="200" t="s">
        <v>31</v>
      </c>
      <c r="G25" s="44">
        <f t="shared" si="0"/>
        <v>1384.4479999999999</v>
      </c>
      <c r="H25" s="194">
        <v>10</v>
      </c>
      <c r="I25" s="37">
        <f t="shared" si="1"/>
        <v>346.11199999999997</v>
      </c>
      <c r="J25" s="96">
        <v>10</v>
      </c>
      <c r="K25" s="46">
        <f t="shared" si="5"/>
        <v>346.11199999999997</v>
      </c>
      <c r="L25" s="194">
        <v>10</v>
      </c>
      <c r="M25" s="37">
        <f t="shared" si="4"/>
        <v>346.11199999999997</v>
      </c>
      <c r="N25" s="96">
        <v>10</v>
      </c>
      <c r="O25" s="32">
        <f t="shared" si="6"/>
        <v>346.11199999999997</v>
      </c>
      <c r="P25" s="28">
        <f t="shared" si="2"/>
        <v>40</v>
      </c>
      <c r="Q25" s="28">
        <f t="shared" si="3"/>
        <v>0</v>
      </c>
    </row>
    <row r="26" spans="1:17" s="7" customFormat="1" x14ac:dyDescent="0.25">
      <c r="A26" s="33">
        <v>14</v>
      </c>
      <c r="B26" s="42" t="s">
        <v>1070</v>
      </c>
      <c r="C26" s="40"/>
      <c r="D26" s="35">
        <v>40</v>
      </c>
      <c r="E26" s="86">
        <v>34.611199999999997</v>
      </c>
      <c r="F26" s="200" t="s">
        <v>31</v>
      </c>
      <c r="G26" s="44">
        <f t="shared" si="0"/>
        <v>1384.4479999999999</v>
      </c>
      <c r="H26" s="194">
        <v>10</v>
      </c>
      <c r="I26" s="37">
        <f t="shared" si="1"/>
        <v>346.11199999999997</v>
      </c>
      <c r="J26" s="96">
        <v>10</v>
      </c>
      <c r="K26" s="46">
        <f t="shared" si="5"/>
        <v>346.11199999999997</v>
      </c>
      <c r="L26" s="194">
        <v>10</v>
      </c>
      <c r="M26" s="37">
        <f t="shared" si="4"/>
        <v>346.11199999999997</v>
      </c>
      <c r="N26" s="96">
        <v>10</v>
      </c>
      <c r="O26" s="32">
        <f t="shared" si="6"/>
        <v>346.11199999999997</v>
      </c>
      <c r="P26" s="28">
        <f t="shared" si="2"/>
        <v>40</v>
      </c>
      <c r="Q26" s="28">
        <f t="shared" si="3"/>
        <v>0</v>
      </c>
    </row>
    <row r="27" spans="1:17" s="7" customFormat="1" x14ac:dyDescent="0.25">
      <c r="A27" s="33">
        <v>15</v>
      </c>
      <c r="B27" s="42" t="s">
        <v>1071</v>
      </c>
      <c r="C27" s="40"/>
      <c r="D27" s="35">
        <v>4</v>
      </c>
      <c r="E27" s="86">
        <v>24.627199999999998</v>
      </c>
      <c r="F27" s="200" t="s">
        <v>57</v>
      </c>
      <c r="G27" s="44">
        <f t="shared" si="0"/>
        <v>98.508799999999994</v>
      </c>
      <c r="H27" s="194">
        <v>1</v>
      </c>
      <c r="I27" s="37">
        <f t="shared" si="1"/>
        <v>24.627199999999998</v>
      </c>
      <c r="J27" s="96">
        <v>1</v>
      </c>
      <c r="K27" s="46">
        <f t="shared" si="5"/>
        <v>24.627199999999998</v>
      </c>
      <c r="L27" s="194">
        <v>1</v>
      </c>
      <c r="M27" s="37">
        <f t="shared" si="4"/>
        <v>24.627199999999998</v>
      </c>
      <c r="N27" s="96">
        <v>1</v>
      </c>
      <c r="O27" s="32">
        <f t="shared" si="6"/>
        <v>24.627199999999998</v>
      </c>
      <c r="P27" s="28">
        <f t="shared" si="2"/>
        <v>4</v>
      </c>
      <c r="Q27" s="28">
        <f t="shared" si="3"/>
        <v>0</v>
      </c>
    </row>
    <row r="28" spans="1:17" s="7" customFormat="1" x14ac:dyDescent="0.25">
      <c r="A28" s="33">
        <v>16</v>
      </c>
      <c r="B28" s="42" t="s">
        <v>69</v>
      </c>
      <c r="C28" s="40"/>
      <c r="D28" s="35">
        <v>4</v>
      </c>
      <c r="E28" s="86">
        <v>20.6752</v>
      </c>
      <c r="F28" s="200" t="s">
        <v>45</v>
      </c>
      <c r="G28" s="44">
        <f t="shared" si="0"/>
        <v>82.700800000000001</v>
      </c>
      <c r="H28" s="194">
        <v>1</v>
      </c>
      <c r="I28" s="37">
        <f t="shared" si="1"/>
        <v>20.6752</v>
      </c>
      <c r="J28" s="96">
        <v>1</v>
      </c>
      <c r="K28" s="46">
        <f t="shared" si="5"/>
        <v>20.6752</v>
      </c>
      <c r="L28" s="194">
        <v>1</v>
      </c>
      <c r="M28" s="37">
        <f t="shared" si="4"/>
        <v>20.6752</v>
      </c>
      <c r="N28" s="96">
        <v>1</v>
      </c>
      <c r="O28" s="32">
        <f t="shared" si="6"/>
        <v>20.6752</v>
      </c>
      <c r="P28" s="28">
        <f t="shared" si="2"/>
        <v>4</v>
      </c>
      <c r="Q28" s="28">
        <f t="shared" si="3"/>
        <v>0</v>
      </c>
    </row>
    <row r="29" spans="1:17" s="7" customFormat="1" x14ac:dyDescent="0.25">
      <c r="A29" s="33">
        <v>17</v>
      </c>
      <c r="B29" s="42" t="s">
        <v>1072</v>
      </c>
      <c r="C29" s="40"/>
      <c r="D29" s="35">
        <v>8</v>
      </c>
      <c r="E29" s="86"/>
      <c r="F29" s="200" t="s">
        <v>105</v>
      </c>
      <c r="G29" s="44">
        <f t="shared" si="0"/>
        <v>0</v>
      </c>
      <c r="H29" s="194">
        <v>2</v>
      </c>
      <c r="I29" s="37">
        <f t="shared" si="1"/>
        <v>0</v>
      </c>
      <c r="J29" s="96">
        <v>2</v>
      </c>
      <c r="K29" s="46">
        <f t="shared" si="5"/>
        <v>0</v>
      </c>
      <c r="L29" s="194">
        <v>2</v>
      </c>
      <c r="M29" s="37">
        <f t="shared" si="4"/>
        <v>0</v>
      </c>
      <c r="N29" s="96">
        <v>2</v>
      </c>
      <c r="O29" s="32">
        <f t="shared" si="6"/>
        <v>0</v>
      </c>
      <c r="P29" s="28">
        <f t="shared" si="2"/>
        <v>8</v>
      </c>
      <c r="Q29" s="28">
        <f t="shared" si="3"/>
        <v>0</v>
      </c>
    </row>
    <row r="30" spans="1:17" s="7" customFormat="1" x14ac:dyDescent="0.25">
      <c r="A30" s="33">
        <v>18</v>
      </c>
      <c r="B30" s="42" t="s">
        <v>1073</v>
      </c>
      <c r="C30" s="40"/>
      <c r="D30" s="35">
        <v>20</v>
      </c>
      <c r="E30" s="86">
        <v>9.1</v>
      </c>
      <c r="F30" s="200" t="s">
        <v>105</v>
      </c>
      <c r="G30" s="44">
        <f t="shared" si="0"/>
        <v>182</v>
      </c>
      <c r="H30" s="194">
        <v>5</v>
      </c>
      <c r="I30" s="37">
        <f t="shared" si="1"/>
        <v>45.5</v>
      </c>
      <c r="J30" s="96">
        <v>5</v>
      </c>
      <c r="K30" s="46">
        <f t="shared" si="5"/>
        <v>45.5</v>
      </c>
      <c r="L30" s="194">
        <v>5</v>
      </c>
      <c r="M30" s="37">
        <f t="shared" si="4"/>
        <v>45.5</v>
      </c>
      <c r="N30" s="96">
        <v>5</v>
      </c>
      <c r="O30" s="32">
        <f t="shared" si="6"/>
        <v>45.5</v>
      </c>
      <c r="P30" s="28">
        <f t="shared" si="2"/>
        <v>20</v>
      </c>
      <c r="Q30" s="28">
        <f t="shared" si="3"/>
        <v>0</v>
      </c>
    </row>
    <row r="31" spans="1:17" s="7" customFormat="1" x14ac:dyDescent="0.25">
      <c r="A31" s="33">
        <v>19</v>
      </c>
      <c r="B31" s="42" t="s">
        <v>356</v>
      </c>
      <c r="C31" s="40"/>
      <c r="D31" s="35">
        <v>20</v>
      </c>
      <c r="E31" s="86">
        <v>65.415999999999997</v>
      </c>
      <c r="F31" s="200" t="s">
        <v>118</v>
      </c>
      <c r="G31" s="44">
        <f t="shared" si="0"/>
        <v>1308.32</v>
      </c>
      <c r="H31" s="194">
        <v>10</v>
      </c>
      <c r="I31" s="37">
        <f t="shared" si="1"/>
        <v>654.16</v>
      </c>
      <c r="J31" s="96"/>
      <c r="K31" s="46">
        <f t="shared" si="5"/>
        <v>0</v>
      </c>
      <c r="L31" s="194">
        <v>10</v>
      </c>
      <c r="M31" s="37">
        <f t="shared" si="4"/>
        <v>654.16</v>
      </c>
      <c r="N31" s="96"/>
      <c r="O31" s="32">
        <f t="shared" si="6"/>
        <v>0</v>
      </c>
      <c r="P31" s="28">
        <f t="shared" si="2"/>
        <v>20</v>
      </c>
      <c r="Q31" s="28">
        <f t="shared" si="3"/>
        <v>0</v>
      </c>
    </row>
    <row r="32" spans="1:17" s="7" customFormat="1" x14ac:dyDescent="0.25">
      <c r="A32" s="33"/>
      <c r="B32" s="82"/>
      <c r="C32" s="40"/>
      <c r="D32" s="35"/>
      <c r="E32" s="86"/>
      <c r="F32" s="201"/>
      <c r="G32" s="44">
        <f t="shared" si="0"/>
        <v>0</v>
      </c>
      <c r="H32" s="194"/>
      <c r="I32" s="37">
        <f t="shared" si="1"/>
        <v>0</v>
      </c>
      <c r="J32" s="96"/>
      <c r="K32" s="46">
        <f t="shared" si="5"/>
        <v>0</v>
      </c>
      <c r="L32" s="194"/>
      <c r="M32" s="37">
        <f t="shared" si="4"/>
        <v>0</v>
      </c>
      <c r="N32" s="96"/>
      <c r="O32" s="32">
        <f t="shared" si="6"/>
        <v>0</v>
      </c>
      <c r="P32" s="28">
        <f t="shared" si="2"/>
        <v>0</v>
      </c>
      <c r="Q32" s="28">
        <f t="shared" si="3"/>
        <v>0</v>
      </c>
    </row>
    <row r="33" spans="1:17" x14ac:dyDescent="0.25">
      <c r="A33" s="33"/>
      <c r="B33" s="244" t="s">
        <v>1074</v>
      </c>
      <c r="C33" s="39"/>
      <c r="D33" s="35"/>
      <c r="E33" s="108"/>
      <c r="F33" s="200"/>
      <c r="G33" s="44">
        <f t="shared" si="0"/>
        <v>0</v>
      </c>
      <c r="H33" s="194"/>
      <c r="I33" s="37">
        <f t="shared" si="1"/>
        <v>0</v>
      </c>
      <c r="J33" s="96"/>
      <c r="K33" s="46">
        <f t="shared" si="5"/>
        <v>0</v>
      </c>
      <c r="L33" s="194"/>
      <c r="M33" s="37">
        <f t="shared" si="4"/>
        <v>0</v>
      </c>
      <c r="N33" s="96"/>
      <c r="O33" s="32">
        <f t="shared" si="6"/>
        <v>0</v>
      </c>
      <c r="P33" s="28">
        <f t="shared" si="2"/>
        <v>0</v>
      </c>
      <c r="Q33" s="28">
        <f t="shared" si="3"/>
        <v>0</v>
      </c>
    </row>
    <row r="34" spans="1:17" x14ac:dyDescent="0.25">
      <c r="A34" s="33">
        <v>20</v>
      </c>
      <c r="B34" s="42" t="s">
        <v>1075</v>
      </c>
      <c r="C34" s="40"/>
      <c r="D34" s="35">
        <v>2</v>
      </c>
      <c r="E34" s="86"/>
      <c r="F34" s="200" t="s">
        <v>45</v>
      </c>
      <c r="G34" s="44">
        <f t="shared" si="0"/>
        <v>0</v>
      </c>
      <c r="H34" s="194">
        <v>1</v>
      </c>
      <c r="I34" s="37">
        <f t="shared" si="1"/>
        <v>0</v>
      </c>
      <c r="J34" s="96"/>
      <c r="K34" s="46">
        <f t="shared" si="5"/>
        <v>0</v>
      </c>
      <c r="L34" s="194">
        <v>1</v>
      </c>
      <c r="M34" s="37">
        <f t="shared" si="4"/>
        <v>0</v>
      </c>
      <c r="N34" s="96"/>
      <c r="O34" s="32">
        <f t="shared" si="6"/>
        <v>0</v>
      </c>
      <c r="P34" s="28">
        <f t="shared" si="2"/>
        <v>2</v>
      </c>
      <c r="Q34" s="28">
        <f t="shared" si="3"/>
        <v>0</v>
      </c>
    </row>
    <row r="35" spans="1:17" x14ac:dyDescent="0.25">
      <c r="A35" s="33">
        <v>21</v>
      </c>
      <c r="B35" s="42" t="s">
        <v>1076</v>
      </c>
      <c r="C35" s="40"/>
      <c r="D35" s="35">
        <v>8</v>
      </c>
      <c r="E35" s="86">
        <v>18.2</v>
      </c>
      <c r="F35" s="200" t="s">
        <v>105</v>
      </c>
      <c r="G35" s="44">
        <f t="shared" si="0"/>
        <v>145.6</v>
      </c>
      <c r="H35" s="194">
        <v>2</v>
      </c>
      <c r="I35" s="37">
        <f t="shared" si="1"/>
        <v>36.4</v>
      </c>
      <c r="J35" s="96">
        <v>2</v>
      </c>
      <c r="K35" s="46">
        <f t="shared" si="5"/>
        <v>36.4</v>
      </c>
      <c r="L35" s="194">
        <v>2</v>
      </c>
      <c r="M35" s="37">
        <f t="shared" si="4"/>
        <v>36.4</v>
      </c>
      <c r="N35" s="96">
        <v>2</v>
      </c>
      <c r="O35" s="32">
        <f t="shared" si="6"/>
        <v>36.4</v>
      </c>
      <c r="P35" s="28">
        <f t="shared" si="2"/>
        <v>8</v>
      </c>
      <c r="Q35" s="28">
        <f t="shared" si="3"/>
        <v>0</v>
      </c>
    </row>
    <row r="36" spans="1:17" x14ac:dyDescent="0.25">
      <c r="A36" s="33">
        <v>22</v>
      </c>
      <c r="B36" s="42" t="s">
        <v>1077</v>
      </c>
      <c r="C36" s="40"/>
      <c r="D36" s="35">
        <v>40</v>
      </c>
      <c r="E36" s="86">
        <v>100</v>
      </c>
      <c r="F36" s="200" t="s">
        <v>101</v>
      </c>
      <c r="G36" s="44">
        <f t="shared" si="0"/>
        <v>4000</v>
      </c>
      <c r="H36" s="194">
        <v>10</v>
      </c>
      <c r="I36" s="37">
        <f t="shared" si="1"/>
        <v>1000</v>
      </c>
      <c r="J36" s="96">
        <v>10</v>
      </c>
      <c r="K36" s="46">
        <f t="shared" si="5"/>
        <v>1000</v>
      </c>
      <c r="L36" s="194">
        <v>10</v>
      </c>
      <c r="M36" s="37">
        <f t="shared" si="4"/>
        <v>1000</v>
      </c>
      <c r="N36" s="96">
        <v>10</v>
      </c>
      <c r="O36" s="32">
        <f t="shared" si="6"/>
        <v>1000</v>
      </c>
      <c r="P36" s="28">
        <f t="shared" si="2"/>
        <v>40</v>
      </c>
      <c r="Q36" s="28">
        <f t="shared" si="3"/>
        <v>0</v>
      </c>
    </row>
    <row r="37" spans="1:17" x14ac:dyDescent="0.25">
      <c r="A37" s="33">
        <v>23</v>
      </c>
      <c r="B37" s="42" t="s">
        <v>1078</v>
      </c>
      <c r="C37" s="40"/>
      <c r="D37" s="35">
        <v>4</v>
      </c>
      <c r="E37" s="86"/>
      <c r="F37" s="200" t="s">
        <v>101</v>
      </c>
      <c r="G37" s="44">
        <f t="shared" si="0"/>
        <v>0</v>
      </c>
      <c r="H37" s="194">
        <v>4</v>
      </c>
      <c r="I37" s="37">
        <f t="shared" si="1"/>
        <v>0</v>
      </c>
      <c r="J37" s="96"/>
      <c r="K37" s="46">
        <f t="shared" si="5"/>
        <v>0</v>
      </c>
      <c r="L37" s="194"/>
      <c r="M37" s="37">
        <f t="shared" si="4"/>
        <v>0</v>
      </c>
      <c r="N37" s="96"/>
      <c r="O37" s="32">
        <f t="shared" si="6"/>
        <v>0</v>
      </c>
      <c r="P37" s="28">
        <f t="shared" si="2"/>
        <v>4</v>
      </c>
      <c r="Q37" s="28">
        <f t="shared" si="3"/>
        <v>0</v>
      </c>
    </row>
    <row r="38" spans="1:17" x14ac:dyDescent="0.25">
      <c r="A38" s="33">
        <v>24</v>
      </c>
      <c r="B38" s="42" t="s">
        <v>1079</v>
      </c>
      <c r="C38" s="39"/>
      <c r="D38" s="35"/>
      <c r="E38" s="108"/>
      <c r="F38" s="200"/>
      <c r="G38" s="44">
        <f t="shared" si="0"/>
        <v>0</v>
      </c>
      <c r="H38" s="194"/>
      <c r="I38" s="37">
        <f t="shared" si="1"/>
        <v>0</v>
      </c>
      <c r="J38" s="96"/>
      <c r="K38" s="46">
        <f t="shared" si="5"/>
        <v>0</v>
      </c>
      <c r="L38" s="194"/>
      <c r="M38" s="37">
        <f t="shared" si="4"/>
        <v>0</v>
      </c>
      <c r="N38" s="96"/>
      <c r="O38" s="32">
        <f t="shared" si="6"/>
        <v>0</v>
      </c>
      <c r="P38" s="28">
        <f t="shared" si="2"/>
        <v>0</v>
      </c>
      <c r="Q38" s="28">
        <f t="shared" si="3"/>
        <v>0</v>
      </c>
    </row>
    <row r="39" spans="1:17" x14ac:dyDescent="0.25">
      <c r="A39" s="33"/>
      <c r="B39" s="82"/>
      <c r="C39" s="40"/>
      <c r="D39" s="35"/>
      <c r="E39" s="86"/>
      <c r="F39" s="200"/>
      <c r="G39" s="44">
        <f t="shared" si="0"/>
        <v>0</v>
      </c>
      <c r="H39" s="194"/>
      <c r="I39" s="37">
        <f t="shared" si="1"/>
        <v>0</v>
      </c>
      <c r="J39" s="96"/>
      <c r="K39" s="46">
        <f t="shared" si="5"/>
        <v>0</v>
      </c>
      <c r="L39" s="194"/>
      <c r="M39" s="37">
        <f t="shared" si="4"/>
        <v>0</v>
      </c>
      <c r="N39" s="96"/>
      <c r="O39" s="32">
        <f t="shared" si="6"/>
        <v>0</v>
      </c>
      <c r="P39" s="28">
        <f t="shared" si="2"/>
        <v>0</v>
      </c>
      <c r="Q39" s="28">
        <f t="shared" si="3"/>
        <v>0</v>
      </c>
    </row>
    <row r="40" spans="1:17" x14ac:dyDescent="0.25">
      <c r="A40" s="33"/>
      <c r="B40" s="207" t="s">
        <v>1080</v>
      </c>
      <c r="C40" s="40"/>
      <c r="D40" s="35"/>
      <c r="E40" s="86"/>
      <c r="F40" s="200"/>
      <c r="G40" s="44">
        <f t="shared" si="0"/>
        <v>0</v>
      </c>
      <c r="H40" s="194"/>
      <c r="I40" s="37">
        <f t="shared" si="1"/>
        <v>0</v>
      </c>
      <c r="J40" s="96"/>
      <c r="K40" s="46">
        <f t="shared" si="5"/>
        <v>0</v>
      </c>
      <c r="L40" s="194"/>
      <c r="M40" s="37">
        <f t="shared" si="4"/>
        <v>0</v>
      </c>
      <c r="N40" s="96"/>
      <c r="O40" s="32">
        <f t="shared" si="6"/>
        <v>0</v>
      </c>
      <c r="P40" s="28">
        <f t="shared" si="2"/>
        <v>0</v>
      </c>
      <c r="Q40" s="28">
        <f t="shared" si="3"/>
        <v>0</v>
      </c>
    </row>
    <row r="41" spans="1:17" x14ac:dyDescent="0.25">
      <c r="A41" s="33">
        <v>25</v>
      </c>
      <c r="B41" s="42" t="s">
        <v>1081</v>
      </c>
      <c r="C41" s="40"/>
      <c r="D41" s="35">
        <v>12</v>
      </c>
      <c r="E41" s="86">
        <v>11.7728</v>
      </c>
      <c r="F41" s="200" t="s">
        <v>118</v>
      </c>
      <c r="G41" s="44">
        <f t="shared" si="0"/>
        <v>141.27359999999999</v>
      </c>
      <c r="H41" s="194">
        <v>3</v>
      </c>
      <c r="I41" s="37">
        <f t="shared" si="1"/>
        <v>35.318399999999997</v>
      </c>
      <c r="J41" s="96">
        <v>3</v>
      </c>
      <c r="K41" s="46">
        <f t="shared" si="5"/>
        <v>35.318399999999997</v>
      </c>
      <c r="L41" s="194">
        <v>3</v>
      </c>
      <c r="M41" s="37">
        <f t="shared" si="4"/>
        <v>35.318399999999997</v>
      </c>
      <c r="N41" s="96">
        <v>3</v>
      </c>
      <c r="O41" s="32">
        <f t="shared" si="6"/>
        <v>35.318399999999997</v>
      </c>
      <c r="P41" s="28">
        <f t="shared" si="2"/>
        <v>12</v>
      </c>
      <c r="Q41" s="28">
        <f t="shared" si="3"/>
        <v>0</v>
      </c>
    </row>
    <row r="42" spans="1:17" x14ac:dyDescent="0.25">
      <c r="A42" s="33">
        <v>26</v>
      </c>
      <c r="B42" s="42" t="s">
        <v>71</v>
      </c>
      <c r="C42" s="40"/>
      <c r="D42" s="35">
        <v>2</v>
      </c>
      <c r="E42" s="86">
        <v>350</v>
      </c>
      <c r="F42" s="200" t="s">
        <v>101</v>
      </c>
      <c r="G42" s="44">
        <f t="shared" si="0"/>
        <v>700</v>
      </c>
      <c r="H42" s="194">
        <v>1</v>
      </c>
      <c r="I42" s="37">
        <f t="shared" si="1"/>
        <v>350</v>
      </c>
      <c r="J42" s="96"/>
      <c r="K42" s="46">
        <f t="shared" si="5"/>
        <v>0</v>
      </c>
      <c r="L42" s="194">
        <v>1</v>
      </c>
      <c r="M42" s="37">
        <f t="shared" si="4"/>
        <v>350</v>
      </c>
      <c r="N42" s="96"/>
      <c r="O42" s="32">
        <f t="shared" si="6"/>
        <v>0</v>
      </c>
      <c r="P42" s="28">
        <f t="shared" si="2"/>
        <v>2</v>
      </c>
      <c r="Q42" s="28">
        <f t="shared" si="3"/>
        <v>0</v>
      </c>
    </row>
    <row r="43" spans="1:17" x14ac:dyDescent="0.25">
      <c r="A43" s="33">
        <v>27</v>
      </c>
      <c r="B43" s="42" t="s">
        <v>548</v>
      </c>
      <c r="C43" s="40"/>
      <c r="D43" s="35">
        <v>2</v>
      </c>
      <c r="E43" s="86">
        <v>187.2</v>
      </c>
      <c r="F43" s="200" t="s">
        <v>101</v>
      </c>
      <c r="G43" s="44">
        <f t="shared" si="0"/>
        <v>374.4</v>
      </c>
      <c r="H43" s="194">
        <v>1</v>
      </c>
      <c r="I43" s="37">
        <f t="shared" si="1"/>
        <v>187.2</v>
      </c>
      <c r="J43" s="96"/>
      <c r="K43" s="46">
        <f t="shared" si="5"/>
        <v>0</v>
      </c>
      <c r="L43" s="194">
        <v>1</v>
      </c>
      <c r="M43" s="37">
        <f t="shared" si="4"/>
        <v>187.2</v>
      </c>
      <c r="N43" s="96"/>
      <c r="O43" s="32">
        <f t="shared" si="6"/>
        <v>0</v>
      </c>
      <c r="P43" s="28">
        <f t="shared" si="2"/>
        <v>2</v>
      </c>
      <c r="Q43" s="28">
        <f t="shared" si="3"/>
        <v>0</v>
      </c>
    </row>
    <row r="44" spans="1:17" x14ac:dyDescent="0.25">
      <c r="A44" s="33">
        <v>28</v>
      </c>
      <c r="B44" s="42" t="s">
        <v>387</v>
      </c>
      <c r="C44" s="40"/>
      <c r="D44" s="35">
        <v>4</v>
      </c>
      <c r="E44" s="86">
        <v>82.16</v>
      </c>
      <c r="F44" s="200" t="s">
        <v>101</v>
      </c>
      <c r="G44" s="44">
        <f t="shared" si="0"/>
        <v>328.64</v>
      </c>
      <c r="H44" s="194">
        <v>1</v>
      </c>
      <c r="I44" s="37">
        <f t="shared" si="1"/>
        <v>82.16</v>
      </c>
      <c r="J44" s="96">
        <v>1</v>
      </c>
      <c r="K44" s="46">
        <f t="shared" si="5"/>
        <v>82.16</v>
      </c>
      <c r="L44" s="194">
        <v>1</v>
      </c>
      <c r="M44" s="37">
        <f t="shared" si="4"/>
        <v>82.16</v>
      </c>
      <c r="N44" s="96">
        <v>1</v>
      </c>
      <c r="O44" s="32">
        <f t="shared" si="6"/>
        <v>82.16</v>
      </c>
      <c r="P44" s="28">
        <f t="shared" si="2"/>
        <v>4</v>
      </c>
      <c r="Q44" s="28">
        <f t="shared" si="3"/>
        <v>0</v>
      </c>
    </row>
    <row r="45" spans="1:17" x14ac:dyDescent="0.25">
      <c r="A45" s="33"/>
      <c r="B45" s="42"/>
      <c r="C45" s="40"/>
      <c r="D45" s="35"/>
      <c r="E45" s="86"/>
      <c r="F45" s="200"/>
      <c r="G45" s="44">
        <f t="shared" si="0"/>
        <v>0</v>
      </c>
      <c r="H45" s="194"/>
      <c r="I45" s="37">
        <f t="shared" si="1"/>
        <v>0</v>
      </c>
      <c r="J45" s="96"/>
      <c r="K45" s="46">
        <f t="shared" si="5"/>
        <v>0</v>
      </c>
      <c r="L45" s="194"/>
      <c r="M45" s="37">
        <f t="shared" si="4"/>
        <v>0</v>
      </c>
      <c r="N45" s="96"/>
      <c r="O45" s="32">
        <f t="shared" si="6"/>
        <v>0</v>
      </c>
      <c r="P45" s="28">
        <f t="shared" si="2"/>
        <v>0</v>
      </c>
      <c r="Q45" s="28">
        <f t="shared" si="3"/>
        <v>0</v>
      </c>
    </row>
    <row r="46" spans="1:17" x14ac:dyDescent="0.25">
      <c r="A46" s="33"/>
      <c r="B46" s="207" t="s">
        <v>1082</v>
      </c>
      <c r="C46" s="40"/>
      <c r="D46" s="35"/>
      <c r="E46" s="86"/>
      <c r="F46" s="200"/>
      <c r="G46" s="44">
        <f t="shared" si="0"/>
        <v>0</v>
      </c>
      <c r="H46" s="194"/>
      <c r="I46" s="37">
        <f t="shared" si="1"/>
        <v>0</v>
      </c>
      <c r="J46" s="96"/>
      <c r="K46" s="46">
        <f t="shared" si="5"/>
        <v>0</v>
      </c>
      <c r="L46" s="194"/>
      <c r="M46" s="37">
        <f t="shared" si="4"/>
        <v>0</v>
      </c>
      <c r="N46" s="96"/>
      <c r="O46" s="32">
        <f t="shared" si="6"/>
        <v>0</v>
      </c>
      <c r="P46" s="28">
        <f t="shared" si="2"/>
        <v>0</v>
      </c>
      <c r="Q46" s="28">
        <f t="shared" si="3"/>
        <v>0</v>
      </c>
    </row>
    <row r="47" spans="1:17" x14ac:dyDescent="0.25">
      <c r="A47" s="33">
        <v>29</v>
      </c>
      <c r="B47" s="42" t="s">
        <v>137</v>
      </c>
      <c r="C47" s="40"/>
      <c r="D47" s="35">
        <v>8</v>
      </c>
      <c r="E47" s="86">
        <v>130</v>
      </c>
      <c r="F47" s="200" t="s">
        <v>101</v>
      </c>
      <c r="G47" s="44">
        <f t="shared" si="0"/>
        <v>1040</v>
      </c>
      <c r="H47" s="194">
        <v>2</v>
      </c>
      <c r="I47" s="37">
        <f t="shared" si="1"/>
        <v>260</v>
      </c>
      <c r="J47" s="96">
        <v>2</v>
      </c>
      <c r="K47" s="46">
        <f t="shared" si="5"/>
        <v>260</v>
      </c>
      <c r="L47" s="194">
        <v>2</v>
      </c>
      <c r="M47" s="37">
        <f t="shared" si="4"/>
        <v>260</v>
      </c>
      <c r="N47" s="96">
        <v>2</v>
      </c>
      <c r="O47" s="32">
        <f t="shared" si="6"/>
        <v>260</v>
      </c>
      <c r="P47" s="28">
        <f t="shared" si="2"/>
        <v>8</v>
      </c>
      <c r="Q47" s="28">
        <f t="shared" si="3"/>
        <v>0</v>
      </c>
    </row>
    <row r="48" spans="1:17" x14ac:dyDescent="0.25">
      <c r="A48" s="33">
        <v>30</v>
      </c>
      <c r="B48" s="42" t="s">
        <v>475</v>
      </c>
      <c r="C48" s="40"/>
      <c r="D48" s="35">
        <v>2</v>
      </c>
      <c r="E48" s="86">
        <v>255.84</v>
      </c>
      <c r="F48" s="200" t="s">
        <v>101</v>
      </c>
      <c r="G48" s="44">
        <f t="shared" si="0"/>
        <v>511.68</v>
      </c>
      <c r="H48" s="194">
        <v>2</v>
      </c>
      <c r="I48" s="37">
        <f t="shared" si="1"/>
        <v>511.68</v>
      </c>
      <c r="J48" s="96"/>
      <c r="K48" s="46">
        <f t="shared" si="5"/>
        <v>0</v>
      </c>
      <c r="L48" s="194"/>
      <c r="M48" s="37">
        <f t="shared" si="4"/>
        <v>0</v>
      </c>
      <c r="N48" s="96"/>
      <c r="O48" s="32">
        <f t="shared" si="6"/>
        <v>0</v>
      </c>
      <c r="P48" s="28">
        <f t="shared" si="2"/>
        <v>2</v>
      </c>
      <c r="Q48" s="28">
        <f t="shared" si="3"/>
        <v>0</v>
      </c>
    </row>
    <row r="49" spans="1:17" x14ac:dyDescent="0.25">
      <c r="A49" s="33">
        <v>31</v>
      </c>
      <c r="B49" s="42" t="s">
        <v>1083</v>
      </c>
      <c r="C49" s="40"/>
      <c r="D49" s="35">
        <v>4</v>
      </c>
      <c r="E49" s="86">
        <v>50</v>
      </c>
      <c r="F49" s="200" t="s">
        <v>101</v>
      </c>
      <c r="G49" s="44">
        <f t="shared" si="0"/>
        <v>200</v>
      </c>
      <c r="H49" s="194">
        <v>2</v>
      </c>
      <c r="I49" s="37">
        <f t="shared" si="1"/>
        <v>100</v>
      </c>
      <c r="J49" s="96"/>
      <c r="K49" s="46">
        <f t="shared" si="5"/>
        <v>0</v>
      </c>
      <c r="L49" s="194">
        <v>2</v>
      </c>
      <c r="M49" s="37">
        <f t="shared" si="4"/>
        <v>100</v>
      </c>
      <c r="N49" s="96"/>
      <c r="O49" s="32">
        <f t="shared" si="6"/>
        <v>0</v>
      </c>
      <c r="P49" s="28">
        <f t="shared" si="2"/>
        <v>4</v>
      </c>
      <c r="Q49" s="28">
        <f t="shared" si="3"/>
        <v>0</v>
      </c>
    </row>
    <row r="50" spans="1:17" x14ac:dyDescent="0.25">
      <c r="A50" s="33">
        <v>32</v>
      </c>
      <c r="B50" s="42" t="s">
        <v>273</v>
      </c>
      <c r="C50" s="40"/>
      <c r="D50" s="35">
        <v>12</v>
      </c>
      <c r="E50" s="86">
        <v>35</v>
      </c>
      <c r="F50" s="200" t="s">
        <v>101</v>
      </c>
      <c r="G50" s="44">
        <f t="shared" si="0"/>
        <v>420</v>
      </c>
      <c r="H50" s="194">
        <v>6</v>
      </c>
      <c r="I50" s="37">
        <f t="shared" si="1"/>
        <v>210</v>
      </c>
      <c r="J50" s="96"/>
      <c r="K50" s="46">
        <f t="shared" si="5"/>
        <v>0</v>
      </c>
      <c r="L50" s="194">
        <v>6</v>
      </c>
      <c r="M50" s="37">
        <f t="shared" si="4"/>
        <v>210</v>
      </c>
      <c r="N50" s="96"/>
      <c r="O50" s="32">
        <f t="shared" si="6"/>
        <v>0</v>
      </c>
      <c r="P50" s="28">
        <f t="shared" si="2"/>
        <v>12</v>
      </c>
      <c r="Q50" s="28">
        <f t="shared" si="3"/>
        <v>0</v>
      </c>
    </row>
    <row r="51" spans="1:17" x14ac:dyDescent="0.25">
      <c r="A51" s="33">
        <v>33</v>
      </c>
      <c r="B51" s="42" t="s">
        <v>1084</v>
      </c>
      <c r="C51" s="40"/>
      <c r="D51" s="35">
        <v>120</v>
      </c>
      <c r="E51" s="86">
        <v>30.576000000000001</v>
      </c>
      <c r="F51" s="200" t="s">
        <v>101</v>
      </c>
      <c r="G51" s="44">
        <f t="shared" si="0"/>
        <v>3669.12</v>
      </c>
      <c r="H51" s="194">
        <v>30</v>
      </c>
      <c r="I51" s="37">
        <f t="shared" si="1"/>
        <v>917.28</v>
      </c>
      <c r="J51" s="96">
        <v>30</v>
      </c>
      <c r="K51" s="46">
        <f t="shared" si="5"/>
        <v>917.28</v>
      </c>
      <c r="L51" s="194">
        <v>30</v>
      </c>
      <c r="M51" s="37">
        <f t="shared" si="4"/>
        <v>917.28</v>
      </c>
      <c r="N51" s="96">
        <v>30</v>
      </c>
      <c r="O51" s="32">
        <f t="shared" si="6"/>
        <v>917.28</v>
      </c>
      <c r="P51" s="28">
        <f t="shared" si="2"/>
        <v>120</v>
      </c>
      <c r="Q51" s="28">
        <f t="shared" si="3"/>
        <v>0</v>
      </c>
    </row>
    <row r="52" spans="1:17" x14ac:dyDescent="0.25">
      <c r="A52" s="33">
        <v>34</v>
      </c>
      <c r="B52" s="42" t="s">
        <v>1085</v>
      </c>
      <c r="C52" s="40"/>
      <c r="D52" s="35">
        <v>20</v>
      </c>
      <c r="E52" s="86">
        <v>23.92</v>
      </c>
      <c r="F52" s="200" t="s">
        <v>396</v>
      </c>
      <c r="G52" s="44">
        <f t="shared" si="0"/>
        <v>478.40000000000003</v>
      </c>
      <c r="H52" s="194">
        <v>5</v>
      </c>
      <c r="I52" s="37">
        <f t="shared" si="1"/>
        <v>119.60000000000001</v>
      </c>
      <c r="J52" s="96">
        <v>5</v>
      </c>
      <c r="K52" s="46">
        <f t="shared" si="5"/>
        <v>119.60000000000001</v>
      </c>
      <c r="L52" s="194">
        <v>5</v>
      </c>
      <c r="M52" s="37">
        <f t="shared" si="4"/>
        <v>119.60000000000001</v>
      </c>
      <c r="N52" s="96">
        <v>5</v>
      </c>
      <c r="O52" s="32">
        <f t="shared" si="6"/>
        <v>119.60000000000001</v>
      </c>
      <c r="P52" s="28">
        <f t="shared" si="2"/>
        <v>20</v>
      </c>
      <c r="Q52" s="28">
        <f t="shared" si="3"/>
        <v>0</v>
      </c>
    </row>
    <row r="53" spans="1:17" x14ac:dyDescent="0.25">
      <c r="A53" s="33">
        <v>35</v>
      </c>
      <c r="B53" s="82" t="s">
        <v>1086</v>
      </c>
      <c r="C53" s="39"/>
      <c r="D53" s="35">
        <v>20</v>
      </c>
      <c r="E53" s="108">
        <v>37.429600000000001</v>
      </c>
      <c r="F53" s="200" t="s">
        <v>398</v>
      </c>
      <c r="G53" s="44">
        <f t="shared" si="0"/>
        <v>748.59199999999998</v>
      </c>
      <c r="H53" s="194">
        <v>5</v>
      </c>
      <c r="I53" s="37">
        <f t="shared" si="1"/>
        <v>187.148</v>
      </c>
      <c r="J53" s="96">
        <v>5</v>
      </c>
      <c r="K53" s="46">
        <f t="shared" si="5"/>
        <v>187.148</v>
      </c>
      <c r="L53" s="194">
        <v>5</v>
      </c>
      <c r="M53" s="37">
        <f t="shared" si="4"/>
        <v>187.148</v>
      </c>
      <c r="N53" s="96">
        <v>5</v>
      </c>
      <c r="O53" s="32">
        <f t="shared" si="6"/>
        <v>187.148</v>
      </c>
      <c r="P53" s="28">
        <f t="shared" si="2"/>
        <v>20</v>
      </c>
      <c r="Q53" s="28">
        <f t="shared" si="3"/>
        <v>0</v>
      </c>
    </row>
    <row r="54" spans="1:17" x14ac:dyDescent="0.25">
      <c r="A54" s="33">
        <v>36</v>
      </c>
      <c r="B54" s="42" t="s">
        <v>1087</v>
      </c>
      <c r="C54" s="40"/>
      <c r="D54" s="35">
        <v>8</v>
      </c>
      <c r="E54" s="86">
        <f>24.8352</f>
        <v>24.8352</v>
      </c>
      <c r="F54" s="200" t="s">
        <v>101</v>
      </c>
      <c r="G54" s="44">
        <f t="shared" si="0"/>
        <v>198.6816</v>
      </c>
      <c r="H54" s="194">
        <v>2</v>
      </c>
      <c r="I54" s="37">
        <f t="shared" si="1"/>
        <v>49.670400000000001</v>
      </c>
      <c r="J54" s="96">
        <v>2</v>
      </c>
      <c r="K54" s="46">
        <f t="shared" si="5"/>
        <v>49.670400000000001</v>
      </c>
      <c r="L54" s="194">
        <v>2</v>
      </c>
      <c r="M54" s="37">
        <f t="shared" si="4"/>
        <v>49.670400000000001</v>
      </c>
      <c r="N54" s="96">
        <v>2</v>
      </c>
      <c r="O54" s="32">
        <f t="shared" si="6"/>
        <v>49.670400000000001</v>
      </c>
      <c r="P54" s="28">
        <f t="shared" si="2"/>
        <v>8</v>
      </c>
      <c r="Q54" s="28">
        <f t="shared" si="3"/>
        <v>0</v>
      </c>
    </row>
    <row r="55" spans="1:17" x14ac:dyDescent="0.25">
      <c r="A55" s="33">
        <v>37</v>
      </c>
      <c r="B55" s="42" t="s">
        <v>1088</v>
      </c>
      <c r="C55" s="40"/>
      <c r="D55" s="35">
        <v>20</v>
      </c>
      <c r="E55" s="86">
        <v>15</v>
      </c>
      <c r="F55" s="200" t="s">
        <v>398</v>
      </c>
      <c r="G55" s="44">
        <f t="shared" si="0"/>
        <v>300</v>
      </c>
      <c r="H55" s="194">
        <v>5</v>
      </c>
      <c r="I55" s="37">
        <f t="shared" si="1"/>
        <v>75</v>
      </c>
      <c r="J55" s="96">
        <v>5</v>
      </c>
      <c r="K55" s="46">
        <f t="shared" si="5"/>
        <v>75</v>
      </c>
      <c r="L55" s="194">
        <v>5</v>
      </c>
      <c r="M55" s="37">
        <f t="shared" si="4"/>
        <v>75</v>
      </c>
      <c r="N55" s="96">
        <v>5</v>
      </c>
      <c r="O55" s="32">
        <f t="shared" si="6"/>
        <v>75</v>
      </c>
      <c r="P55" s="28">
        <f t="shared" si="2"/>
        <v>20</v>
      </c>
      <c r="Q55" s="28">
        <f t="shared" si="3"/>
        <v>0</v>
      </c>
    </row>
    <row r="56" spans="1:17" x14ac:dyDescent="0.25">
      <c r="A56" s="33">
        <v>38</v>
      </c>
      <c r="B56" s="208" t="s">
        <v>1089</v>
      </c>
      <c r="C56" s="40"/>
      <c r="D56" s="35">
        <v>8</v>
      </c>
      <c r="E56" s="86">
        <v>139.36000000000001</v>
      </c>
      <c r="F56" s="200" t="s">
        <v>277</v>
      </c>
      <c r="G56" s="44">
        <f t="shared" si="0"/>
        <v>1114.8800000000001</v>
      </c>
      <c r="H56" s="194">
        <v>2</v>
      </c>
      <c r="I56" s="37">
        <f t="shared" si="1"/>
        <v>278.72000000000003</v>
      </c>
      <c r="J56" s="96">
        <v>2</v>
      </c>
      <c r="K56" s="46">
        <f t="shared" si="5"/>
        <v>278.72000000000003</v>
      </c>
      <c r="L56" s="194">
        <v>2</v>
      </c>
      <c r="M56" s="37">
        <f t="shared" si="4"/>
        <v>278.72000000000003</v>
      </c>
      <c r="N56" s="96">
        <v>2</v>
      </c>
      <c r="O56" s="32">
        <f t="shared" si="6"/>
        <v>278.72000000000003</v>
      </c>
      <c r="P56" s="28">
        <f t="shared" si="2"/>
        <v>8</v>
      </c>
      <c r="Q56" s="28">
        <f t="shared" si="3"/>
        <v>0</v>
      </c>
    </row>
    <row r="57" spans="1:17" x14ac:dyDescent="0.25">
      <c r="A57" s="33">
        <v>39</v>
      </c>
      <c r="B57" s="208" t="s">
        <v>1090</v>
      </c>
      <c r="C57" s="40"/>
      <c r="D57" s="35">
        <v>20</v>
      </c>
      <c r="E57" s="86">
        <v>41.6</v>
      </c>
      <c r="F57" s="200" t="s">
        <v>57</v>
      </c>
      <c r="G57" s="44">
        <f t="shared" si="0"/>
        <v>832</v>
      </c>
      <c r="H57" s="194">
        <v>5</v>
      </c>
      <c r="I57" s="37">
        <f t="shared" si="1"/>
        <v>208</v>
      </c>
      <c r="J57" s="96">
        <v>5</v>
      </c>
      <c r="K57" s="46">
        <f t="shared" si="5"/>
        <v>208</v>
      </c>
      <c r="L57" s="194">
        <v>5</v>
      </c>
      <c r="M57" s="37">
        <f t="shared" si="4"/>
        <v>208</v>
      </c>
      <c r="N57" s="96">
        <v>5</v>
      </c>
      <c r="O57" s="32">
        <f t="shared" si="6"/>
        <v>208</v>
      </c>
      <c r="P57" s="28">
        <f t="shared" si="2"/>
        <v>20</v>
      </c>
      <c r="Q57" s="28">
        <f t="shared" si="3"/>
        <v>0</v>
      </c>
    </row>
    <row r="58" spans="1:17" x14ac:dyDescent="0.25">
      <c r="A58" s="33"/>
      <c r="B58" s="42"/>
      <c r="C58" s="39"/>
      <c r="D58" s="35"/>
      <c r="E58" s="108"/>
      <c r="F58" s="200"/>
      <c r="G58" s="44">
        <f t="shared" si="0"/>
        <v>0</v>
      </c>
      <c r="H58" s="194"/>
      <c r="I58" s="37">
        <f t="shared" si="1"/>
        <v>0</v>
      </c>
      <c r="J58" s="96"/>
      <c r="K58" s="46">
        <f t="shared" si="5"/>
        <v>0</v>
      </c>
      <c r="L58" s="194"/>
      <c r="M58" s="37">
        <f t="shared" si="4"/>
        <v>0</v>
      </c>
      <c r="N58" s="96"/>
      <c r="O58" s="32">
        <f t="shared" si="6"/>
        <v>0</v>
      </c>
      <c r="P58" s="28">
        <f t="shared" si="2"/>
        <v>0</v>
      </c>
      <c r="Q58" s="28">
        <f t="shared" si="3"/>
        <v>0</v>
      </c>
    </row>
    <row r="59" spans="1:17" x14ac:dyDescent="0.25">
      <c r="A59" s="33"/>
      <c r="B59" s="244" t="s">
        <v>1091</v>
      </c>
      <c r="C59" s="40"/>
      <c r="D59" s="35"/>
      <c r="E59" s="86"/>
      <c r="F59" s="200"/>
      <c r="G59" s="44">
        <f t="shared" si="0"/>
        <v>0</v>
      </c>
      <c r="H59" s="194"/>
      <c r="I59" s="37">
        <f t="shared" si="1"/>
        <v>0</v>
      </c>
      <c r="J59" s="96"/>
      <c r="K59" s="46">
        <f t="shared" si="5"/>
        <v>0</v>
      </c>
      <c r="L59" s="194"/>
      <c r="M59" s="37">
        <f t="shared" si="4"/>
        <v>0</v>
      </c>
      <c r="N59" s="96"/>
      <c r="O59" s="32">
        <f t="shared" si="6"/>
        <v>0</v>
      </c>
      <c r="P59" s="28">
        <f t="shared" si="2"/>
        <v>0</v>
      </c>
      <c r="Q59" s="28">
        <f t="shared" si="3"/>
        <v>0</v>
      </c>
    </row>
    <row r="60" spans="1:17" x14ac:dyDescent="0.25">
      <c r="A60" s="33">
        <v>40</v>
      </c>
      <c r="B60" s="208" t="s">
        <v>1092</v>
      </c>
      <c r="C60" s="40"/>
      <c r="D60" s="35">
        <v>6</v>
      </c>
      <c r="E60" s="86"/>
      <c r="F60" s="200" t="s">
        <v>101</v>
      </c>
      <c r="G60" s="44">
        <f t="shared" si="0"/>
        <v>0</v>
      </c>
      <c r="H60" s="194">
        <v>3</v>
      </c>
      <c r="I60" s="37">
        <f t="shared" si="1"/>
        <v>0</v>
      </c>
      <c r="J60" s="96"/>
      <c r="K60" s="46">
        <f t="shared" si="5"/>
        <v>0</v>
      </c>
      <c r="L60" s="194">
        <v>3</v>
      </c>
      <c r="M60" s="37">
        <f t="shared" si="4"/>
        <v>0</v>
      </c>
      <c r="N60" s="96"/>
      <c r="O60" s="32">
        <f t="shared" si="6"/>
        <v>0</v>
      </c>
      <c r="P60" s="28">
        <f t="shared" si="2"/>
        <v>6</v>
      </c>
      <c r="Q60" s="28">
        <f t="shared" si="3"/>
        <v>0</v>
      </c>
    </row>
    <row r="61" spans="1:17" x14ac:dyDescent="0.25">
      <c r="A61" s="33">
        <v>41</v>
      </c>
      <c r="B61" s="42" t="s">
        <v>1093</v>
      </c>
      <c r="C61" s="40"/>
      <c r="D61" s="35">
        <v>8</v>
      </c>
      <c r="E61" s="86"/>
      <c r="F61" s="200" t="s">
        <v>410</v>
      </c>
      <c r="G61" s="44">
        <f t="shared" si="0"/>
        <v>0</v>
      </c>
      <c r="H61" s="194">
        <v>4</v>
      </c>
      <c r="I61" s="37">
        <f t="shared" si="1"/>
        <v>0</v>
      </c>
      <c r="J61" s="96"/>
      <c r="K61" s="46">
        <f t="shared" si="5"/>
        <v>0</v>
      </c>
      <c r="L61" s="194">
        <v>4</v>
      </c>
      <c r="M61" s="37">
        <f t="shared" si="4"/>
        <v>0</v>
      </c>
      <c r="N61" s="96"/>
      <c r="O61" s="32">
        <f t="shared" si="6"/>
        <v>0</v>
      </c>
      <c r="P61" s="28">
        <f t="shared" si="2"/>
        <v>8</v>
      </c>
      <c r="Q61" s="28">
        <f t="shared" si="3"/>
        <v>0</v>
      </c>
    </row>
    <row r="62" spans="1:17" x14ac:dyDescent="0.25">
      <c r="A62" s="33">
        <v>42</v>
      </c>
      <c r="B62" s="42" t="s">
        <v>1094</v>
      </c>
      <c r="C62" s="40"/>
      <c r="D62" s="35">
        <v>4</v>
      </c>
      <c r="E62" s="86"/>
      <c r="F62" s="200" t="s">
        <v>410</v>
      </c>
      <c r="G62" s="44">
        <f t="shared" si="0"/>
        <v>0</v>
      </c>
      <c r="H62" s="194">
        <v>2</v>
      </c>
      <c r="I62" s="37">
        <f t="shared" si="1"/>
        <v>0</v>
      </c>
      <c r="J62" s="96"/>
      <c r="K62" s="46">
        <f t="shared" si="5"/>
        <v>0</v>
      </c>
      <c r="L62" s="194">
        <v>2</v>
      </c>
      <c r="M62" s="37">
        <f t="shared" si="4"/>
        <v>0</v>
      </c>
      <c r="N62" s="96"/>
      <c r="O62" s="32">
        <f t="shared" si="6"/>
        <v>0</v>
      </c>
      <c r="P62" s="28">
        <f t="shared" si="2"/>
        <v>4</v>
      </c>
      <c r="Q62" s="28">
        <f t="shared" si="3"/>
        <v>0</v>
      </c>
    </row>
    <row r="63" spans="1:17" x14ac:dyDescent="0.25">
      <c r="A63" s="33">
        <v>43</v>
      </c>
      <c r="B63" s="42" t="s">
        <v>1095</v>
      </c>
      <c r="C63" s="40"/>
      <c r="D63" s="35">
        <v>100</v>
      </c>
      <c r="E63" s="86"/>
      <c r="F63" s="200" t="s">
        <v>914</v>
      </c>
      <c r="G63" s="44">
        <f t="shared" si="0"/>
        <v>0</v>
      </c>
      <c r="H63" s="194">
        <v>100</v>
      </c>
      <c r="I63" s="37">
        <f t="shared" si="1"/>
        <v>0</v>
      </c>
      <c r="J63" s="96"/>
      <c r="K63" s="46">
        <f t="shared" si="5"/>
        <v>0</v>
      </c>
      <c r="L63" s="194"/>
      <c r="M63" s="37">
        <f t="shared" si="4"/>
        <v>0</v>
      </c>
      <c r="N63" s="96"/>
      <c r="O63" s="32">
        <f t="shared" si="6"/>
        <v>0</v>
      </c>
      <c r="P63" s="28">
        <f t="shared" si="2"/>
        <v>100</v>
      </c>
      <c r="Q63" s="28">
        <f t="shared" si="3"/>
        <v>0</v>
      </c>
    </row>
    <row r="64" spans="1:17" x14ac:dyDescent="0.25">
      <c r="A64" s="33">
        <v>44</v>
      </c>
      <c r="B64" s="42" t="s">
        <v>1096</v>
      </c>
      <c r="C64" s="40"/>
      <c r="D64" s="35">
        <v>8</v>
      </c>
      <c r="E64" s="86"/>
      <c r="F64" s="200" t="s">
        <v>1103</v>
      </c>
      <c r="G64" s="44">
        <f t="shared" si="0"/>
        <v>0</v>
      </c>
      <c r="H64" s="194">
        <v>8</v>
      </c>
      <c r="I64" s="37">
        <f t="shared" si="1"/>
        <v>0</v>
      </c>
      <c r="J64" s="96"/>
      <c r="K64" s="46">
        <f t="shared" si="5"/>
        <v>0</v>
      </c>
      <c r="L64" s="194"/>
      <c r="M64" s="37">
        <f t="shared" si="4"/>
        <v>0</v>
      </c>
      <c r="N64" s="96"/>
      <c r="O64" s="32">
        <f t="shared" si="6"/>
        <v>0</v>
      </c>
      <c r="P64" s="28">
        <f t="shared" ref="P64:P78" si="7">N64+L64+J64+H64</f>
        <v>8</v>
      </c>
      <c r="Q64" s="28">
        <f t="shared" ref="Q64:Q78" si="8">P64-D64</f>
        <v>0</v>
      </c>
    </row>
    <row r="65" spans="1:17" x14ac:dyDescent="0.25">
      <c r="A65" s="33">
        <v>45</v>
      </c>
      <c r="B65" s="42" t="s">
        <v>1097</v>
      </c>
      <c r="C65" s="40"/>
      <c r="D65" s="35">
        <v>2</v>
      </c>
      <c r="E65" s="86"/>
      <c r="F65" s="200" t="s">
        <v>101</v>
      </c>
      <c r="G65" s="44">
        <f t="shared" si="0"/>
        <v>0</v>
      </c>
      <c r="H65" s="194">
        <v>2</v>
      </c>
      <c r="I65" s="37">
        <f t="shared" si="1"/>
        <v>0</v>
      </c>
      <c r="J65" s="96"/>
      <c r="K65" s="46">
        <f t="shared" si="5"/>
        <v>0</v>
      </c>
      <c r="L65" s="194"/>
      <c r="M65" s="37">
        <f t="shared" si="4"/>
        <v>0</v>
      </c>
      <c r="N65" s="96"/>
      <c r="O65" s="32">
        <f t="shared" si="6"/>
        <v>0</v>
      </c>
      <c r="P65" s="28">
        <f t="shared" si="7"/>
        <v>2</v>
      </c>
      <c r="Q65" s="28">
        <f t="shared" si="8"/>
        <v>0</v>
      </c>
    </row>
    <row r="66" spans="1:17" x14ac:dyDescent="0.25">
      <c r="A66" s="33">
        <v>46</v>
      </c>
      <c r="B66" s="208" t="s">
        <v>1098</v>
      </c>
      <c r="C66" s="40"/>
      <c r="D66" s="35">
        <v>50</v>
      </c>
      <c r="E66" s="86"/>
      <c r="F66" s="200" t="s">
        <v>101</v>
      </c>
      <c r="G66" s="44">
        <f t="shared" si="0"/>
        <v>0</v>
      </c>
      <c r="H66" s="194">
        <v>50</v>
      </c>
      <c r="I66" s="37">
        <f t="shared" si="1"/>
        <v>0</v>
      </c>
      <c r="J66" s="96"/>
      <c r="K66" s="46">
        <f t="shared" si="5"/>
        <v>0</v>
      </c>
      <c r="L66" s="194"/>
      <c r="M66" s="37">
        <f t="shared" si="4"/>
        <v>0</v>
      </c>
      <c r="N66" s="96"/>
      <c r="O66" s="32">
        <f t="shared" si="6"/>
        <v>0</v>
      </c>
      <c r="P66" s="28">
        <f t="shared" si="7"/>
        <v>50</v>
      </c>
      <c r="Q66" s="28">
        <f t="shared" si="8"/>
        <v>0</v>
      </c>
    </row>
    <row r="67" spans="1:17" x14ac:dyDescent="0.25">
      <c r="A67" s="33">
        <v>47</v>
      </c>
      <c r="B67" s="208" t="s">
        <v>1099</v>
      </c>
      <c r="C67" s="40"/>
      <c r="D67" s="35">
        <v>6</v>
      </c>
      <c r="E67" s="86">
        <v>150</v>
      </c>
      <c r="F67" s="200" t="s">
        <v>101</v>
      </c>
      <c r="G67" s="44">
        <f t="shared" si="0"/>
        <v>900</v>
      </c>
      <c r="H67" s="194">
        <v>6</v>
      </c>
      <c r="I67" s="37">
        <f t="shared" si="1"/>
        <v>900</v>
      </c>
      <c r="J67" s="96"/>
      <c r="K67" s="46">
        <f t="shared" si="5"/>
        <v>0</v>
      </c>
      <c r="L67" s="194"/>
      <c r="M67" s="37">
        <f t="shared" si="4"/>
        <v>0</v>
      </c>
      <c r="N67" s="96"/>
      <c r="O67" s="32">
        <f t="shared" si="6"/>
        <v>0</v>
      </c>
      <c r="P67" s="28">
        <f t="shared" si="7"/>
        <v>6</v>
      </c>
      <c r="Q67" s="28">
        <f t="shared" si="8"/>
        <v>0</v>
      </c>
    </row>
    <row r="68" spans="1:17" x14ac:dyDescent="0.25">
      <c r="A68" s="33">
        <v>48</v>
      </c>
      <c r="B68" s="208" t="s">
        <v>1100</v>
      </c>
      <c r="C68" s="40"/>
      <c r="D68" s="35">
        <v>6</v>
      </c>
      <c r="E68" s="86"/>
      <c r="F68" s="200" t="s">
        <v>101</v>
      </c>
      <c r="G68" s="44">
        <f t="shared" si="0"/>
        <v>0</v>
      </c>
      <c r="H68" s="194">
        <v>6</v>
      </c>
      <c r="I68" s="37">
        <f t="shared" si="1"/>
        <v>0</v>
      </c>
      <c r="J68" s="96"/>
      <c r="K68" s="46">
        <f t="shared" si="5"/>
        <v>0</v>
      </c>
      <c r="L68" s="194"/>
      <c r="M68" s="37">
        <f t="shared" si="4"/>
        <v>0</v>
      </c>
      <c r="N68" s="96"/>
      <c r="O68" s="32">
        <f t="shared" si="6"/>
        <v>0</v>
      </c>
      <c r="P68" s="28">
        <f t="shared" si="7"/>
        <v>6</v>
      </c>
      <c r="Q68" s="28">
        <f t="shared" si="8"/>
        <v>0</v>
      </c>
    </row>
    <row r="69" spans="1:17" x14ac:dyDescent="0.25">
      <c r="A69" s="33">
        <v>49</v>
      </c>
      <c r="B69" s="208" t="s">
        <v>1101</v>
      </c>
      <c r="C69" s="40"/>
      <c r="D69" s="35">
        <v>50</v>
      </c>
      <c r="E69" s="86"/>
      <c r="F69" s="200" t="s">
        <v>101</v>
      </c>
      <c r="G69" s="44">
        <f t="shared" si="0"/>
        <v>0</v>
      </c>
      <c r="H69" s="194">
        <v>50</v>
      </c>
      <c r="I69" s="37">
        <f t="shared" si="1"/>
        <v>0</v>
      </c>
      <c r="J69" s="96"/>
      <c r="K69" s="46">
        <f t="shared" si="5"/>
        <v>0</v>
      </c>
      <c r="L69" s="194"/>
      <c r="M69" s="37">
        <f t="shared" si="4"/>
        <v>0</v>
      </c>
      <c r="N69" s="96"/>
      <c r="O69" s="32">
        <f t="shared" si="6"/>
        <v>0</v>
      </c>
      <c r="P69" s="28">
        <f t="shared" si="7"/>
        <v>50</v>
      </c>
      <c r="Q69" s="28">
        <f t="shared" si="8"/>
        <v>0</v>
      </c>
    </row>
    <row r="70" spans="1:17" x14ac:dyDescent="0.25">
      <c r="A70" s="33">
        <v>50</v>
      </c>
      <c r="B70" s="208" t="s">
        <v>1102</v>
      </c>
      <c r="C70" s="40"/>
      <c r="D70" s="35">
        <v>5</v>
      </c>
      <c r="E70" s="86"/>
      <c r="F70" s="200" t="s">
        <v>410</v>
      </c>
      <c r="G70" s="44">
        <f t="shared" si="0"/>
        <v>0</v>
      </c>
      <c r="H70" s="194">
        <v>5</v>
      </c>
      <c r="I70" s="37">
        <f t="shared" si="1"/>
        <v>0</v>
      </c>
      <c r="J70" s="96"/>
      <c r="K70" s="46">
        <f t="shared" si="5"/>
        <v>0</v>
      </c>
      <c r="L70" s="194"/>
      <c r="M70" s="37">
        <f t="shared" si="4"/>
        <v>0</v>
      </c>
      <c r="N70" s="96"/>
      <c r="O70" s="32">
        <f t="shared" si="6"/>
        <v>0</v>
      </c>
      <c r="P70" s="28">
        <f t="shared" si="7"/>
        <v>5</v>
      </c>
      <c r="Q70" s="28">
        <f t="shared" si="8"/>
        <v>0</v>
      </c>
    </row>
    <row r="71" spans="1:17" x14ac:dyDescent="0.25">
      <c r="A71" s="33"/>
      <c r="B71" s="208"/>
      <c r="C71" s="40"/>
      <c r="D71" s="35"/>
      <c r="E71" s="86"/>
      <c r="F71" s="200"/>
      <c r="G71" s="44">
        <f t="shared" si="0"/>
        <v>0</v>
      </c>
      <c r="H71" s="194"/>
      <c r="I71" s="37">
        <f t="shared" si="1"/>
        <v>0</v>
      </c>
      <c r="J71" s="96"/>
      <c r="K71" s="46">
        <f t="shared" si="5"/>
        <v>0</v>
      </c>
      <c r="L71" s="194"/>
      <c r="M71" s="37">
        <f t="shared" si="4"/>
        <v>0</v>
      </c>
      <c r="N71" s="96"/>
      <c r="O71" s="32">
        <f t="shared" si="6"/>
        <v>0</v>
      </c>
      <c r="P71" s="28"/>
      <c r="Q71" s="28"/>
    </row>
    <row r="72" spans="1:17" x14ac:dyDescent="0.25">
      <c r="A72" s="33"/>
      <c r="B72" s="207" t="s">
        <v>763</v>
      </c>
      <c r="C72" s="40"/>
      <c r="D72" s="35"/>
      <c r="E72" s="86"/>
      <c r="F72" s="200"/>
      <c r="G72" s="44">
        <f t="shared" si="0"/>
        <v>0</v>
      </c>
      <c r="H72" s="194"/>
      <c r="I72" s="37">
        <f t="shared" si="1"/>
        <v>0</v>
      </c>
      <c r="J72" s="96"/>
      <c r="K72" s="46">
        <f t="shared" si="5"/>
        <v>0</v>
      </c>
      <c r="L72" s="194"/>
      <c r="M72" s="37">
        <f t="shared" si="4"/>
        <v>0</v>
      </c>
      <c r="N72" s="96"/>
      <c r="O72" s="32">
        <f t="shared" si="6"/>
        <v>0</v>
      </c>
      <c r="P72" s="28"/>
      <c r="Q72" s="28"/>
    </row>
    <row r="73" spans="1:17" x14ac:dyDescent="0.25">
      <c r="A73" s="33">
        <v>51</v>
      </c>
      <c r="B73" s="42" t="s">
        <v>1104</v>
      </c>
      <c r="C73" s="40"/>
      <c r="D73" s="35">
        <v>2</v>
      </c>
      <c r="E73" s="86"/>
      <c r="F73" s="200" t="s">
        <v>101</v>
      </c>
      <c r="G73" s="44">
        <f t="shared" si="0"/>
        <v>0</v>
      </c>
      <c r="H73" s="194">
        <v>2</v>
      </c>
      <c r="I73" s="37">
        <f t="shared" si="1"/>
        <v>0</v>
      </c>
      <c r="J73" s="96"/>
      <c r="K73" s="46">
        <f t="shared" si="5"/>
        <v>0</v>
      </c>
      <c r="L73" s="194"/>
      <c r="M73" s="37">
        <f t="shared" si="4"/>
        <v>0</v>
      </c>
      <c r="N73" s="96"/>
      <c r="O73" s="32">
        <f t="shared" si="6"/>
        <v>0</v>
      </c>
      <c r="P73" s="28">
        <f t="shared" si="7"/>
        <v>2</v>
      </c>
      <c r="Q73" s="28">
        <f t="shared" si="8"/>
        <v>0</v>
      </c>
    </row>
    <row r="74" spans="1:17" x14ac:dyDescent="0.25">
      <c r="A74" s="33">
        <v>52</v>
      </c>
      <c r="B74" s="42" t="s">
        <v>1105</v>
      </c>
      <c r="C74" s="40"/>
      <c r="D74" s="35">
        <v>2</v>
      </c>
      <c r="E74" s="86"/>
      <c r="F74" s="200" t="s">
        <v>34</v>
      </c>
      <c r="G74" s="44">
        <f t="shared" si="0"/>
        <v>0</v>
      </c>
      <c r="H74" s="194">
        <v>2</v>
      </c>
      <c r="I74" s="37">
        <f t="shared" si="1"/>
        <v>0</v>
      </c>
      <c r="J74" s="96"/>
      <c r="K74" s="46">
        <f t="shared" si="5"/>
        <v>0</v>
      </c>
      <c r="L74" s="194"/>
      <c r="M74" s="37">
        <f t="shared" si="4"/>
        <v>0</v>
      </c>
      <c r="N74" s="96"/>
      <c r="O74" s="32">
        <f t="shared" si="6"/>
        <v>0</v>
      </c>
      <c r="P74" s="28">
        <f t="shared" si="7"/>
        <v>2</v>
      </c>
      <c r="Q74" s="28">
        <f t="shared" si="8"/>
        <v>0</v>
      </c>
    </row>
    <row r="75" spans="1:17" x14ac:dyDescent="0.25">
      <c r="A75" s="33">
        <v>53</v>
      </c>
      <c r="B75" s="42" t="s">
        <v>1106</v>
      </c>
      <c r="C75" s="40"/>
      <c r="D75" s="35">
        <v>2</v>
      </c>
      <c r="E75" s="86"/>
      <c r="F75" s="200" t="s">
        <v>101</v>
      </c>
      <c r="G75" s="44">
        <f t="shared" si="0"/>
        <v>0</v>
      </c>
      <c r="H75" s="194">
        <v>2</v>
      </c>
      <c r="I75" s="37">
        <f t="shared" si="1"/>
        <v>0</v>
      </c>
      <c r="J75" s="96"/>
      <c r="K75" s="46">
        <f t="shared" si="5"/>
        <v>0</v>
      </c>
      <c r="L75" s="194"/>
      <c r="M75" s="37">
        <f t="shared" si="4"/>
        <v>0</v>
      </c>
      <c r="N75" s="96"/>
      <c r="O75" s="32">
        <f t="shared" si="6"/>
        <v>0</v>
      </c>
      <c r="P75" s="28">
        <f t="shared" si="7"/>
        <v>2</v>
      </c>
      <c r="Q75" s="28">
        <f t="shared" si="8"/>
        <v>0</v>
      </c>
    </row>
    <row r="76" spans="1:17" x14ac:dyDescent="0.25">
      <c r="A76" s="33">
        <v>54</v>
      </c>
      <c r="B76" s="42" t="s">
        <v>948</v>
      </c>
      <c r="C76" s="40"/>
      <c r="D76" s="35">
        <v>5</v>
      </c>
      <c r="E76" s="86">
        <v>450</v>
      </c>
      <c r="F76" s="200" t="s">
        <v>1108</v>
      </c>
      <c r="G76" s="44">
        <f t="shared" si="0"/>
        <v>2250</v>
      </c>
      <c r="H76" s="194">
        <v>5</v>
      </c>
      <c r="I76" s="37">
        <f t="shared" si="1"/>
        <v>2250</v>
      </c>
      <c r="J76" s="96"/>
      <c r="K76" s="46">
        <f t="shared" si="5"/>
        <v>0</v>
      </c>
      <c r="L76" s="194"/>
      <c r="M76" s="37">
        <f t="shared" si="4"/>
        <v>0</v>
      </c>
      <c r="N76" s="96"/>
      <c r="O76" s="32">
        <f t="shared" si="6"/>
        <v>0</v>
      </c>
      <c r="P76" s="28">
        <f t="shared" si="7"/>
        <v>5</v>
      </c>
      <c r="Q76" s="28">
        <f t="shared" si="8"/>
        <v>0</v>
      </c>
    </row>
    <row r="77" spans="1:17" x14ac:dyDescent="0.25">
      <c r="A77" s="33">
        <v>55</v>
      </c>
      <c r="B77" s="42" t="s">
        <v>1107</v>
      </c>
      <c r="C77" s="40"/>
      <c r="D77" s="35">
        <v>4</v>
      </c>
      <c r="E77" s="86">
        <v>150</v>
      </c>
      <c r="F77" s="200" t="s">
        <v>101</v>
      </c>
      <c r="G77" s="44">
        <f t="shared" si="0"/>
        <v>600</v>
      </c>
      <c r="H77" s="194">
        <v>2</v>
      </c>
      <c r="I77" s="37">
        <f t="shared" si="1"/>
        <v>300</v>
      </c>
      <c r="J77" s="96"/>
      <c r="K77" s="46">
        <f t="shared" si="5"/>
        <v>0</v>
      </c>
      <c r="L77" s="194">
        <v>2</v>
      </c>
      <c r="M77" s="37">
        <f t="shared" si="4"/>
        <v>300</v>
      </c>
      <c r="N77" s="96"/>
      <c r="O77" s="32">
        <f t="shared" si="6"/>
        <v>0</v>
      </c>
      <c r="P77" s="28">
        <f t="shared" si="7"/>
        <v>4</v>
      </c>
      <c r="Q77" s="28">
        <f t="shared" si="8"/>
        <v>0</v>
      </c>
    </row>
    <row r="78" spans="1:17" x14ac:dyDescent="0.25">
      <c r="A78" s="33">
        <v>56</v>
      </c>
      <c r="B78" s="42" t="s">
        <v>947</v>
      </c>
      <c r="C78" s="40"/>
      <c r="D78" s="35">
        <v>5</v>
      </c>
      <c r="E78" s="86">
        <v>325</v>
      </c>
      <c r="F78" s="200" t="s">
        <v>101</v>
      </c>
      <c r="G78" s="44">
        <f>E78*D78</f>
        <v>1625</v>
      </c>
      <c r="H78" s="194">
        <v>5</v>
      </c>
      <c r="I78" s="37">
        <f>H78*E78</f>
        <v>1625</v>
      </c>
      <c r="J78" s="96"/>
      <c r="K78" s="46">
        <f t="shared" si="5"/>
        <v>0</v>
      </c>
      <c r="L78" s="194"/>
      <c r="M78" s="37">
        <f t="shared" si="4"/>
        <v>0</v>
      </c>
      <c r="N78" s="96"/>
      <c r="O78" s="32">
        <f t="shared" si="6"/>
        <v>0</v>
      </c>
      <c r="P78" s="28">
        <f t="shared" si="7"/>
        <v>5</v>
      </c>
      <c r="Q78" s="28">
        <f t="shared" si="8"/>
        <v>0</v>
      </c>
    </row>
    <row r="79" spans="1:17" ht="13.5" thickBot="1" x14ac:dyDescent="0.3">
      <c r="A79" s="63"/>
      <c r="B79" s="64"/>
      <c r="C79" s="65"/>
      <c r="D79" s="66"/>
      <c r="E79" s="67"/>
      <c r="F79" s="68"/>
      <c r="G79" s="69"/>
      <c r="H79" s="70"/>
      <c r="I79" s="71"/>
      <c r="J79" s="72"/>
      <c r="K79" s="69"/>
      <c r="L79" s="70"/>
      <c r="M79" s="71"/>
      <c r="N79" s="97"/>
      <c r="O79" s="73"/>
      <c r="P79" s="28"/>
      <c r="Q79" s="28"/>
    </row>
    <row r="80" spans="1:17" ht="14.25" thickTop="1" thickBot="1" x14ac:dyDescent="0.3">
      <c r="A80" s="74"/>
      <c r="B80" s="81" t="s">
        <v>77</v>
      </c>
      <c r="C80" s="76"/>
      <c r="D80" s="77"/>
      <c r="E80" s="78"/>
      <c r="F80" s="79"/>
      <c r="G80" s="80">
        <f>SUM(G13:G79)</f>
        <v>32741.4408</v>
      </c>
      <c r="H80" s="76"/>
      <c r="I80" s="80">
        <f>SUM(I13:I79)</f>
        <v>13499.225200000001</v>
      </c>
      <c r="J80" s="78"/>
      <c r="K80" s="80">
        <f>SUM(K13:K79)</f>
        <v>5619.0952000000007</v>
      </c>
      <c r="L80" s="76"/>
      <c r="M80" s="80">
        <f>SUM(M13:M79)</f>
        <v>8004.0252</v>
      </c>
      <c r="N80" s="98"/>
      <c r="O80" s="80">
        <f>SUM(O13:O79)</f>
        <v>5619.0952000000007</v>
      </c>
      <c r="P80" s="28"/>
      <c r="Q80" s="28"/>
    </row>
    <row r="81" spans="1:17" ht="13.5" thickTop="1" x14ac:dyDescent="0.25">
      <c r="A81" s="8" t="s">
        <v>5</v>
      </c>
      <c r="B81" s="9"/>
      <c r="C81" s="277"/>
      <c r="D81" s="9" t="s">
        <v>6</v>
      </c>
      <c r="E81" s="9"/>
      <c r="F81" s="17"/>
      <c r="G81" s="22"/>
      <c r="H81" s="277"/>
      <c r="I81" s="22"/>
      <c r="J81" s="277"/>
      <c r="K81" s="22"/>
      <c r="L81" s="26"/>
      <c r="M81" s="23" t="s">
        <v>7</v>
      </c>
      <c r="N81" s="29"/>
      <c r="P81" s="28"/>
      <c r="Q81" s="28"/>
    </row>
    <row r="82" spans="1:17" x14ac:dyDescent="0.25">
      <c r="D82" s="8" t="s">
        <v>8</v>
      </c>
      <c r="P82" s="28"/>
      <c r="Q82" s="28"/>
    </row>
    <row r="83" spans="1:17" x14ac:dyDescent="0.25">
      <c r="P83" s="28"/>
      <c r="Q83" s="28"/>
    </row>
    <row r="84" spans="1:17" x14ac:dyDescent="0.25">
      <c r="P84" s="28"/>
      <c r="Q84" s="28"/>
    </row>
    <row r="85" spans="1:17" x14ac:dyDescent="0.25">
      <c r="A85" s="652" t="s">
        <v>1062</v>
      </c>
      <c r="B85" s="652"/>
      <c r="C85" s="280"/>
      <c r="D85" s="653" t="s">
        <v>9</v>
      </c>
      <c r="E85" s="653"/>
      <c r="F85" s="653"/>
      <c r="G85" s="20"/>
      <c r="H85" s="653" t="s">
        <v>10</v>
      </c>
      <c r="I85" s="653"/>
      <c r="J85" s="653"/>
      <c r="K85" s="20"/>
      <c r="L85" s="280"/>
      <c r="M85" s="653" t="s">
        <v>25</v>
      </c>
      <c r="N85" s="653"/>
      <c r="O85" s="653"/>
      <c r="P85" s="28"/>
      <c r="Q85" s="28"/>
    </row>
    <row r="86" spans="1:17" x14ac:dyDescent="0.25">
      <c r="A86" s="654" t="s">
        <v>11</v>
      </c>
      <c r="B86" s="654"/>
      <c r="C86" s="279"/>
      <c r="D86" s="655" t="s">
        <v>12</v>
      </c>
      <c r="E86" s="655"/>
      <c r="F86" s="655"/>
      <c r="G86" s="24"/>
      <c r="H86" s="655" t="s">
        <v>13</v>
      </c>
      <c r="I86" s="655"/>
      <c r="J86" s="655"/>
      <c r="K86" s="276"/>
      <c r="L86" s="279"/>
      <c r="M86" s="655" t="s">
        <v>26</v>
      </c>
      <c r="N86" s="655"/>
      <c r="O86" s="655"/>
      <c r="P86" s="28"/>
      <c r="Q86" s="28"/>
    </row>
  </sheetData>
  <mergeCells count="26">
    <mergeCell ref="A86:B86"/>
    <mergeCell ref="D86:F86"/>
    <mergeCell ref="H86:J86"/>
    <mergeCell ref="M86:O86"/>
    <mergeCell ref="L10:M11"/>
    <mergeCell ref="N10:O11"/>
    <mergeCell ref="A85:B85"/>
    <mergeCell ref="D85:F85"/>
    <mergeCell ref="H85:J85"/>
    <mergeCell ref="M85:O85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C6:E6"/>
    <mergeCell ref="A1:O1"/>
    <mergeCell ref="A2:O2"/>
    <mergeCell ref="C4:E4"/>
    <mergeCell ref="F4:I4"/>
    <mergeCell ref="C5:E5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88"/>
  <sheetViews>
    <sheetView showWhiteSpace="0" view="pageLayout" topLeftCell="A26" zoomScale="85" zoomScaleNormal="100" zoomScalePageLayoutView="85" workbookViewId="0">
      <selection activeCell="E47" sqref="E47"/>
    </sheetView>
  </sheetViews>
  <sheetFormatPr defaultColWidth="9.140625" defaultRowHeight="12.75" x14ac:dyDescent="0.25"/>
  <cols>
    <col min="1" max="1" width="5.42578125" style="8" customWidth="1"/>
    <col min="2" max="2" width="31.28515625" style="8" customWidth="1"/>
    <col min="3" max="4" width="8.85546875" style="4" customWidth="1"/>
    <col min="5" max="5" width="9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712" t="s">
        <v>14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567"/>
      <c r="Q1" s="567"/>
    </row>
    <row r="2" spans="1:17" s="5" customFormat="1" ht="15.75" x14ac:dyDescent="0.25">
      <c r="A2" s="712" t="s">
        <v>1624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567"/>
      <c r="Q2" s="567"/>
    </row>
    <row r="3" spans="1:17" s="5" customFormat="1" x14ac:dyDescent="0.25">
      <c r="A3" s="568"/>
      <c r="B3" s="568"/>
      <c r="C3" s="567"/>
      <c r="D3" s="567"/>
      <c r="E3" s="568"/>
      <c r="F3" s="569"/>
      <c r="G3" s="20"/>
      <c r="H3" s="567"/>
      <c r="I3" s="20"/>
      <c r="J3" s="567"/>
      <c r="K3" s="20"/>
      <c r="L3" s="567"/>
      <c r="M3" s="20"/>
      <c r="N3" s="567"/>
      <c r="O3" s="20"/>
      <c r="P3" s="567"/>
      <c r="Q3" s="567"/>
    </row>
    <row r="4" spans="1:17" s="5" customFormat="1" x14ac:dyDescent="0.25">
      <c r="A4" s="568" t="s">
        <v>0</v>
      </c>
      <c r="B4" s="568"/>
      <c r="C4" s="696" t="s">
        <v>1</v>
      </c>
      <c r="D4" s="696"/>
      <c r="E4" s="696"/>
      <c r="F4" s="696"/>
      <c r="G4" s="696"/>
      <c r="H4" s="568"/>
      <c r="I4" s="568"/>
      <c r="J4" s="567"/>
      <c r="K4" s="20"/>
      <c r="L4" s="567"/>
      <c r="M4" s="20"/>
      <c r="N4" s="567"/>
      <c r="O4" s="20"/>
      <c r="P4" s="567"/>
      <c r="Q4" s="567"/>
    </row>
    <row r="5" spans="1:17" s="5" customFormat="1" x14ac:dyDescent="0.25">
      <c r="A5" s="568" t="s">
        <v>16</v>
      </c>
      <c r="B5" s="568"/>
      <c r="C5" s="689"/>
      <c r="D5" s="689"/>
      <c r="E5" s="689"/>
      <c r="F5" s="689"/>
      <c r="G5" s="689"/>
      <c r="H5" s="567"/>
      <c r="I5" s="21"/>
      <c r="J5" s="567"/>
      <c r="K5" s="20"/>
      <c r="L5" s="567"/>
      <c r="M5" s="20"/>
      <c r="N5" s="567"/>
      <c r="O5" s="20"/>
      <c r="P5" s="567"/>
      <c r="Q5" s="567"/>
    </row>
    <row r="6" spans="1:17" s="5" customFormat="1" x14ac:dyDescent="0.25">
      <c r="A6" s="568" t="s">
        <v>17</v>
      </c>
      <c r="B6" s="568"/>
      <c r="C6" s="689" t="s">
        <v>1529</v>
      </c>
      <c r="D6" s="689"/>
      <c r="E6" s="689"/>
      <c r="F6" s="689"/>
      <c r="G6" s="689"/>
      <c r="H6" s="567"/>
      <c r="I6" s="21"/>
      <c r="J6" s="567"/>
      <c r="K6" s="20"/>
      <c r="L6" s="567"/>
      <c r="M6" s="20"/>
      <c r="N6" s="567"/>
      <c r="O6" s="20"/>
      <c r="P6" s="567"/>
      <c r="Q6" s="567"/>
    </row>
    <row r="7" spans="1:17" s="5" customFormat="1" x14ac:dyDescent="0.25">
      <c r="A7" s="568" t="s">
        <v>18</v>
      </c>
      <c r="B7" s="568"/>
      <c r="C7" s="689"/>
      <c r="D7" s="689"/>
      <c r="E7" s="689"/>
      <c r="F7" s="689"/>
      <c r="G7" s="689"/>
      <c r="H7" s="567"/>
      <c r="I7" s="21"/>
      <c r="J7" s="567"/>
      <c r="K7" s="20"/>
      <c r="L7" s="567"/>
      <c r="M7" s="20"/>
      <c r="N7" s="567"/>
      <c r="O7" s="20"/>
      <c r="P7" s="567"/>
      <c r="Q7" s="567"/>
    </row>
    <row r="8" spans="1:17" s="5" customFormat="1" ht="13.5" thickBot="1" x14ac:dyDescent="0.3">
      <c r="A8" s="568"/>
      <c r="B8" s="568"/>
      <c r="C8" s="567"/>
      <c r="D8" s="567"/>
      <c r="E8" s="567"/>
      <c r="F8" s="569"/>
      <c r="G8" s="21"/>
      <c r="H8" s="567"/>
      <c r="I8" s="21"/>
      <c r="J8" s="567"/>
      <c r="K8" s="20"/>
      <c r="L8" s="567"/>
      <c r="M8" s="20"/>
      <c r="N8" s="567"/>
      <c r="O8" s="20"/>
      <c r="P8" s="567"/>
      <c r="Q8" s="567"/>
    </row>
    <row r="9" spans="1:17" s="5" customFormat="1" ht="13.5" customHeight="1" thickTop="1" x14ac:dyDescent="0.25">
      <c r="A9" s="706" t="s">
        <v>2</v>
      </c>
      <c r="B9" s="709" t="s">
        <v>19</v>
      </c>
      <c r="C9" s="697" t="s">
        <v>20</v>
      </c>
      <c r="D9" s="697"/>
      <c r="E9" s="698" t="s">
        <v>23</v>
      </c>
      <c r="F9" s="697"/>
      <c r="G9" s="699"/>
      <c r="H9" s="713" t="s">
        <v>24</v>
      </c>
      <c r="I9" s="713"/>
      <c r="J9" s="713"/>
      <c r="K9" s="713"/>
      <c r="L9" s="713"/>
      <c r="M9" s="713"/>
      <c r="N9" s="713"/>
      <c r="O9" s="714"/>
      <c r="P9" s="567"/>
      <c r="Q9" s="567"/>
    </row>
    <row r="10" spans="1:17" s="5" customFormat="1" x14ac:dyDescent="0.25">
      <c r="A10" s="707"/>
      <c r="B10" s="710"/>
      <c r="C10" s="570" t="s">
        <v>20</v>
      </c>
      <c r="D10" s="571" t="s">
        <v>22</v>
      </c>
      <c r="E10" s="700" t="s">
        <v>3</v>
      </c>
      <c r="F10" s="701"/>
      <c r="G10" s="662" t="s">
        <v>4</v>
      </c>
      <c r="H10" s="690">
        <v>1</v>
      </c>
      <c r="I10" s="690"/>
      <c r="J10" s="692">
        <v>2</v>
      </c>
      <c r="K10" s="704"/>
      <c r="L10" s="690">
        <v>3</v>
      </c>
      <c r="M10" s="690"/>
      <c r="N10" s="692">
        <v>4</v>
      </c>
      <c r="O10" s="693"/>
      <c r="P10" s="567"/>
      <c r="Q10" s="567"/>
    </row>
    <row r="11" spans="1:17" s="1" customFormat="1" ht="13.5" thickBot="1" x14ac:dyDescent="0.3">
      <c r="A11" s="708"/>
      <c r="B11" s="711"/>
      <c r="C11" s="572" t="s">
        <v>21</v>
      </c>
      <c r="D11" s="573"/>
      <c r="E11" s="702"/>
      <c r="F11" s="703"/>
      <c r="G11" s="663"/>
      <c r="H11" s="691"/>
      <c r="I11" s="691"/>
      <c r="J11" s="694"/>
      <c r="K11" s="705"/>
      <c r="L11" s="691"/>
      <c r="M11" s="691"/>
      <c r="N11" s="694"/>
      <c r="O11" s="695"/>
      <c r="P11" s="574"/>
      <c r="Q11" s="574"/>
    </row>
    <row r="12" spans="1:17" s="5" customFormat="1" x14ac:dyDescent="0.25">
      <c r="A12" s="575"/>
      <c r="B12" s="576"/>
      <c r="C12" s="577"/>
      <c r="D12" s="578"/>
      <c r="E12" s="579"/>
      <c r="F12" s="580"/>
      <c r="G12" s="54"/>
      <c r="H12" s="577"/>
      <c r="I12" s="55"/>
      <c r="J12" s="581"/>
      <c r="K12" s="57"/>
      <c r="L12" s="577"/>
      <c r="M12" s="55"/>
      <c r="N12" s="581"/>
      <c r="O12" s="58"/>
      <c r="P12" s="567"/>
      <c r="Q12" s="567"/>
    </row>
    <row r="13" spans="1:17" s="5" customFormat="1" x14ac:dyDescent="0.25">
      <c r="A13" s="582">
        <v>1</v>
      </c>
      <c r="B13" s="42" t="s">
        <v>582</v>
      </c>
      <c r="C13" s="40"/>
      <c r="D13" s="36">
        <f>H13+J13+L13+N13</f>
        <v>2</v>
      </c>
      <c r="E13" s="108">
        <v>103.06</v>
      </c>
      <c r="F13" s="583" t="s">
        <v>45</v>
      </c>
      <c r="G13" s="44">
        <f>E13*D13</f>
        <v>206.12</v>
      </c>
      <c r="H13" s="40">
        <v>2</v>
      </c>
      <c r="I13" s="37">
        <f>H13*E13</f>
        <v>206.12</v>
      </c>
      <c r="J13" s="294"/>
      <c r="K13" s="46">
        <f>J13*E13</f>
        <v>0</v>
      </c>
      <c r="L13" s="40"/>
      <c r="M13" s="37">
        <f>L13*E13</f>
        <v>0</v>
      </c>
      <c r="N13" s="294"/>
      <c r="O13" s="32">
        <f>N13*E13</f>
        <v>0</v>
      </c>
      <c r="P13" s="567">
        <f>N13+L13+J13+H13</f>
        <v>2</v>
      </c>
      <c r="Q13" s="567">
        <f>P13-D13</f>
        <v>0</v>
      </c>
    </row>
    <row r="14" spans="1:17" s="7" customFormat="1" x14ac:dyDescent="0.25">
      <c r="A14" s="582">
        <v>2</v>
      </c>
      <c r="B14" s="42" t="s">
        <v>1530</v>
      </c>
      <c r="C14" s="40"/>
      <c r="D14" s="36">
        <f t="shared" ref="D14:D76" si="0">H14+J14+L14+N14</f>
        <v>2</v>
      </c>
      <c r="E14" s="86">
        <v>96.51</v>
      </c>
      <c r="F14" s="583" t="s">
        <v>45</v>
      </c>
      <c r="G14" s="44">
        <f t="shared" ref="G14:G75" si="1">E14*D14</f>
        <v>193.02</v>
      </c>
      <c r="H14" s="40">
        <v>2</v>
      </c>
      <c r="I14" s="37">
        <f t="shared" ref="I14:I76" si="2">H14*E14</f>
        <v>193.02</v>
      </c>
      <c r="J14" s="294"/>
      <c r="K14" s="46">
        <f t="shared" ref="K14:K73" si="3">J14*E14</f>
        <v>0</v>
      </c>
      <c r="L14" s="40"/>
      <c r="M14" s="37">
        <f t="shared" ref="M14:M73" si="4">L14*E14</f>
        <v>0</v>
      </c>
      <c r="N14" s="294"/>
      <c r="O14" s="32">
        <f t="shared" ref="O14:O73" si="5">N14*E14</f>
        <v>0</v>
      </c>
      <c r="P14" s="567">
        <f t="shared" ref="P14:P53" si="6">N14+L14+J14+H14</f>
        <v>2</v>
      </c>
      <c r="Q14" s="567">
        <f t="shared" ref="Q14:Q75" si="7">P14-D14</f>
        <v>0</v>
      </c>
    </row>
    <row r="15" spans="1:17" s="7" customFormat="1" x14ac:dyDescent="0.25">
      <c r="A15" s="582">
        <v>3</v>
      </c>
      <c r="B15" s="42" t="s">
        <v>65</v>
      </c>
      <c r="C15" s="40"/>
      <c r="D15" s="36">
        <f t="shared" si="0"/>
        <v>5</v>
      </c>
      <c r="E15" s="86">
        <v>15.6</v>
      </c>
      <c r="F15" s="583" t="s">
        <v>101</v>
      </c>
      <c r="G15" s="44">
        <f t="shared" si="1"/>
        <v>78</v>
      </c>
      <c r="H15" s="40">
        <v>5</v>
      </c>
      <c r="I15" s="37">
        <f t="shared" si="2"/>
        <v>78</v>
      </c>
      <c r="J15" s="294"/>
      <c r="K15" s="46">
        <f t="shared" si="3"/>
        <v>0</v>
      </c>
      <c r="L15" s="40"/>
      <c r="M15" s="37">
        <f t="shared" si="4"/>
        <v>0</v>
      </c>
      <c r="N15" s="294"/>
      <c r="O15" s="32">
        <f t="shared" si="5"/>
        <v>0</v>
      </c>
      <c r="P15" s="567">
        <f t="shared" si="6"/>
        <v>5</v>
      </c>
      <c r="Q15" s="567">
        <f t="shared" si="7"/>
        <v>0</v>
      </c>
    </row>
    <row r="16" spans="1:17" s="7" customFormat="1" x14ac:dyDescent="0.25">
      <c r="A16" s="582">
        <v>4</v>
      </c>
      <c r="B16" s="42" t="s">
        <v>1531</v>
      </c>
      <c r="C16" s="40"/>
      <c r="D16" s="36">
        <f t="shared" si="0"/>
        <v>5</v>
      </c>
      <c r="E16" s="86">
        <v>32.22</v>
      </c>
      <c r="F16" s="583" t="s">
        <v>952</v>
      </c>
      <c r="G16" s="44">
        <f t="shared" si="1"/>
        <v>161.1</v>
      </c>
      <c r="H16" s="40">
        <v>5</v>
      </c>
      <c r="I16" s="37">
        <f t="shared" si="2"/>
        <v>161.1</v>
      </c>
      <c r="J16" s="294"/>
      <c r="K16" s="46">
        <f t="shared" si="3"/>
        <v>0</v>
      </c>
      <c r="L16" s="40"/>
      <c r="M16" s="37">
        <f t="shared" si="4"/>
        <v>0</v>
      </c>
      <c r="N16" s="294"/>
      <c r="O16" s="32">
        <f t="shared" si="5"/>
        <v>0</v>
      </c>
      <c r="P16" s="567">
        <f t="shared" si="6"/>
        <v>5</v>
      </c>
      <c r="Q16" s="567">
        <f t="shared" si="7"/>
        <v>0</v>
      </c>
    </row>
    <row r="17" spans="1:17" s="7" customFormat="1" x14ac:dyDescent="0.25">
      <c r="A17" s="582">
        <v>5</v>
      </c>
      <c r="B17" s="42" t="s">
        <v>1532</v>
      </c>
      <c r="C17" s="40"/>
      <c r="D17" s="36">
        <f t="shared" si="0"/>
        <v>5</v>
      </c>
      <c r="E17" s="86">
        <v>12.04</v>
      </c>
      <c r="F17" s="583" t="s">
        <v>952</v>
      </c>
      <c r="G17" s="44">
        <f t="shared" si="1"/>
        <v>60.199999999999996</v>
      </c>
      <c r="H17" s="40">
        <v>5</v>
      </c>
      <c r="I17" s="37">
        <f t="shared" si="2"/>
        <v>60.199999999999996</v>
      </c>
      <c r="J17" s="294"/>
      <c r="K17" s="46">
        <f t="shared" si="3"/>
        <v>0</v>
      </c>
      <c r="L17" s="40"/>
      <c r="M17" s="37">
        <f t="shared" si="4"/>
        <v>0</v>
      </c>
      <c r="N17" s="294"/>
      <c r="O17" s="32">
        <f t="shared" si="5"/>
        <v>0</v>
      </c>
      <c r="P17" s="567">
        <f t="shared" si="6"/>
        <v>5</v>
      </c>
      <c r="Q17" s="567">
        <f t="shared" si="7"/>
        <v>0</v>
      </c>
    </row>
    <row r="18" spans="1:17" s="7" customFormat="1" x14ac:dyDescent="0.25">
      <c r="A18" s="582">
        <v>6</v>
      </c>
      <c r="B18" s="42" t="s">
        <v>251</v>
      </c>
      <c r="C18" s="40"/>
      <c r="D18" s="36">
        <f t="shared" si="0"/>
        <v>4</v>
      </c>
      <c r="E18" s="108">
        <v>12.74</v>
      </c>
      <c r="F18" s="583" t="s">
        <v>45</v>
      </c>
      <c r="G18" s="44">
        <f t="shared" si="1"/>
        <v>50.96</v>
      </c>
      <c r="H18" s="40">
        <v>4</v>
      </c>
      <c r="I18" s="37">
        <f t="shared" si="2"/>
        <v>50.96</v>
      </c>
      <c r="J18" s="294"/>
      <c r="K18" s="46">
        <f t="shared" si="3"/>
        <v>0</v>
      </c>
      <c r="L18" s="40"/>
      <c r="M18" s="37">
        <f t="shared" si="4"/>
        <v>0</v>
      </c>
      <c r="N18" s="294"/>
      <c r="O18" s="32">
        <f t="shared" si="5"/>
        <v>0</v>
      </c>
      <c r="P18" s="567">
        <f t="shared" si="6"/>
        <v>4</v>
      </c>
      <c r="Q18" s="567">
        <f t="shared" si="7"/>
        <v>0</v>
      </c>
    </row>
    <row r="19" spans="1:17" s="7" customFormat="1" x14ac:dyDescent="0.25">
      <c r="A19" s="582">
        <v>7</v>
      </c>
      <c r="B19" s="42" t="s">
        <v>1533</v>
      </c>
      <c r="C19" s="40"/>
      <c r="D19" s="36">
        <f t="shared" si="0"/>
        <v>4</v>
      </c>
      <c r="E19" s="86">
        <v>12.74</v>
      </c>
      <c r="F19" s="583" t="s">
        <v>45</v>
      </c>
      <c r="G19" s="44">
        <f t="shared" si="1"/>
        <v>50.96</v>
      </c>
      <c r="H19" s="40">
        <v>4</v>
      </c>
      <c r="I19" s="37">
        <f t="shared" si="2"/>
        <v>50.96</v>
      </c>
      <c r="J19" s="294"/>
      <c r="K19" s="46">
        <f t="shared" si="3"/>
        <v>0</v>
      </c>
      <c r="L19" s="40"/>
      <c r="M19" s="37">
        <f t="shared" si="4"/>
        <v>0</v>
      </c>
      <c r="N19" s="294"/>
      <c r="O19" s="32">
        <f t="shared" si="5"/>
        <v>0</v>
      </c>
      <c r="P19" s="567">
        <f t="shared" si="6"/>
        <v>4</v>
      </c>
      <c r="Q19" s="567">
        <f t="shared" si="7"/>
        <v>0</v>
      </c>
    </row>
    <row r="20" spans="1:17" s="7" customFormat="1" x14ac:dyDescent="0.25">
      <c r="A20" s="582">
        <v>8</v>
      </c>
      <c r="B20" s="42" t="s">
        <v>176</v>
      </c>
      <c r="C20" s="40"/>
      <c r="D20" s="36">
        <f t="shared" si="0"/>
        <v>4</v>
      </c>
      <c r="E20" s="86">
        <v>5.98</v>
      </c>
      <c r="F20" s="583" t="s">
        <v>45</v>
      </c>
      <c r="G20" s="44">
        <f t="shared" si="1"/>
        <v>23.92</v>
      </c>
      <c r="H20" s="40">
        <v>4</v>
      </c>
      <c r="I20" s="37">
        <f t="shared" si="2"/>
        <v>23.92</v>
      </c>
      <c r="J20" s="294"/>
      <c r="K20" s="46">
        <f t="shared" si="3"/>
        <v>0</v>
      </c>
      <c r="L20" s="40"/>
      <c r="M20" s="37">
        <f t="shared" si="4"/>
        <v>0</v>
      </c>
      <c r="N20" s="294"/>
      <c r="O20" s="32">
        <f t="shared" si="5"/>
        <v>0</v>
      </c>
      <c r="P20" s="567">
        <f t="shared" si="6"/>
        <v>4</v>
      </c>
      <c r="Q20" s="567">
        <f t="shared" si="7"/>
        <v>0</v>
      </c>
    </row>
    <row r="21" spans="1:17" s="7" customFormat="1" x14ac:dyDescent="0.25">
      <c r="A21" s="582">
        <v>9</v>
      </c>
      <c r="B21" s="42" t="s">
        <v>61</v>
      </c>
      <c r="C21" s="40"/>
      <c r="D21" s="36">
        <f t="shared" si="0"/>
        <v>24</v>
      </c>
      <c r="E21" s="86"/>
      <c r="F21" s="583" t="s">
        <v>142</v>
      </c>
      <c r="G21" s="44">
        <f t="shared" si="1"/>
        <v>0</v>
      </c>
      <c r="H21" s="40">
        <v>24</v>
      </c>
      <c r="I21" s="37">
        <f t="shared" si="2"/>
        <v>0</v>
      </c>
      <c r="J21" s="294"/>
      <c r="K21" s="46">
        <f t="shared" si="3"/>
        <v>0</v>
      </c>
      <c r="L21" s="40"/>
      <c r="M21" s="37">
        <f t="shared" si="4"/>
        <v>0</v>
      </c>
      <c r="N21" s="294"/>
      <c r="O21" s="32">
        <f t="shared" si="5"/>
        <v>0</v>
      </c>
      <c r="P21" s="567">
        <f t="shared" si="6"/>
        <v>24</v>
      </c>
      <c r="Q21" s="567">
        <f t="shared" si="7"/>
        <v>0</v>
      </c>
    </row>
    <row r="22" spans="1:17" s="7" customFormat="1" x14ac:dyDescent="0.25">
      <c r="A22" s="582">
        <v>10</v>
      </c>
      <c r="B22" s="42" t="s">
        <v>203</v>
      </c>
      <c r="C22" s="40"/>
      <c r="D22" s="36">
        <f t="shared" si="0"/>
        <v>10</v>
      </c>
      <c r="E22" s="86">
        <v>65.42</v>
      </c>
      <c r="F22" s="583" t="s">
        <v>118</v>
      </c>
      <c r="G22" s="44">
        <f t="shared" si="1"/>
        <v>654.20000000000005</v>
      </c>
      <c r="H22" s="40">
        <v>10</v>
      </c>
      <c r="I22" s="37">
        <f t="shared" si="2"/>
        <v>654.20000000000005</v>
      </c>
      <c r="J22" s="294"/>
      <c r="K22" s="46">
        <f t="shared" si="3"/>
        <v>0</v>
      </c>
      <c r="L22" s="40"/>
      <c r="M22" s="37">
        <f t="shared" si="4"/>
        <v>0</v>
      </c>
      <c r="N22" s="294"/>
      <c r="O22" s="32">
        <f t="shared" si="5"/>
        <v>0</v>
      </c>
      <c r="P22" s="567">
        <f t="shared" si="6"/>
        <v>10</v>
      </c>
      <c r="Q22" s="567">
        <f t="shared" si="7"/>
        <v>0</v>
      </c>
    </row>
    <row r="23" spans="1:17" s="7" customFormat="1" x14ac:dyDescent="0.25">
      <c r="A23" s="582">
        <v>11</v>
      </c>
      <c r="B23" s="42" t="s">
        <v>132</v>
      </c>
      <c r="C23" s="40"/>
      <c r="D23" s="36">
        <f t="shared" si="0"/>
        <v>6</v>
      </c>
      <c r="E23" s="86">
        <v>35</v>
      </c>
      <c r="F23" s="583" t="s">
        <v>57</v>
      </c>
      <c r="G23" s="44">
        <f t="shared" si="1"/>
        <v>210</v>
      </c>
      <c r="H23" s="40">
        <v>6</v>
      </c>
      <c r="I23" s="37">
        <f t="shared" si="2"/>
        <v>210</v>
      </c>
      <c r="J23" s="294"/>
      <c r="K23" s="46">
        <f t="shared" si="3"/>
        <v>0</v>
      </c>
      <c r="L23" s="40"/>
      <c r="M23" s="37">
        <f t="shared" si="4"/>
        <v>0</v>
      </c>
      <c r="N23" s="294"/>
      <c r="O23" s="32">
        <f t="shared" si="5"/>
        <v>0</v>
      </c>
      <c r="P23" s="567">
        <f t="shared" si="6"/>
        <v>6</v>
      </c>
      <c r="Q23" s="567">
        <f t="shared" si="7"/>
        <v>0</v>
      </c>
    </row>
    <row r="24" spans="1:17" s="7" customFormat="1" x14ac:dyDescent="0.25">
      <c r="A24" s="582">
        <v>12</v>
      </c>
      <c r="B24" s="42" t="s">
        <v>1534</v>
      </c>
      <c r="C24" s="40"/>
      <c r="D24" s="36">
        <f t="shared" si="0"/>
        <v>10</v>
      </c>
      <c r="E24" s="86">
        <v>86.06</v>
      </c>
      <c r="F24" s="583" t="s">
        <v>57</v>
      </c>
      <c r="G24" s="44">
        <f t="shared" si="1"/>
        <v>860.6</v>
      </c>
      <c r="H24" s="40">
        <v>10</v>
      </c>
      <c r="I24" s="37">
        <f t="shared" si="2"/>
        <v>860.6</v>
      </c>
      <c r="J24" s="294"/>
      <c r="K24" s="46">
        <f t="shared" si="3"/>
        <v>0</v>
      </c>
      <c r="L24" s="40"/>
      <c r="M24" s="37">
        <f t="shared" si="4"/>
        <v>0</v>
      </c>
      <c r="N24" s="294"/>
      <c r="O24" s="32">
        <f t="shared" si="5"/>
        <v>0</v>
      </c>
      <c r="P24" s="567">
        <f t="shared" si="6"/>
        <v>10</v>
      </c>
      <c r="Q24" s="567">
        <f t="shared" si="7"/>
        <v>0</v>
      </c>
    </row>
    <row r="25" spans="1:17" s="7" customFormat="1" x14ac:dyDescent="0.25">
      <c r="A25" s="582">
        <v>13</v>
      </c>
      <c r="B25" s="42" t="s">
        <v>259</v>
      </c>
      <c r="C25" s="40"/>
      <c r="D25" s="36">
        <f t="shared" si="0"/>
        <v>6</v>
      </c>
      <c r="E25" s="86">
        <v>30</v>
      </c>
      <c r="F25" s="583" t="s">
        <v>101</v>
      </c>
      <c r="G25" s="44">
        <f t="shared" si="1"/>
        <v>180</v>
      </c>
      <c r="H25" s="40">
        <v>6</v>
      </c>
      <c r="I25" s="37">
        <f t="shared" si="2"/>
        <v>180</v>
      </c>
      <c r="J25" s="294"/>
      <c r="K25" s="46">
        <f t="shared" si="3"/>
        <v>0</v>
      </c>
      <c r="L25" s="40"/>
      <c r="M25" s="37">
        <f t="shared" si="4"/>
        <v>0</v>
      </c>
      <c r="N25" s="294"/>
      <c r="O25" s="32">
        <f t="shared" si="5"/>
        <v>0</v>
      </c>
      <c r="P25" s="567">
        <f t="shared" si="6"/>
        <v>6</v>
      </c>
      <c r="Q25" s="567">
        <f t="shared" si="7"/>
        <v>0</v>
      </c>
    </row>
    <row r="26" spans="1:17" s="7" customFormat="1" x14ac:dyDescent="0.25">
      <c r="A26" s="582">
        <v>14</v>
      </c>
      <c r="B26" s="42" t="s">
        <v>1535</v>
      </c>
      <c r="C26" s="40"/>
      <c r="D26" s="36">
        <f t="shared" si="0"/>
        <v>2</v>
      </c>
      <c r="E26" s="86">
        <v>2500</v>
      </c>
      <c r="F26" s="583" t="s">
        <v>101</v>
      </c>
      <c r="G26" s="44">
        <f t="shared" si="1"/>
        <v>5000</v>
      </c>
      <c r="H26" s="40">
        <v>2</v>
      </c>
      <c r="I26" s="37">
        <f t="shared" si="2"/>
        <v>5000</v>
      </c>
      <c r="J26" s="294"/>
      <c r="K26" s="46">
        <f t="shared" si="3"/>
        <v>0</v>
      </c>
      <c r="L26" s="40"/>
      <c r="M26" s="37">
        <f t="shared" si="4"/>
        <v>0</v>
      </c>
      <c r="N26" s="294"/>
      <c r="O26" s="32">
        <f t="shared" si="5"/>
        <v>0</v>
      </c>
      <c r="P26" s="567">
        <f t="shared" si="6"/>
        <v>2</v>
      </c>
      <c r="Q26" s="567">
        <f t="shared" si="7"/>
        <v>0</v>
      </c>
    </row>
    <row r="27" spans="1:17" s="7" customFormat="1" x14ac:dyDescent="0.25">
      <c r="A27" s="582">
        <v>15</v>
      </c>
      <c r="B27" s="42" t="s">
        <v>204</v>
      </c>
      <c r="C27" s="40"/>
      <c r="D27" s="36">
        <f t="shared" si="0"/>
        <v>48</v>
      </c>
      <c r="E27" s="86">
        <v>24.84</v>
      </c>
      <c r="F27" s="583" t="s">
        <v>101</v>
      </c>
      <c r="G27" s="44">
        <f t="shared" si="1"/>
        <v>1192.32</v>
      </c>
      <c r="H27" s="40">
        <v>48</v>
      </c>
      <c r="I27" s="37">
        <f t="shared" si="2"/>
        <v>1192.32</v>
      </c>
      <c r="J27" s="294"/>
      <c r="K27" s="46">
        <f t="shared" si="3"/>
        <v>0</v>
      </c>
      <c r="L27" s="40"/>
      <c r="M27" s="37">
        <f t="shared" si="4"/>
        <v>0</v>
      </c>
      <c r="N27" s="294"/>
      <c r="O27" s="32">
        <f t="shared" si="5"/>
        <v>0</v>
      </c>
      <c r="P27" s="567">
        <f t="shared" si="6"/>
        <v>48</v>
      </c>
      <c r="Q27" s="567">
        <f t="shared" si="7"/>
        <v>0</v>
      </c>
    </row>
    <row r="28" spans="1:17" s="7" customFormat="1" x14ac:dyDescent="0.25">
      <c r="A28" s="582">
        <v>16</v>
      </c>
      <c r="B28" s="42" t="s">
        <v>137</v>
      </c>
      <c r="C28" s="40"/>
      <c r="D28" s="36">
        <f t="shared" si="0"/>
        <v>12</v>
      </c>
      <c r="E28" s="86">
        <v>130</v>
      </c>
      <c r="F28" s="583" t="s">
        <v>101</v>
      </c>
      <c r="G28" s="44">
        <f t="shared" si="1"/>
        <v>1560</v>
      </c>
      <c r="H28" s="40">
        <v>12</v>
      </c>
      <c r="I28" s="37">
        <f t="shared" si="2"/>
        <v>1560</v>
      </c>
      <c r="J28" s="294"/>
      <c r="K28" s="46">
        <f t="shared" si="3"/>
        <v>0</v>
      </c>
      <c r="L28" s="40"/>
      <c r="M28" s="37">
        <f t="shared" si="4"/>
        <v>0</v>
      </c>
      <c r="N28" s="294"/>
      <c r="O28" s="32">
        <f t="shared" si="5"/>
        <v>0</v>
      </c>
      <c r="P28" s="567">
        <f t="shared" si="6"/>
        <v>12</v>
      </c>
      <c r="Q28" s="567">
        <f t="shared" si="7"/>
        <v>0</v>
      </c>
    </row>
    <row r="29" spans="1:17" s="7" customFormat="1" x14ac:dyDescent="0.25">
      <c r="A29" s="582">
        <v>17</v>
      </c>
      <c r="B29" s="42" t="s">
        <v>36</v>
      </c>
      <c r="C29" s="40"/>
      <c r="D29" s="36">
        <f t="shared" si="0"/>
        <v>1</v>
      </c>
      <c r="E29" s="86">
        <v>131.96</v>
      </c>
      <c r="F29" s="583" t="s">
        <v>101</v>
      </c>
      <c r="G29" s="44">
        <f t="shared" si="1"/>
        <v>131.96</v>
      </c>
      <c r="H29" s="40">
        <v>1</v>
      </c>
      <c r="I29" s="37">
        <f t="shared" si="2"/>
        <v>131.96</v>
      </c>
      <c r="J29" s="294"/>
      <c r="K29" s="46">
        <f t="shared" si="3"/>
        <v>0</v>
      </c>
      <c r="L29" s="40"/>
      <c r="M29" s="37">
        <f t="shared" si="4"/>
        <v>0</v>
      </c>
      <c r="N29" s="294"/>
      <c r="O29" s="32">
        <f t="shared" si="5"/>
        <v>0</v>
      </c>
      <c r="P29" s="567">
        <f t="shared" si="6"/>
        <v>1</v>
      </c>
      <c r="Q29" s="567">
        <f t="shared" si="7"/>
        <v>0</v>
      </c>
    </row>
    <row r="30" spans="1:17" s="7" customFormat="1" x14ac:dyDescent="0.25">
      <c r="A30" s="582">
        <v>18</v>
      </c>
      <c r="B30" s="42" t="s">
        <v>1536</v>
      </c>
      <c r="C30" s="40"/>
      <c r="D30" s="36">
        <f t="shared" si="0"/>
        <v>120</v>
      </c>
      <c r="E30" s="86">
        <v>2.91</v>
      </c>
      <c r="F30" s="583" t="s">
        <v>101</v>
      </c>
      <c r="G30" s="44">
        <f t="shared" si="1"/>
        <v>349.20000000000005</v>
      </c>
      <c r="H30" s="40">
        <v>120</v>
      </c>
      <c r="I30" s="37">
        <f t="shared" si="2"/>
        <v>349.20000000000005</v>
      </c>
      <c r="J30" s="294"/>
      <c r="K30" s="46">
        <f t="shared" si="3"/>
        <v>0</v>
      </c>
      <c r="L30" s="40"/>
      <c r="M30" s="37">
        <f t="shared" si="4"/>
        <v>0</v>
      </c>
      <c r="N30" s="294"/>
      <c r="O30" s="32">
        <f t="shared" si="5"/>
        <v>0</v>
      </c>
      <c r="P30" s="567">
        <f t="shared" si="6"/>
        <v>120</v>
      </c>
      <c r="Q30" s="567">
        <f t="shared" si="7"/>
        <v>0</v>
      </c>
    </row>
    <row r="31" spans="1:17" s="7" customFormat="1" x14ac:dyDescent="0.25">
      <c r="A31" s="582">
        <v>19</v>
      </c>
      <c r="B31" s="42" t="s">
        <v>1537</v>
      </c>
      <c r="C31" s="40"/>
      <c r="D31" s="36">
        <f t="shared" si="0"/>
        <v>120</v>
      </c>
      <c r="E31" s="86">
        <v>2.5299999999999998</v>
      </c>
      <c r="F31" s="583" t="s">
        <v>101</v>
      </c>
      <c r="G31" s="44">
        <f t="shared" si="1"/>
        <v>303.59999999999997</v>
      </c>
      <c r="H31" s="40">
        <v>120</v>
      </c>
      <c r="I31" s="37">
        <f t="shared" si="2"/>
        <v>303.59999999999997</v>
      </c>
      <c r="J31" s="294"/>
      <c r="K31" s="46">
        <f t="shared" si="3"/>
        <v>0</v>
      </c>
      <c r="L31" s="40"/>
      <c r="M31" s="37">
        <f t="shared" si="4"/>
        <v>0</v>
      </c>
      <c r="N31" s="294"/>
      <c r="O31" s="32">
        <f t="shared" si="5"/>
        <v>0</v>
      </c>
      <c r="P31" s="567">
        <f t="shared" si="6"/>
        <v>120</v>
      </c>
      <c r="Q31" s="567">
        <f t="shared" si="7"/>
        <v>0</v>
      </c>
    </row>
    <row r="32" spans="1:17" s="7" customFormat="1" x14ac:dyDescent="0.25">
      <c r="A32" s="582">
        <v>20</v>
      </c>
      <c r="B32" s="208" t="s">
        <v>1538</v>
      </c>
      <c r="C32" s="40"/>
      <c r="D32" s="36">
        <f t="shared" si="0"/>
        <v>20</v>
      </c>
      <c r="E32" s="86">
        <v>17.559999999999999</v>
      </c>
      <c r="F32" s="583" t="s">
        <v>101</v>
      </c>
      <c r="G32" s="44">
        <f t="shared" si="1"/>
        <v>351.2</v>
      </c>
      <c r="H32" s="40">
        <v>20</v>
      </c>
      <c r="I32" s="37">
        <f t="shared" si="2"/>
        <v>351.2</v>
      </c>
      <c r="J32" s="294"/>
      <c r="K32" s="46">
        <f t="shared" si="3"/>
        <v>0</v>
      </c>
      <c r="L32" s="40"/>
      <c r="M32" s="37">
        <f t="shared" si="4"/>
        <v>0</v>
      </c>
      <c r="N32" s="294"/>
      <c r="O32" s="32">
        <f t="shared" si="5"/>
        <v>0</v>
      </c>
      <c r="P32" s="567">
        <f t="shared" si="6"/>
        <v>20</v>
      </c>
      <c r="Q32" s="567">
        <f t="shared" si="7"/>
        <v>0</v>
      </c>
    </row>
    <row r="33" spans="1:17" x14ac:dyDescent="0.25">
      <c r="A33" s="582">
        <v>21</v>
      </c>
      <c r="B33" s="42" t="s">
        <v>261</v>
      </c>
      <c r="C33" s="40"/>
      <c r="D33" s="36">
        <f t="shared" si="0"/>
        <v>2</v>
      </c>
      <c r="E33" s="108">
        <v>27.66</v>
      </c>
      <c r="F33" s="583" t="s">
        <v>101</v>
      </c>
      <c r="G33" s="44">
        <f t="shared" si="1"/>
        <v>55.32</v>
      </c>
      <c r="H33" s="40">
        <v>2</v>
      </c>
      <c r="I33" s="37">
        <f t="shared" si="2"/>
        <v>55.32</v>
      </c>
      <c r="J33" s="294"/>
      <c r="K33" s="46">
        <f t="shared" si="3"/>
        <v>0</v>
      </c>
      <c r="L33" s="40"/>
      <c r="M33" s="37">
        <f t="shared" si="4"/>
        <v>0</v>
      </c>
      <c r="N33" s="294"/>
      <c r="O33" s="32">
        <f t="shared" si="5"/>
        <v>0</v>
      </c>
      <c r="P33" s="567">
        <f t="shared" si="6"/>
        <v>2</v>
      </c>
      <c r="Q33" s="567">
        <f t="shared" si="7"/>
        <v>0</v>
      </c>
    </row>
    <row r="34" spans="1:17" x14ac:dyDescent="0.25">
      <c r="A34" s="582">
        <v>22</v>
      </c>
      <c r="B34" s="42" t="s">
        <v>180</v>
      </c>
      <c r="C34" s="40"/>
      <c r="D34" s="36">
        <f t="shared" si="0"/>
        <v>3</v>
      </c>
      <c r="E34" s="86">
        <v>24.63</v>
      </c>
      <c r="F34" s="583" t="s">
        <v>101</v>
      </c>
      <c r="G34" s="44">
        <f t="shared" si="1"/>
        <v>73.89</v>
      </c>
      <c r="H34" s="40">
        <v>3</v>
      </c>
      <c r="I34" s="37">
        <f t="shared" si="2"/>
        <v>73.89</v>
      </c>
      <c r="J34" s="294"/>
      <c r="K34" s="46">
        <f t="shared" si="3"/>
        <v>0</v>
      </c>
      <c r="L34" s="40"/>
      <c r="M34" s="37">
        <f t="shared" si="4"/>
        <v>0</v>
      </c>
      <c r="N34" s="294"/>
      <c r="O34" s="32">
        <f t="shared" si="5"/>
        <v>0</v>
      </c>
      <c r="P34" s="567">
        <f t="shared" si="6"/>
        <v>3</v>
      </c>
      <c r="Q34" s="567">
        <f t="shared" si="7"/>
        <v>0</v>
      </c>
    </row>
    <row r="35" spans="1:17" x14ac:dyDescent="0.25">
      <c r="A35" s="582">
        <v>23</v>
      </c>
      <c r="B35" s="42" t="s">
        <v>1539</v>
      </c>
      <c r="C35" s="40"/>
      <c r="D35" s="36">
        <f t="shared" si="0"/>
        <v>100</v>
      </c>
      <c r="E35" s="86">
        <v>2.14</v>
      </c>
      <c r="F35" s="583" t="s">
        <v>101</v>
      </c>
      <c r="G35" s="44">
        <f t="shared" si="1"/>
        <v>214</v>
      </c>
      <c r="H35" s="40">
        <v>100</v>
      </c>
      <c r="I35" s="37">
        <f t="shared" si="2"/>
        <v>214</v>
      </c>
      <c r="J35" s="294"/>
      <c r="K35" s="46">
        <f t="shared" si="3"/>
        <v>0</v>
      </c>
      <c r="L35" s="40"/>
      <c r="M35" s="37">
        <f t="shared" si="4"/>
        <v>0</v>
      </c>
      <c r="N35" s="294"/>
      <c r="O35" s="32">
        <f t="shared" si="5"/>
        <v>0</v>
      </c>
      <c r="P35" s="567">
        <f t="shared" si="6"/>
        <v>100</v>
      </c>
      <c r="Q35" s="567">
        <f t="shared" si="7"/>
        <v>0</v>
      </c>
    </row>
    <row r="36" spans="1:17" x14ac:dyDescent="0.25">
      <c r="A36" s="582">
        <v>24</v>
      </c>
      <c r="B36" s="42" t="s">
        <v>1540</v>
      </c>
      <c r="C36" s="40"/>
      <c r="D36" s="36">
        <f t="shared" si="0"/>
        <v>1</v>
      </c>
      <c r="E36" s="86">
        <v>4.42</v>
      </c>
      <c r="F36" s="583" t="s">
        <v>45</v>
      </c>
      <c r="G36" s="44">
        <f t="shared" si="1"/>
        <v>4.42</v>
      </c>
      <c r="H36" s="40">
        <v>1</v>
      </c>
      <c r="I36" s="37">
        <f t="shared" si="2"/>
        <v>4.42</v>
      </c>
      <c r="J36" s="294"/>
      <c r="K36" s="46">
        <f t="shared" si="3"/>
        <v>0</v>
      </c>
      <c r="L36" s="40"/>
      <c r="M36" s="37">
        <f t="shared" si="4"/>
        <v>0</v>
      </c>
      <c r="N36" s="294"/>
      <c r="O36" s="32">
        <f t="shared" si="5"/>
        <v>0</v>
      </c>
      <c r="P36" s="567">
        <f t="shared" si="6"/>
        <v>1</v>
      </c>
      <c r="Q36" s="567">
        <f t="shared" si="7"/>
        <v>0</v>
      </c>
    </row>
    <row r="37" spans="1:17" x14ac:dyDescent="0.25">
      <c r="A37" s="582">
        <v>25</v>
      </c>
      <c r="B37" s="42" t="s">
        <v>1541</v>
      </c>
      <c r="C37" s="40"/>
      <c r="D37" s="36">
        <f t="shared" si="0"/>
        <v>1</v>
      </c>
      <c r="E37" s="86">
        <v>208.52</v>
      </c>
      <c r="F37" s="583" t="s">
        <v>118</v>
      </c>
      <c r="G37" s="44">
        <f t="shared" si="1"/>
        <v>208.52</v>
      </c>
      <c r="H37" s="40">
        <v>1</v>
      </c>
      <c r="I37" s="37">
        <f t="shared" si="2"/>
        <v>208.52</v>
      </c>
      <c r="J37" s="294"/>
      <c r="K37" s="46">
        <f t="shared" si="3"/>
        <v>0</v>
      </c>
      <c r="L37" s="40"/>
      <c r="M37" s="37">
        <f t="shared" si="4"/>
        <v>0</v>
      </c>
      <c r="N37" s="294"/>
      <c r="O37" s="32">
        <f t="shared" si="5"/>
        <v>0</v>
      </c>
      <c r="P37" s="567">
        <f>N37+L37+J37+H37</f>
        <v>1</v>
      </c>
      <c r="Q37" s="567">
        <f t="shared" si="7"/>
        <v>0</v>
      </c>
    </row>
    <row r="38" spans="1:17" x14ac:dyDescent="0.25">
      <c r="A38" s="582">
        <v>26</v>
      </c>
      <c r="B38" s="42" t="s">
        <v>418</v>
      </c>
      <c r="C38" s="40"/>
      <c r="D38" s="36">
        <f t="shared" si="0"/>
        <v>20</v>
      </c>
      <c r="E38" s="86">
        <v>69.78</v>
      </c>
      <c r="F38" s="583" t="s">
        <v>101</v>
      </c>
      <c r="G38" s="44">
        <f t="shared" si="1"/>
        <v>1395.6</v>
      </c>
      <c r="H38" s="40">
        <v>20</v>
      </c>
      <c r="I38" s="37">
        <f t="shared" si="2"/>
        <v>1395.6</v>
      </c>
      <c r="J38" s="294"/>
      <c r="K38" s="46">
        <f t="shared" si="3"/>
        <v>0</v>
      </c>
      <c r="L38" s="40"/>
      <c r="M38" s="37">
        <f t="shared" si="4"/>
        <v>0</v>
      </c>
      <c r="N38" s="294"/>
      <c r="O38" s="32">
        <f t="shared" si="5"/>
        <v>0</v>
      </c>
      <c r="P38" s="567">
        <f>N38+L38+J38+H38</f>
        <v>20</v>
      </c>
      <c r="Q38" s="567">
        <f t="shared" si="7"/>
        <v>0</v>
      </c>
    </row>
    <row r="39" spans="1:17" x14ac:dyDescent="0.25">
      <c r="A39" s="582">
        <v>27</v>
      </c>
      <c r="B39" s="42" t="s">
        <v>1542</v>
      </c>
      <c r="C39" s="40"/>
      <c r="D39" s="36">
        <f t="shared" si="0"/>
        <v>5</v>
      </c>
      <c r="E39" s="86">
        <v>10</v>
      </c>
      <c r="F39" s="583" t="s">
        <v>101</v>
      </c>
      <c r="G39" s="44">
        <f t="shared" si="1"/>
        <v>50</v>
      </c>
      <c r="H39" s="40">
        <v>5</v>
      </c>
      <c r="I39" s="37">
        <f t="shared" si="2"/>
        <v>50</v>
      </c>
      <c r="J39" s="294"/>
      <c r="K39" s="46">
        <f t="shared" si="3"/>
        <v>0</v>
      </c>
      <c r="L39" s="40"/>
      <c r="M39" s="37">
        <f t="shared" si="4"/>
        <v>0</v>
      </c>
      <c r="N39" s="294"/>
      <c r="O39" s="32">
        <f t="shared" si="5"/>
        <v>0</v>
      </c>
      <c r="P39" s="567">
        <f t="shared" si="6"/>
        <v>5</v>
      </c>
      <c r="Q39" s="567">
        <f t="shared" si="7"/>
        <v>0</v>
      </c>
    </row>
    <row r="40" spans="1:17" x14ac:dyDescent="0.25">
      <c r="A40" s="582">
        <v>28</v>
      </c>
      <c r="B40" s="42" t="s">
        <v>928</v>
      </c>
      <c r="C40" s="40"/>
      <c r="D40" s="36">
        <f t="shared" si="0"/>
        <v>100</v>
      </c>
      <c r="E40" s="86">
        <v>5.18</v>
      </c>
      <c r="F40" s="583" t="s">
        <v>101</v>
      </c>
      <c r="G40" s="44">
        <f t="shared" si="1"/>
        <v>518</v>
      </c>
      <c r="H40" s="40">
        <v>100</v>
      </c>
      <c r="I40" s="37">
        <f t="shared" si="2"/>
        <v>518</v>
      </c>
      <c r="J40" s="294"/>
      <c r="K40" s="46">
        <f t="shared" si="3"/>
        <v>0</v>
      </c>
      <c r="L40" s="40"/>
      <c r="M40" s="37">
        <f t="shared" si="4"/>
        <v>0</v>
      </c>
      <c r="N40" s="294"/>
      <c r="O40" s="32">
        <f t="shared" si="5"/>
        <v>0</v>
      </c>
      <c r="P40" s="567">
        <f t="shared" si="6"/>
        <v>100</v>
      </c>
      <c r="Q40" s="567">
        <f t="shared" si="7"/>
        <v>0</v>
      </c>
    </row>
    <row r="41" spans="1:17" x14ac:dyDescent="0.25">
      <c r="A41" s="582">
        <v>29</v>
      </c>
      <c r="B41" s="42" t="s">
        <v>1231</v>
      </c>
      <c r="C41" s="40"/>
      <c r="D41" s="36">
        <f t="shared" si="0"/>
        <v>100</v>
      </c>
      <c r="E41" s="86">
        <v>4.08</v>
      </c>
      <c r="F41" s="583" t="s">
        <v>101</v>
      </c>
      <c r="G41" s="44">
        <f t="shared" si="1"/>
        <v>408</v>
      </c>
      <c r="H41" s="40">
        <v>100</v>
      </c>
      <c r="I41" s="37">
        <f t="shared" si="2"/>
        <v>408</v>
      </c>
      <c r="J41" s="294"/>
      <c r="K41" s="46">
        <f t="shared" si="3"/>
        <v>0</v>
      </c>
      <c r="L41" s="40"/>
      <c r="M41" s="37">
        <f t="shared" si="4"/>
        <v>0</v>
      </c>
      <c r="N41" s="294"/>
      <c r="O41" s="32">
        <f t="shared" si="5"/>
        <v>0</v>
      </c>
      <c r="P41" s="567">
        <f t="shared" si="6"/>
        <v>100</v>
      </c>
      <c r="Q41" s="567">
        <f t="shared" si="7"/>
        <v>0</v>
      </c>
    </row>
    <row r="42" spans="1:17" x14ac:dyDescent="0.25">
      <c r="A42" s="582">
        <v>30</v>
      </c>
      <c r="B42" s="42" t="s">
        <v>1543</v>
      </c>
      <c r="C42" s="40"/>
      <c r="D42" s="36">
        <f t="shared" si="0"/>
        <v>10</v>
      </c>
      <c r="E42" s="108">
        <v>259.2</v>
      </c>
      <c r="F42" s="583" t="s">
        <v>101</v>
      </c>
      <c r="G42" s="44">
        <f t="shared" si="1"/>
        <v>2592</v>
      </c>
      <c r="H42" s="40">
        <v>10</v>
      </c>
      <c r="I42" s="37">
        <f t="shared" si="2"/>
        <v>2592</v>
      </c>
      <c r="J42" s="294"/>
      <c r="K42" s="46">
        <f t="shared" si="3"/>
        <v>0</v>
      </c>
      <c r="L42" s="40"/>
      <c r="M42" s="37">
        <f t="shared" si="4"/>
        <v>0</v>
      </c>
      <c r="N42" s="294"/>
      <c r="O42" s="32">
        <f t="shared" si="5"/>
        <v>0</v>
      </c>
      <c r="P42" s="567">
        <f t="shared" si="6"/>
        <v>10</v>
      </c>
      <c r="Q42" s="567">
        <f t="shared" si="7"/>
        <v>0</v>
      </c>
    </row>
    <row r="43" spans="1:17" x14ac:dyDescent="0.25">
      <c r="A43" s="582">
        <v>31</v>
      </c>
      <c r="B43" s="42" t="s">
        <v>1544</v>
      </c>
      <c r="C43" s="40"/>
      <c r="D43" s="36">
        <f t="shared" si="0"/>
        <v>10</v>
      </c>
      <c r="E43" s="86">
        <v>259.2</v>
      </c>
      <c r="F43" s="583" t="s">
        <v>101</v>
      </c>
      <c r="G43" s="44">
        <f t="shared" si="1"/>
        <v>2592</v>
      </c>
      <c r="H43" s="40">
        <v>10</v>
      </c>
      <c r="I43" s="37">
        <f t="shared" si="2"/>
        <v>2592</v>
      </c>
      <c r="J43" s="294"/>
      <c r="K43" s="46">
        <f t="shared" si="3"/>
        <v>0</v>
      </c>
      <c r="L43" s="40"/>
      <c r="M43" s="37">
        <f t="shared" si="4"/>
        <v>0</v>
      </c>
      <c r="N43" s="294"/>
      <c r="O43" s="32">
        <f t="shared" si="5"/>
        <v>0</v>
      </c>
      <c r="P43" s="567">
        <f t="shared" si="6"/>
        <v>10</v>
      </c>
      <c r="Q43" s="567">
        <f t="shared" si="7"/>
        <v>0</v>
      </c>
    </row>
    <row r="44" spans="1:17" x14ac:dyDescent="0.25">
      <c r="A44" s="582">
        <v>32</v>
      </c>
      <c r="B44" s="42" t="s">
        <v>1545</v>
      </c>
      <c r="C44" s="40"/>
      <c r="D44" s="36">
        <f t="shared" si="0"/>
        <v>10</v>
      </c>
      <c r="E44" s="86">
        <v>259.2</v>
      </c>
      <c r="F44" s="583" t="s">
        <v>101</v>
      </c>
      <c r="G44" s="44">
        <f t="shared" si="1"/>
        <v>2592</v>
      </c>
      <c r="H44" s="40">
        <v>10</v>
      </c>
      <c r="I44" s="37">
        <f t="shared" si="2"/>
        <v>2592</v>
      </c>
      <c r="J44" s="294"/>
      <c r="K44" s="46">
        <f t="shared" si="3"/>
        <v>0</v>
      </c>
      <c r="L44" s="40"/>
      <c r="M44" s="37">
        <f t="shared" si="4"/>
        <v>0</v>
      </c>
      <c r="N44" s="294"/>
      <c r="O44" s="32">
        <f t="shared" si="5"/>
        <v>0</v>
      </c>
      <c r="P44" s="567">
        <f t="shared" si="6"/>
        <v>10</v>
      </c>
      <c r="Q44" s="567">
        <f t="shared" si="7"/>
        <v>0</v>
      </c>
    </row>
    <row r="45" spans="1:17" x14ac:dyDescent="0.25">
      <c r="A45" s="582">
        <v>33</v>
      </c>
      <c r="B45" s="42" t="s">
        <v>1546</v>
      </c>
      <c r="C45" s="40"/>
      <c r="D45" s="36">
        <f t="shared" si="0"/>
        <v>10</v>
      </c>
      <c r="E45" s="86">
        <v>259.2</v>
      </c>
      <c r="F45" s="583" t="s">
        <v>101</v>
      </c>
      <c r="G45" s="44">
        <f t="shared" si="1"/>
        <v>2592</v>
      </c>
      <c r="H45" s="40">
        <v>10</v>
      </c>
      <c r="I45" s="37">
        <f t="shared" si="2"/>
        <v>2592</v>
      </c>
      <c r="J45" s="294"/>
      <c r="K45" s="46">
        <f t="shared" si="3"/>
        <v>0</v>
      </c>
      <c r="L45" s="40"/>
      <c r="M45" s="37">
        <f t="shared" si="4"/>
        <v>0</v>
      </c>
      <c r="N45" s="294"/>
      <c r="O45" s="32">
        <f t="shared" si="5"/>
        <v>0</v>
      </c>
      <c r="P45" s="567">
        <f t="shared" si="6"/>
        <v>10</v>
      </c>
      <c r="Q45" s="567">
        <f t="shared" si="7"/>
        <v>0</v>
      </c>
    </row>
    <row r="46" spans="1:17" x14ac:dyDescent="0.25">
      <c r="A46" s="582">
        <v>34</v>
      </c>
      <c r="B46" s="42" t="s">
        <v>571</v>
      </c>
      <c r="C46" s="40"/>
      <c r="D46" s="36">
        <f t="shared" si="0"/>
        <v>2</v>
      </c>
      <c r="E46" s="108"/>
      <c r="F46" s="583" t="s">
        <v>101</v>
      </c>
      <c r="G46" s="44">
        <f t="shared" si="1"/>
        <v>0</v>
      </c>
      <c r="H46" s="40">
        <v>2</v>
      </c>
      <c r="I46" s="37">
        <f t="shared" si="2"/>
        <v>0</v>
      </c>
      <c r="J46" s="294"/>
      <c r="K46" s="46">
        <f t="shared" si="3"/>
        <v>0</v>
      </c>
      <c r="L46" s="40"/>
      <c r="M46" s="37">
        <f t="shared" si="4"/>
        <v>0</v>
      </c>
      <c r="N46" s="294"/>
      <c r="O46" s="32">
        <f t="shared" si="5"/>
        <v>0</v>
      </c>
      <c r="P46" s="567">
        <f t="shared" si="6"/>
        <v>2</v>
      </c>
      <c r="Q46" s="567">
        <f t="shared" si="7"/>
        <v>0</v>
      </c>
    </row>
    <row r="47" spans="1:17" x14ac:dyDescent="0.25">
      <c r="A47" s="582">
        <v>35</v>
      </c>
      <c r="B47" s="208" t="s">
        <v>948</v>
      </c>
      <c r="C47" s="40"/>
      <c r="D47" s="36">
        <f t="shared" si="0"/>
        <v>50</v>
      </c>
      <c r="E47" s="86">
        <v>450</v>
      </c>
      <c r="F47" s="584" t="s">
        <v>280</v>
      </c>
      <c r="G47" s="44">
        <f t="shared" si="1"/>
        <v>22500</v>
      </c>
      <c r="H47" s="40">
        <v>50</v>
      </c>
      <c r="I47" s="37">
        <f t="shared" si="2"/>
        <v>22500</v>
      </c>
      <c r="J47" s="294"/>
      <c r="K47" s="46">
        <f t="shared" si="3"/>
        <v>0</v>
      </c>
      <c r="L47" s="40"/>
      <c r="M47" s="37">
        <f t="shared" si="4"/>
        <v>0</v>
      </c>
      <c r="N47" s="294"/>
      <c r="O47" s="32">
        <f t="shared" si="5"/>
        <v>0</v>
      </c>
      <c r="P47" s="567">
        <f t="shared" si="6"/>
        <v>50</v>
      </c>
      <c r="Q47" s="567">
        <f t="shared" si="7"/>
        <v>0</v>
      </c>
    </row>
    <row r="48" spans="1:17" x14ac:dyDescent="0.25">
      <c r="A48" s="582">
        <v>36</v>
      </c>
      <c r="B48" s="208" t="s">
        <v>2255</v>
      </c>
      <c r="C48" s="40"/>
      <c r="D48" s="36">
        <f t="shared" si="0"/>
        <v>560</v>
      </c>
      <c r="E48" s="86">
        <v>45</v>
      </c>
      <c r="F48" s="584" t="s">
        <v>280</v>
      </c>
      <c r="G48" s="44">
        <f t="shared" si="1"/>
        <v>25200</v>
      </c>
      <c r="H48" s="40">
        <v>560</v>
      </c>
      <c r="I48" s="37">
        <f t="shared" si="2"/>
        <v>25200</v>
      </c>
      <c r="J48" s="294"/>
      <c r="K48" s="46">
        <f t="shared" si="3"/>
        <v>0</v>
      </c>
      <c r="L48" s="40"/>
      <c r="M48" s="37">
        <f t="shared" si="4"/>
        <v>0</v>
      </c>
      <c r="N48" s="294"/>
      <c r="O48" s="32">
        <f t="shared" si="5"/>
        <v>0</v>
      </c>
      <c r="P48" s="567">
        <f t="shared" si="6"/>
        <v>560</v>
      </c>
      <c r="Q48" s="567">
        <f t="shared" si="7"/>
        <v>0</v>
      </c>
    </row>
    <row r="49" spans="1:17" x14ac:dyDescent="0.25">
      <c r="A49" s="582">
        <v>37</v>
      </c>
      <c r="B49" s="208" t="s">
        <v>2256</v>
      </c>
      <c r="C49" s="40"/>
      <c r="D49" s="36">
        <f t="shared" si="0"/>
        <v>200</v>
      </c>
      <c r="E49" s="86"/>
      <c r="F49" s="584" t="s">
        <v>280</v>
      </c>
      <c r="G49" s="44"/>
      <c r="H49" s="40">
        <v>200</v>
      </c>
      <c r="I49" s="37"/>
      <c r="J49" s="294"/>
      <c r="K49" s="46"/>
      <c r="L49" s="40"/>
      <c r="M49" s="37"/>
      <c r="N49" s="294"/>
      <c r="O49" s="32"/>
      <c r="P49" s="567">
        <f t="shared" si="6"/>
        <v>200</v>
      </c>
      <c r="Q49" s="567">
        <f t="shared" si="7"/>
        <v>0</v>
      </c>
    </row>
    <row r="50" spans="1:17" x14ac:dyDescent="0.25">
      <c r="A50" s="582">
        <v>38</v>
      </c>
      <c r="B50" s="42" t="s">
        <v>1316</v>
      </c>
      <c r="C50" s="40"/>
      <c r="D50" s="36">
        <f t="shared" si="0"/>
        <v>40</v>
      </c>
      <c r="E50" s="86">
        <v>175</v>
      </c>
      <c r="F50" s="584" t="s">
        <v>101</v>
      </c>
      <c r="G50" s="44">
        <f t="shared" si="1"/>
        <v>7000</v>
      </c>
      <c r="H50" s="40">
        <v>40</v>
      </c>
      <c r="I50" s="37">
        <f t="shared" si="2"/>
        <v>7000</v>
      </c>
      <c r="J50" s="294"/>
      <c r="K50" s="46">
        <f t="shared" si="3"/>
        <v>0</v>
      </c>
      <c r="L50" s="40"/>
      <c r="M50" s="37">
        <f t="shared" si="4"/>
        <v>0</v>
      </c>
      <c r="N50" s="294"/>
      <c r="O50" s="32">
        <f t="shared" si="5"/>
        <v>0</v>
      </c>
      <c r="P50" s="567">
        <f t="shared" si="6"/>
        <v>40</v>
      </c>
      <c r="Q50" s="567">
        <f t="shared" si="7"/>
        <v>0</v>
      </c>
    </row>
    <row r="51" spans="1:17" x14ac:dyDescent="0.25">
      <c r="A51" s="582">
        <v>39</v>
      </c>
      <c r="B51" s="42" t="s">
        <v>947</v>
      </c>
      <c r="C51" s="40"/>
      <c r="D51" s="36">
        <f t="shared" si="0"/>
        <v>50</v>
      </c>
      <c r="E51" s="86">
        <v>325</v>
      </c>
      <c r="F51" s="584" t="s">
        <v>101</v>
      </c>
      <c r="G51" s="44">
        <f t="shared" si="1"/>
        <v>16250</v>
      </c>
      <c r="H51" s="40">
        <v>50</v>
      </c>
      <c r="I51" s="37">
        <f t="shared" si="2"/>
        <v>16250</v>
      </c>
      <c r="J51" s="294"/>
      <c r="K51" s="46">
        <f t="shared" si="3"/>
        <v>0</v>
      </c>
      <c r="L51" s="40"/>
      <c r="M51" s="37">
        <f t="shared" si="4"/>
        <v>0</v>
      </c>
      <c r="N51" s="294"/>
      <c r="O51" s="32">
        <f t="shared" si="5"/>
        <v>0</v>
      </c>
      <c r="P51" s="567">
        <f t="shared" si="6"/>
        <v>50</v>
      </c>
      <c r="Q51" s="567">
        <f t="shared" si="7"/>
        <v>0</v>
      </c>
    </row>
    <row r="52" spans="1:17" x14ac:dyDescent="0.25">
      <c r="A52" s="582">
        <v>40</v>
      </c>
      <c r="B52" s="42" t="s">
        <v>730</v>
      </c>
      <c r="C52" s="40"/>
      <c r="D52" s="36">
        <f t="shared" si="0"/>
        <v>50</v>
      </c>
      <c r="E52" s="86">
        <v>150</v>
      </c>
      <c r="F52" s="584" t="s">
        <v>45</v>
      </c>
      <c r="G52" s="44">
        <f t="shared" si="1"/>
        <v>7500</v>
      </c>
      <c r="H52" s="40">
        <v>50</v>
      </c>
      <c r="I52" s="37">
        <f t="shared" si="2"/>
        <v>7500</v>
      </c>
      <c r="J52" s="294"/>
      <c r="K52" s="46">
        <f t="shared" si="3"/>
        <v>0</v>
      </c>
      <c r="L52" s="40"/>
      <c r="M52" s="37">
        <f t="shared" si="4"/>
        <v>0</v>
      </c>
      <c r="N52" s="294"/>
      <c r="O52" s="32">
        <f t="shared" si="5"/>
        <v>0</v>
      </c>
      <c r="P52" s="567">
        <f t="shared" si="6"/>
        <v>50</v>
      </c>
      <c r="Q52" s="567">
        <f t="shared" si="7"/>
        <v>0</v>
      </c>
    </row>
    <row r="53" spans="1:17" x14ac:dyDescent="0.25">
      <c r="A53" s="582">
        <v>41</v>
      </c>
      <c r="B53" s="42" t="s">
        <v>472</v>
      </c>
      <c r="C53" s="40"/>
      <c r="D53" s="36">
        <f t="shared" si="0"/>
        <v>600</v>
      </c>
      <c r="E53" s="86">
        <v>30.58</v>
      </c>
      <c r="F53" s="584" t="s">
        <v>101</v>
      </c>
      <c r="G53" s="44">
        <f t="shared" si="1"/>
        <v>18348</v>
      </c>
      <c r="H53" s="40">
        <v>600</v>
      </c>
      <c r="I53" s="37">
        <f t="shared" si="2"/>
        <v>18348</v>
      </c>
      <c r="J53" s="294"/>
      <c r="K53" s="46">
        <f t="shared" si="3"/>
        <v>0</v>
      </c>
      <c r="L53" s="40"/>
      <c r="M53" s="37">
        <f t="shared" si="4"/>
        <v>0</v>
      </c>
      <c r="N53" s="294"/>
      <c r="O53" s="32">
        <f t="shared" si="5"/>
        <v>0</v>
      </c>
      <c r="P53" s="567">
        <f t="shared" si="6"/>
        <v>600</v>
      </c>
      <c r="Q53" s="567">
        <f t="shared" si="7"/>
        <v>0</v>
      </c>
    </row>
    <row r="54" spans="1:17" x14ac:dyDescent="0.25">
      <c r="A54" s="582">
        <v>42</v>
      </c>
      <c r="B54" s="42" t="s">
        <v>1397</v>
      </c>
      <c r="C54" s="40"/>
      <c r="D54" s="36">
        <f t="shared" si="0"/>
        <v>20</v>
      </c>
      <c r="E54" s="86">
        <v>129.97999999999999</v>
      </c>
      <c r="F54" s="583" t="s">
        <v>40</v>
      </c>
      <c r="G54" s="44">
        <f t="shared" si="1"/>
        <v>2599.6</v>
      </c>
      <c r="H54" s="40">
        <v>20</v>
      </c>
      <c r="I54" s="37">
        <f t="shared" si="2"/>
        <v>2599.6</v>
      </c>
      <c r="J54" s="294"/>
      <c r="K54" s="46">
        <f t="shared" si="3"/>
        <v>0</v>
      </c>
      <c r="L54" s="40"/>
      <c r="M54" s="37">
        <f t="shared" si="4"/>
        <v>0</v>
      </c>
      <c r="N54" s="294"/>
      <c r="O54" s="32">
        <f t="shared" si="5"/>
        <v>0</v>
      </c>
      <c r="P54" s="567">
        <f>N54+L54+J54+H54</f>
        <v>20</v>
      </c>
      <c r="Q54" s="567">
        <f t="shared" si="7"/>
        <v>0</v>
      </c>
    </row>
    <row r="55" spans="1:17" x14ac:dyDescent="0.25">
      <c r="A55" s="582">
        <v>43</v>
      </c>
      <c r="B55" s="42" t="s">
        <v>1230</v>
      </c>
      <c r="C55" s="40"/>
      <c r="D55" s="36">
        <f t="shared" si="0"/>
        <v>20</v>
      </c>
      <c r="E55" s="86">
        <v>114.51</v>
      </c>
      <c r="F55" s="583" t="s">
        <v>40</v>
      </c>
      <c r="G55" s="44">
        <f t="shared" si="1"/>
        <v>2290.2000000000003</v>
      </c>
      <c r="H55" s="40">
        <v>20</v>
      </c>
      <c r="I55" s="37">
        <f t="shared" si="2"/>
        <v>2290.2000000000003</v>
      </c>
      <c r="J55" s="294"/>
      <c r="K55" s="46">
        <f t="shared" si="3"/>
        <v>0</v>
      </c>
      <c r="L55" s="40"/>
      <c r="M55" s="37">
        <f t="shared" si="4"/>
        <v>0</v>
      </c>
      <c r="N55" s="294"/>
      <c r="O55" s="32">
        <f t="shared" si="5"/>
        <v>0</v>
      </c>
      <c r="P55" s="567">
        <f>N55+L55+J55+H55</f>
        <v>20</v>
      </c>
      <c r="Q55" s="567">
        <f t="shared" si="7"/>
        <v>0</v>
      </c>
    </row>
    <row r="56" spans="1:17" x14ac:dyDescent="0.25">
      <c r="A56" s="582">
        <v>44</v>
      </c>
      <c r="B56" s="42" t="s">
        <v>1547</v>
      </c>
      <c r="C56" s="40"/>
      <c r="D56" s="36">
        <f t="shared" si="0"/>
        <v>10</v>
      </c>
      <c r="E56" s="86">
        <v>70.72</v>
      </c>
      <c r="F56" s="583" t="s">
        <v>101</v>
      </c>
      <c r="G56" s="44">
        <f t="shared" si="1"/>
        <v>707.2</v>
      </c>
      <c r="H56" s="40">
        <v>10</v>
      </c>
      <c r="I56" s="37">
        <f t="shared" si="2"/>
        <v>707.2</v>
      </c>
      <c r="J56" s="294"/>
      <c r="K56" s="46">
        <f t="shared" si="3"/>
        <v>0</v>
      </c>
      <c r="L56" s="40"/>
      <c r="M56" s="37">
        <f t="shared" si="4"/>
        <v>0</v>
      </c>
      <c r="N56" s="294"/>
      <c r="O56" s="32">
        <f t="shared" si="5"/>
        <v>0</v>
      </c>
      <c r="P56" s="567">
        <f>N56+L56+J56+H56</f>
        <v>10</v>
      </c>
      <c r="Q56" s="567">
        <f t="shared" si="7"/>
        <v>0</v>
      </c>
    </row>
    <row r="57" spans="1:17" x14ac:dyDescent="0.25">
      <c r="A57" s="582">
        <v>45</v>
      </c>
      <c r="B57" s="42" t="s">
        <v>1548</v>
      </c>
      <c r="C57" s="40"/>
      <c r="D57" s="36">
        <f t="shared" si="0"/>
        <v>10</v>
      </c>
      <c r="E57" s="86">
        <v>101.92</v>
      </c>
      <c r="F57" s="583" t="s">
        <v>101</v>
      </c>
      <c r="G57" s="44">
        <f t="shared" si="1"/>
        <v>1019.2</v>
      </c>
      <c r="H57" s="40">
        <v>10</v>
      </c>
      <c r="I57" s="37">
        <f t="shared" si="2"/>
        <v>1019.2</v>
      </c>
      <c r="J57" s="294"/>
      <c r="K57" s="46">
        <f t="shared" si="3"/>
        <v>0</v>
      </c>
      <c r="L57" s="40"/>
      <c r="M57" s="37">
        <f t="shared" si="4"/>
        <v>0</v>
      </c>
      <c r="N57" s="294"/>
      <c r="O57" s="32">
        <f t="shared" si="5"/>
        <v>0</v>
      </c>
      <c r="P57" s="567">
        <f>N57+L57+J57+H57</f>
        <v>10</v>
      </c>
      <c r="Q57" s="567">
        <f t="shared" si="7"/>
        <v>0</v>
      </c>
    </row>
    <row r="58" spans="1:17" x14ac:dyDescent="0.25">
      <c r="A58" s="582">
        <v>46</v>
      </c>
      <c r="B58" s="42" t="s">
        <v>427</v>
      </c>
      <c r="C58" s="40"/>
      <c r="D58" s="36">
        <f t="shared" si="0"/>
        <v>10</v>
      </c>
      <c r="E58" s="86">
        <v>17.350000000000001</v>
      </c>
      <c r="F58" s="583" t="s">
        <v>212</v>
      </c>
      <c r="G58" s="44">
        <f t="shared" si="1"/>
        <v>173.5</v>
      </c>
      <c r="H58" s="40">
        <v>10</v>
      </c>
      <c r="I58" s="37">
        <f t="shared" si="2"/>
        <v>173.5</v>
      </c>
      <c r="J58" s="294"/>
      <c r="K58" s="46">
        <f t="shared" si="3"/>
        <v>0</v>
      </c>
      <c r="L58" s="40"/>
      <c r="M58" s="37">
        <f t="shared" si="4"/>
        <v>0</v>
      </c>
      <c r="N58" s="294"/>
      <c r="O58" s="32">
        <f t="shared" si="5"/>
        <v>0</v>
      </c>
      <c r="P58" s="567">
        <f>N58+L58+J58+H58</f>
        <v>10</v>
      </c>
      <c r="Q58" s="567">
        <f t="shared" si="7"/>
        <v>0</v>
      </c>
    </row>
    <row r="59" spans="1:17" x14ac:dyDescent="0.25">
      <c r="A59" s="582">
        <v>47</v>
      </c>
      <c r="B59" s="42" t="s">
        <v>1268</v>
      </c>
      <c r="C59" s="40"/>
      <c r="D59" s="36">
        <f t="shared" si="0"/>
        <v>10</v>
      </c>
      <c r="E59" s="86">
        <v>100</v>
      </c>
      <c r="F59" s="583" t="s">
        <v>45</v>
      </c>
      <c r="G59" s="44">
        <f t="shared" si="1"/>
        <v>1000</v>
      </c>
      <c r="H59" s="40">
        <v>10</v>
      </c>
      <c r="I59" s="37">
        <f t="shared" si="2"/>
        <v>1000</v>
      </c>
      <c r="J59" s="294"/>
      <c r="K59" s="46">
        <f t="shared" si="3"/>
        <v>0</v>
      </c>
      <c r="L59" s="40"/>
      <c r="M59" s="37">
        <f t="shared" si="4"/>
        <v>0</v>
      </c>
      <c r="N59" s="294"/>
      <c r="O59" s="32">
        <f t="shared" si="5"/>
        <v>0</v>
      </c>
      <c r="P59" s="567">
        <f t="shared" ref="P59:P76" si="8">N59+L59+J59+H59</f>
        <v>10</v>
      </c>
      <c r="Q59" s="567">
        <f t="shared" si="7"/>
        <v>0</v>
      </c>
    </row>
    <row r="60" spans="1:17" x14ac:dyDescent="0.25">
      <c r="A60" s="582">
        <v>48</v>
      </c>
      <c r="B60" s="42" t="s">
        <v>1267</v>
      </c>
      <c r="C60" s="40"/>
      <c r="D60" s="36">
        <f t="shared" si="0"/>
        <v>10</v>
      </c>
      <c r="E60" s="86">
        <v>100</v>
      </c>
      <c r="F60" s="583" t="s">
        <v>45</v>
      </c>
      <c r="G60" s="44">
        <f t="shared" si="1"/>
        <v>1000</v>
      </c>
      <c r="H60" s="40">
        <v>10</v>
      </c>
      <c r="I60" s="37">
        <f t="shared" si="2"/>
        <v>1000</v>
      </c>
      <c r="J60" s="294"/>
      <c r="K60" s="46">
        <f t="shared" si="3"/>
        <v>0</v>
      </c>
      <c r="L60" s="40"/>
      <c r="M60" s="37">
        <f t="shared" si="4"/>
        <v>0</v>
      </c>
      <c r="N60" s="294"/>
      <c r="O60" s="32">
        <f t="shared" si="5"/>
        <v>0</v>
      </c>
      <c r="P60" s="567">
        <f t="shared" si="8"/>
        <v>10</v>
      </c>
      <c r="Q60" s="567">
        <f t="shared" si="7"/>
        <v>0</v>
      </c>
    </row>
    <row r="61" spans="1:17" x14ac:dyDescent="0.25">
      <c r="A61" s="582">
        <v>49</v>
      </c>
      <c r="B61" s="42" t="s">
        <v>1069</v>
      </c>
      <c r="C61" s="40"/>
      <c r="D61" s="36">
        <f t="shared" si="0"/>
        <v>5</v>
      </c>
      <c r="E61" s="86">
        <v>415.33</v>
      </c>
      <c r="F61" s="583" t="s">
        <v>45</v>
      </c>
      <c r="G61" s="44">
        <f t="shared" si="1"/>
        <v>2076.65</v>
      </c>
      <c r="H61" s="40">
        <v>5</v>
      </c>
      <c r="I61" s="37">
        <f t="shared" si="2"/>
        <v>2076.65</v>
      </c>
      <c r="J61" s="294"/>
      <c r="K61" s="46">
        <f t="shared" si="3"/>
        <v>0</v>
      </c>
      <c r="L61" s="40"/>
      <c r="M61" s="37">
        <f t="shared" si="4"/>
        <v>0</v>
      </c>
      <c r="N61" s="294"/>
      <c r="O61" s="32">
        <f t="shared" si="5"/>
        <v>0</v>
      </c>
      <c r="P61" s="567">
        <f t="shared" si="8"/>
        <v>5</v>
      </c>
      <c r="Q61" s="567">
        <f t="shared" si="7"/>
        <v>0</v>
      </c>
    </row>
    <row r="62" spans="1:17" x14ac:dyDescent="0.25">
      <c r="A62" s="582">
        <v>50</v>
      </c>
      <c r="B62" s="42" t="s">
        <v>46</v>
      </c>
      <c r="C62" s="40"/>
      <c r="D62" s="36">
        <f t="shared" si="0"/>
        <v>10</v>
      </c>
      <c r="E62" s="86">
        <v>20.79</v>
      </c>
      <c r="F62" s="583" t="s">
        <v>45</v>
      </c>
      <c r="G62" s="44">
        <f t="shared" si="1"/>
        <v>207.89999999999998</v>
      </c>
      <c r="H62" s="40">
        <v>10</v>
      </c>
      <c r="I62" s="37">
        <f t="shared" si="2"/>
        <v>207.89999999999998</v>
      </c>
      <c r="J62" s="294"/>
      <c r="K62" s="46">
        <f t="shared" si="3"/>
        <v>0</v>
      </c>
      <c r="L62" s="40"/>
      <c r="M62" s="37">
        <f t="shared" si="4"/>
        <v>0</v>
      </c>
      <c r="N62" s="294"/>
      <c r="O62" s="32">
        <f t="shared" si="5"/>
        <v>0</v>
      </c>
      <c r="P62" s="567">
        <f t="shared" si="8"/>
        <v>10</v>
      </c>
      <c r="Q62" s="567">
        <f t="shared" si="7"/>
        <v>0</v>
      </c>
    </row>
    <row r="63" spans="1:17" x14ac:dyDescent="0.25">
      <c r="A63" s="582">
        <v>51</v>
      </c>
      <c r="B63" s="42" t="s">
        <v>558</v>
      </c>
      <c r="C63" s="40"/>
      <c r="D63" s="36">
        <f t="shared" si="0"/>
        <v>5</v>
      </c>
      <c r="E63" s="86">
        <v>37.229999999999997</v>
      </c>
      <c r="F63" s="583" t="s">
        <v>45</v>
      </c>
      <c r="G63" s="44">
        <f t="shared" si="1"/>
        <v>186.14999999999998</v>
      </c>
      <c r="H63" s="40">
        <v>5</v>
      </c>
      <c r="I63" s="37">
        <f t="shared" si="2"/>
        <v>186.14999999999998</v>
      </c>
      <c r="J63" s="294"/>
      <c r="K63" s="46">
        <f t="shared" si="3"/>
        <v>0</v>
      </c>
      <c r="L63" s="40"/>
      <c r="M63" s="37">
        <f t="shared" si="4"/>
        <v>0</v>
      </c>
      <c r="N63" s="294"/>
      <c r="O63" s="32">
        <f t="shared" si="5"/>
        <v>0</v>
      </c>
      <c r="P63" s="567">
        <f t="shared" si="8"/>
        <v>5</v>
      </c>
      <c r="Q63" s="567">
        <f t="shared" si="7"/>
        <v>0</v>
      </c>
    </row>
    <row r="64" spans="1:17" x14ac:dyDescent="0.25">
      <c r="A64" s="582">
        <v>52</v>
      </c>
      <c r="B64" s="42" t="s">
        <v>252</v>
      </c>
      <c r="C64" s="40"/>
      <c r="D64" s="36">
        <f t="shared" si="0"/>
        <v>2</v>
      </c>
      <c r="E64" s="86">
        <v>187.2</v>
      </c>
      <c r="F64" s="583" t="s">
        <v>101</v>
      </c>
      <c r="G64" s="44">
        <f t="shared" si="1"/>
        <v>374.4</v>
      </c>
      <c r="H64" s="40">
        <v>2</v>
      </c>
      <c r="I64" s="37">
        <f t="shared" si="2"/>
        <v>374.4</v>
      </c>
      <c r="J64" s="294"/>
      <c r="K64" s="46">
        <f t="shared" si="3"/>
        <v>0</v>
      </c>
      <c r="L64" s="40"/>
      <c r="M64" s="37">
        <f t="shared" si="4"/>
        <v>0</v>
      </c>
      <c r="N64" s="294"/>
      <c r="O64" s="32">
        <f t="shared" si="5"/>
        <v>0</v>
      </c>
      <c r="P64" s="567">
        <f t="shared" si="8"/>
        <v>2</v>
      </c>
      <c r="Q64" s="567">
        <f t="shared" si="7"/>
        <v>0</v>
      </c>
    </row>
    <row r="65" spans="1:17" x14ac:dyDescent="0.25">
      <c r="A65" s="582">
        <v>53</v>
      </c>
      <c r="B65" s="42" t="s">
        <v>1549</v>
      </c>
      <c r="C65" s="40"/>
      <c r="D65" s="36">
        <f t="shared" si="0"/>
        <v>5</v>
      </c>
      <c r="E65" s="86">
        <v>250</v>
      </c>
      <c r="F65" s="583" t="s">
        <v>40</v>
      </c>
      <c r="G65" s="44">
        <f t="shared" si="1"/>
        <v>1250</v>
      </c>
      <c r="H65" s="40">
        <v>5</v>
      </c>
      <c r="I65" s="37">
        <f t="shared" si="2"/>
        <v>1250</v>
      </c>
      <c r="J65" s="294"/>
      <c r="K65" s="46">
        <f t="shared" si="3"/>
        <v>0</v>
      </c>
      <c r="L65" s="40"/>
      <c r="M65" s="37">
        <f t="shared" si="4"/>
        <v>0</v>
      </c>
      <c r="N65" s="294"/>
      <c r="O65" s="32">
        <f t="shared" si="5"/>
        <v>0</v>
      </c>
      <c r="P65" s="567">
        <f t="shared" si="8"/>
        <v>5</v>
      </c>
      <c r="Q65" s="567">
        <f t="shared" si="7"/>
        <v>0</v>
      </c>
    </row>
    <row r="66" spans="1:17" x14ac:dyDescent="0.25">
      <c r="A66" s="582">
        <v>54</v>
      </c>
      <c r="B66" s="42" t="s">
        <v>1550</v>
      </c>
      <c r="C66" s="40"/>
      <c r="D66" s="36">
        <f t="shared" si="0"/>
        <v>3</v>
      </c>
      <c r="E66" s="86">
        <v>30</v>
      </c>
      <c r="F66" s="583" t="s">
        <v>45</v>
      </c>
      <c r="G66" s="44">
        <f t="shared" si="1"/>
        <v>90</v>
      </c>
      <c r="H66" s="40">
        <v>3</v>
      </c>
      <c r="I66" s="37">
        <f t="shared" si="2"/>
        <v>90</v>
      </c>
      <c r="J66" s="294"/>
      <c r="K66" s="46">
        <f t="shared" si="3"/>
        <v>0</v>
      </c>
      <c r="L66" s="40"/>
      <c r="M66" s="37">
        <f t="shared" si="4"/>
        <v>0</v>
      </c>
      <c r="N66" s="294"/>
      <c r="O66" s="32">
        <f t="shared" si="5"/>
        <v>0</v>
      </c>
      <c r="P66" s="567">
        <f t="shared" si="8"/>
        <v>3</v>
      </c>
      <c r="Q66" s="567">
        <f t="shared" si="7"/>
        <v>0</v>
      </c>
    </row>
    <row r="67" spans="1:17" x14ac:dyDescent="0.25">
      <c r="A67" s="582">
        <v>55</v>
      </c>
      <c r="B67" s="42" t="s">
        <v>179</v>
      </c>
      <c r="C67" s="40"/>
      <c r="D67" s="36">
        <f t="shared" si="0"/>
        <v>10</v>
      </c>
      <c r="E67" s="86">
        <v>15.48</v>
      </c>
      <c r="F67" s="583" t="s">
        <v>101</v>
      </c>
      <c r="G67" s="44">
        <f t="shared" si="1"/>
        <v>154.80000000000001</v>
      </c>
      <c r="H67" s="40">
        <v>10</v>
      </c>
      <c r="I67" s="37">
        <f t="shared" si="2"/>
        <v>154.80000000000001</v>
      </c>
      <c r="J67" s="294"/>
      <c r="K67" s="46">
        <f t="shared" si="3"/>
        <v>0</v>
      </c>
      <c r="L67" s="40"/>
      <c r="M67" s="37">
        <f t="shared" si="4"/>
        <v>0</v>
      </c>
      <c r="N67" s="294"/>
      <c r="O67" s="32">
        <f t="shared" si="5"/>
        <v>0</v>
      </c>
      <c r="P67" s="567">
        <f t="shared" si="8"/>
        <v>10</v>
      </c>
      <c r="Q67" s="567">
        <f t="shared" si="7"/>
        <v>0</v>
      </c>
    </row>
    <row r="68" spans="1:17" x14ac:dyDescent="0.25">
      <c r="A68" s="582">
        <v>56</v>
      </c>
      <c r="B68" s="42" t="s">
        <v>68</v>
      </c>
      <c r="C68" s="40"/>
      <c r="D68" s="36">
        <f t="shared" si="0"/>
        <v>5</v>
      </c>
      <c r="E68" s="86">
        <v>82.16</v>
      </c>
      <c r="F68" s="583" t="s">
        <v>101</v>
      </c>
      <c r="G68" s="44">
        <f t="shared" si="1"/>
        <v>410.79999999999995</v>
      </c>
      <c r="H68" s="40">
        <v>5</v>
      </c>
      <c r="I68" s="37">
        <f t="shared" si="2"/>
        <v>410.79999999999995</v>
      </c>
      <c r="J68" s="294"/>
      <c r="K68" s="46">
        <f t="shared" si="3"/>
        <v>0</v>
      </c>
      <c r="L68" s="40"/>
      <c r="M68" s="37">
        <f t="shared" si="4"/>
        <v>0</v>
      </c>
      <c r="N68" s="294"/>
      <c r="O68" s="32">
        <f t="shared" si="5"/>
        <v>0</v>
      </c>
      <c r="P68" s="567">
        <f t="shared" si="8"/>
        <v>5</v>
      </c>
      <c r="Q68" s="567">
        <f t="shared" si="7"/>
        <v>0</v>
      </c>
    </row>
    <row r="69" spans="1:17" x14ac:dyDescent="0.25">
      <c r="A69" s="582">
        <v>57</v>
      </c>
      <c r="B69" s="42" t="s">
        <v>152</v>
      </c>
      <c r="C69" s="40"/>
      <c r="D69" s="36">
        <f t="shared" si="0"/>
        <v>4</v>
      </c>
      <c r="E69" s="86">
        <v>20.68</v>
      </c>
      <c r="F69" s="583" t="s">
        <v>45</v>
      </c>
      <c r="G69" s="44">
        <f t="shared" si="1"/>
        <v>82.72</v>
      </c>
      <c r="H69" s="40">
        <v>4</v>
      </c>
      <c r="I69" s="37">
        <f t="shared" si="2"/>
        <v>82.72</v>
      </c>
      <c r="J69" s="294"/>
      <c r="K69" s="46">
        <f t="shared" si="3"/>
        <v>0</v>
      </c>
      <c r="L69" s="40"/>
      <c r="M69" s="37">
        <f t="shared" si="4"/>
        <v>0</v>
      </c>
      <c r="N69" s="294"/>
      <c r="O69" s="32">
        <f t="shared" si="5"/>
        <v>0</v>
      </c>
      <c r="P69" s="567">
        <f t="shared" si="8"/>
        <v>4</v>
      </c>
      <c r="Q69" s="567">
        <f t="shared" si="7"/>
        <v>0</v>
      </c>
    </row>
    <row r="70" spans="1:17" x14ac:dyDescent="0.25">
      <c r="A70" s="582">
        <v>58</v>
      </c>
      <c r="B70" s="64" t="s">
        <v>972</v>
      </c>
      <c r="C70" s="65"/>
      <c r="D70" s="36">
        <f t="shared" si="0"/>
        <v>10</v>
      </c>
      <c r="E70" s="93">
        <v>15</v>
      </c>
      <c r="F70" s="583" t="s">
        <v>101</v>
      </c>
      <c r="G70" s="263">
        <f t="shared" si="1"/>
        <v>150</v>
      </c>
      <c r="H70" s="65">
        <v>10</v>
      </c>
      <c r="I70" s="37">
        <f t="shared" si="2"/>
        <v>150</v>
      </c>
      <c r="J70" s="523"/>
      <c r="K70" s="46">
        <f t="shared" si="3"/>
        <v>0</v>
      </c>
      <c r="L70" s="65"/>
      <c r="M70" s="37">
        <f t="shared" si="4"/>
        <v>0</v>
      </c>
      <c r="N70" s="523"/>
      <c r="O70" s="32">
        <f t="shared" si="5"/>
        <v>0</v>
      </c>
      <c r="P70" s="567">
        <f t="shared" si="8"/>
        <v>10</v>
      </c>
      <c r="Q70" s="567">
        <f t="shared" si="7"/>
        <v>0</v>
      </c>
    </row>
    <row r="71" spans="1:17" x14ac:dyDescent="0.25">
      <c r="A71" s="582">
        <v>59</v>
      </c>
      <c r="B71" s="64" t="s">
        <v>1551</v>
      </c>
      <c r="C71" s="65"/>
      <c r="D71" s="36">
        <f t="shared" si="0"/>
        <v>10</v>
      </c>
      <c r="E71" s="93">
        <v>35</v>
      </c>
      <c r="F71" s="583" t="s">
        <v>101</v>
      </c>
      <c r="G71" s="263">
        <f t="shared" si="1"/>
        <v>350</v>
      </c>
      <c r="H71" s="65">
        <v>10</v>
      </c>
      <c r="I71" s="37">
        <f t="shared" si="2"/>
        <v>350</v>
      </c>
      <c r="J71" s="523"/>
      <c r="K71" s="46">
        <f t="shared" si="3"/>
        <v>0</v>
      </c>
      <c r="L71" s="65"/>
      <c r="M71" s="37">
        <f t="shared" si="4"/>
        <v>0</v>
      </c>
      <c r="N71" s="523"/>
      <c r="O71" s="32">
        <f t="shared" si="5"/>
        <v>0</v>
      </c>
      <c r="P71" s="567">
        <f t="shared" si="8"/>
        <v>10</v>
      </c>
      <c r="Q71" s="567">
        <f t="shared" si="7"/>
        <v>0</v>
      </c>
    </row>
    <row r="72" spans="1:17" x14ac:dyDescent="0.25">
      <c r="A72" s="582">
        <v>60</v>
      </c>
      <c r="B72" s="64" t="s">
        <v>2257</v>
      </c>
      <c r="C72" s="65"/>
      <c r="D72" s="36">
        <f t="shared" si="0"/>
        <v>2</v>
      </c>
      <c r="E72" s="93">
        <v>540</v>
      </c>
      <c r="F72" s="583" t="s">
        <v>101</v>
      </c>
      <c r="G72" s="263">
        <f t="shared" si="1"/>
        <v>1080</v>
      </c>
      <c r="H72" s="65">
        <v>2</v>
      </c>
      <c r="I72" s="37">
        <f t="shared" si="2"/>
        <v>1080</v>
      </c>
      <c r="J72" s="523"/>
      <c r="K72" s="46">
        <f t="shared" si="3"/>
        <v>0</v>
      </c>
      <c r="L72" s="65"/>
      <c r="M72" s="37">
        <f t="shared" si="4"/>
        <v>0</v>
      </c>
      <c r="N72" s="523"/>
      <c r="O72" s="32">
        <f t="shared" si="5"/>
        <v>0</v>
      </c>
      <c r="P72" s="567">
        <f t="shared" si="8"/>
        <v>2</v>
      </c>
      <c r="Q72" s="567">
        <f t="shared" si="7"/>
        <v>0</v>
      </c>
    </row>
    <row r="73" spans="1:17" x14ac:dyDescent="0.25">
      <c r="A73" s="582">
        <v>61</v>
      </c>
      <c r="B73" s="64" t="s">
        <v>2258</v>
      </c>
      <c r="C73" s="65"/>
      <c r="D73" s="36">
        <f t="shared" si="0"/>
        <v>5</v>
      </c>
      <c r="E73" s="93">
        <v>175</v>
      </c>
      <c r="F73" s="585" t="s">
        <v>159</v>
      </c>
      <c r="G73" s="263">
        <f t="shared" si="1"/>
        <v>875</v>
      </c>
      <c r="H73" s="65">
        <v>5</v>
      </c>
      <c r="I73" s="37">
        <f t="shared" si="2"/>
        <v>875</v>
      </c>
      <c r="J73" s="523"/>
      <c r="K73" s="46">
        <f t="shared" si="3"/>
        <v>0</v>
      </c>
      <c r="L73" s="65"/>
      <c r="M73" s="37">
        <f t="shared" si="4"/>
        <v>0</v>
      </c>
      <c r="N73" s="523"/>
      <c r="O73" s="32">
        <f t="shared" si="5"/>
        <v>0</v>
      </c>
      <c r="P73" s="567">
        <f t="shared" si="8"/>
        <v>5</v>
      </c>
      <c r="Q73" s="567">
        <f t="shared" si="7"/>
        <v>0</v>
      </c>
    </row>
    <row r="74" spans="1:17" x14ac:dyDescent="0.25">
      <c r="A74" s="582">
        <v>62</v>
      </c>
      <c r="B74" s="64" t="s">
        <v>2259</v>
      </c>
      <c r="C74" s="65"/>
      <c r="D74" s="36">
        <f t="shared" si="0"/>
        <v>24</v>
      </c>
      <c r="E74" s="93"/>
      <c r="F74" s="585" t="s">
        <v>101</v>
      </c>
      <c r="G74" s="263">
        <f t="shared" si="1"/>
        <v>0</v>
      </c>
      <c r="H74" s="65">
        <v>24</v>
      </c>
      <c r="I74" s="71">
        <f t="shared" si="2"/>
        <v>0</v>
      </c>
      <c r="J74" s="523"/>
      <c r="K74" s="69"/>
      <c r="L74" s="65"/>
      <c r="M74" s="71"/>
      <c r="N74" s="523"/>
      <c r="O74" s="73"/>
      <c r="P74" s="567">
        <f t="shared" si="8"/>
        <v>24</v>
      </c>
      <c r="Q74" s="567">
        <f t="shared" si="7"/>
        <v>0</v>
      </c>
    </row>
    <row r="75" spans="1:17" x14ac:dyDescent="0.25">
      <c r="A75" s="582">
        <v>63</v>
      </c>
      <c r="B75" s="64" t="s">
        <v>2260</v>
      </c>
      <c r="C75" s="65"/>
      <c r="D75" s="36">
        <f t="shared" si="0"/>
        <v>12</v>
      </c>
      <c r="E75" s="93"/>
      <c r="F75" s="585" t="s">
        <v>101</v>
      </c>
      <c r="G75" s="263">
        <f t="shared" si="1"/>
        <v>0</v>
      </c>
      <c r="H75" s="65">
        <v>12</v>
      </c>
      <c r="I75" s="71">
        <f t="shared" si="2"/>
        <v>0</v>
      </c>
      <c r="J75" s="523"/>
      <c r="K75" s="69"/>
      <c r="L75" s="65"/>
      <c r="M75" s="71"/>
      <c r="N75" s="523"/>
      <c r="O75" s="73"/>
      <c r="P75" s="567">
        <f t="shared" si="8"/>
        <v>12</v>
      </c>
      <c r="Q75" s="567">
        <f t="shared" si="7"/>
        <v>0</v>
      </c>
    </row>
    <row r="76" spans="1:17" x14ac:dyDescent="0.25">
      <c r="A76" s="582">
        <v>64</v>
      </c>
      <c r="B76" s="64" t="s">
        <v>2261</v>
      </c>
      <c r="C76" s="65"/>
      <c r="D76" s="36">
        <f t="shared" si="0"/>
        <v>80</v>
      </c>
      <c r="E76" s="93"/>
      <c r="F76" s="585" t="s">
        <v>142</v>
      </c>
      <c r="G76" s="263"/>
      <c r="H76" s="65">
        <v>80</v>
      </c>
      <c r="I76" s="71">
        <f t="shared" si="2"/>
        <v>0</v>
      </c>
      <c r="J76" s="523"/>
      <c r="K76" s="69"/>
      <c r="L76" s="65"/>
      <c r="M76" s="71"/>
      <c r="N76" s="523"/>
      <c r="O76" s="73"/>
      <c r="P76" s="567">
        <f t="shared" si="8"/>
        <v>80</v>
      </c>
      <c r="Q76" s="567"/>
    </row>
    <row r="77" spans="1:17" ht="13.5" thickBot="1" x14ac:dyDescent="0.3">
      <c r="A77" s="586"/>
      <c r="B77" s="64"/>
      <c r="C77" s="65"/>
      <c r="D77" s="66"/>
      <c r="E77" s="67"/>
      <c r="F77" s="587"/>
      <c r="G77" s="69"/>
      <c r="H77" s="65"/>
      <c r="I77" s="71"/>
      <c r="J77" s="523"/>
      <c r="K77" s="69"/>
      <c r="L77" s="65"/>
      <c r="M77" s="71"/>
      <c r="N77" s="523"/>
      <c r="O77" s="73"/>
      <c r="P77" s="567"/>
      <c r="Q77" s="567"/>
    </row>
    <row r="78" spans="1:17" ht="14.25" thickTop="1" thickBot="1" x14ac:dyDescent="0.3">
      <c r="A78" s="588"/>
      <c r="B78" s="589" t="s">
        <v>77</v>
      </c>
      <c r="C78" s="590"/>
      <c r="D78" s="591"/>
      <c r="E78" s="592"/>
      <c r="F78" s="593"/>
      <c r="G78" s="80">
        <f>SUM(G13:G77)</f>
        <v>137789.22999999995</v>
      </c>
      <c r="H78" s="590"/>
      <c r="I78" s="80">
        <f>SUM(I13:I77)</f>
        <v>137789.22999999995</v>
      </c>
      <c r="J78" s="592"/>
      <c r="K78" s="80">
        <f>SUM(K13:K77)</f>
        <v>0</v>
      </c>
      <c r="L78" s="590"/>
      <c r="M78" s="80">
        <f>SUM(M13:M77)</f>
        <v>0</v>
      </c>
      <c r="N78" s="592"/>
      <c r="O78" s="80">
        <f>SUM(O13:O77)</f>
        <v>0</v>
      </c>
      <c r="P78" s="567"/>
      <c r="Q78" s="567"/>
    </row>
    <row r="79" spans="1:17" ht="13.5" thickTop="1" x14ac:dyDescent="0.25">
      <c r="A79" s="594" t="s">
        <v>5</v>
      </c>
      <c r="B79" s="568"/>
      <c r="C79" s="567"/>
      <c r="D79" s="568" t="s">
        <v>6</v>
      </c>
      <c r="E79" s="568"/>
      <c r="F79" s="569"/>
      <c r="G79" s="22"/>
      <c r="H79" s="567"/>
      <c r="I79" s="22"/>
      <c r="J79" s="567"/>
      <c r="K79" s="22"/>
      <c r="L79" s="595"/>
      <c r="M79" s="23" t="s">
        <v>7</v>
      </c>
      <c r="N79" s="567"/>
      <c r="P79" s="567"/>
      <c r="Q79" s="567"/>
    </row>
    <row r="80" spans="1:17" x14ac:dyDescent="0.25">
      <c r="A80" s="594"/>
      <c r="B80" s="594"/>
      <c r="C80" s="595"/>
      <c r="D80" s="594" t="s">
        <v>8</v>
      </c>
      <c r="E80" s="594"/>
      <c r="F80" s="596"/>
      <c r="H80" s="595"/>
      <c r="J80" s="595"/>
      <c r="L80" s="595"/>
      <c r="N80" s="595"/>
      <c r="P80" s="567"/>
      <c r="Q80" s="567"/>
    </row>
    <row r="81" spans="1:17" x14ac:dyDescent="0.25">
      <c r="A81" s="594"/>
      <c r="B81" s="594"/>
      <c r="C81" s="595"/>
      <c r="D81" s="595"/>
      <c r="E81" s="594"/>
      <c r="F81" s="596"/>
      <c r="H81" s="595"/>
      <c r="J81" s="595"/>
      <c r="L81" s="595"/>
      <c r="N81" s="595"/>
      <c r="P81" s="567"/>
      <c r="Q81" s="567"/>
    </row>
    <row r="82" spans="1:17" x14ac:dyDescent="0.25">
      <c r="A82" s="594"/>
      <c r="B82" s="594"/>
      <c r="C82" s="595"/>
      <c r="D82" s="595"/>
      <c r="E82" s="594"/>
      <c r="F82" s="596"/>
      <c r="H82" s="595"/>
      <c r="J82" s="595"/>
      <c r="L82" s="595"/>
      <c r="N82" s="595"/>
      <c r="P82" s="567"/>
      <c r="Q82" s="567"/>
    </row>
    <row r="83" spans="1:17" x14ac:dyDescent="0.25">
      <c r="A83" s="696" t="s">
        <v>1528</v>
      </c>
      <c r="B83" s="696"/>
      <c r="C83" s="567"/>
      <c r="D83" s="696" t="s">
        <v>9</v>
      </c>
      <c r="E83" s="696"/>
      <c r="F83" s="696"/>
      <c r="G83" s="20"/>
      <c r="H83" s="696" t="s">
        <v>10</v>
      </c>
      <c r="I83" s="696"/>
      <c r="J83" s="696"/>
      <c r="K83" s="20"/>
      <c r="L83" s="567"/>
      <c r="M83" s="696" t="s">
        <v>25</v>
      </c>
      <c r="N83" s="696"/>
      <c r="O83" s="696"/>
      <c r="P83" s="567"/>
      <c r="Q83" s="567"/>
    </row>
    <row r="84" spans="1:17" x14ac:dyDescent="0.25">
      <c r="A84" s="688" t="s">
        <v>11</v>
      </c>
      <c r="B84" s="688"/>
      <c r="C84" s="597"/>
      <c r="D84" s="688" t="s">
        <v>12</v>
      </c>
      <c r="E84" s="688"/>
      <c r="F84" s="688"/>
      <c r="G84" s="24"/>
      <c r="H84" s="688" t="s">
        <v>13</v>
      </c>
      <c r="I84" s="688"/>
      <c r="J84" s="688"/>
      <c r="K84" s="24"/>
      <c r="L84" s="597"/>
      <c r="M84" s="688" t="s">
        <v>26</v>
      </c>
      <c r="N84" s="688"/>
      <c r="O84" s="688"/>
      <c r="P84" s="567"/>
      <c r="Q84" s="567"/>
    </row>
    <row r="85" spans="1:17" x14ac:dyDescent="0.25">
      <c r="A85" s="594"/>
      <c r="B85" s="594"/>
      <c r="C85" s="595"/>
      <c r="D85" s="595"/>
      <c r="E85" s="594"/>
      <c r="F85" s="596"/>
      <c r="H85" s="595"/>
      <c r="J85" s="595"/>
      <c r="L85" s="595"/>
      <c r="N85" s="595"/>
      <c r="P85" s="595"/>
      <c r="Q85" s="595"/>
    </row>
    <row r="86" spans="1:17" x14ac:dyDescent="0.25">
      <c r="A86" s="594"/>
      <c r="B86" s="594"/>
      <c r="C86" s="595"/>
      <c r="D86" s="595"/>
      <c r="E86" s="594"/>
      <c r="F86" s="596"/>
      <c r="H86" s="595"/>
      <c r="J86" s="595"/>
      <c r="L86" s="595"/>
      <c r="N86" s="595"/>
      <c r="P86" s="595"/>
      <c r="Q86" s="595"/>
    </row>
    <row r="87" spans="1:17" x14ac:dyDescent="0.25">
      <c r="A87" s="594"/>
      <c r="B87" s="594"/>
      <c r="C87" s="595"/>
      <c r="D87" s="595"/>
      <c r="E87" s="594"/>
      <c r="F87" s="596"/>
      <c r="H87" s="595"/>
      <c r="J87" s="595"/>
      <c r="L87" s="595"/>
      <c r="N87" s="595"/>
      <c r="P87" s="595"/>
      <c r="Q87" s="595"/>
    </row>
    <row r="88" spans="1:17" x14ac:dyDescent="0.25">
      <c r="A88" s="594"/>
      <c r="B88" s="594"/>
      <c r="C88" s="595"/>
      <c r="D88" s="595"/>
      <c r="E88" s="594"/>
      <c r="F88" s="596"/>
      <c r="H88" s="595"/>
      <c r="J88" s="595"/>
      <c r="L88" s="595"/>
      <c r="N88" s="595"/>
      <c r="P88" s="595"/>
      <c r="Q88" s="595"/>
    </row>
  </sheetData>
  <mergeCells count="25">
    <mergeCell ref="A1:O1"/>
    <mergeCell ref="A2:O2"/>
    <mergeCell ref="C5:G5"/>
    <mergeCell ref="C4:G4"/>
    <mergeCell ref="H9:O9"/>
    <mergeCell ref="A84:B84"/>
    <mergeCell ref="D84:F84"/>
    <mergeCell ref="H84:J84"/>
    <mergeCell ref="A83:B83"/>
    <mergeCell ref="A9:A11"/>
    <mergeCell ref="B9:B11"/>
    <mergeCell ref="M84:O84"/>
    <mergeCell ref="C6:G6"/>
    <mergeCell ref="C7:G7"/>
    <mergeCell ref="L10:M11"/>
    <mergeCell ref="N10:O11"/>
    <mergeCell ref="D83:F83"/>
    <mergeCell ref="H83:J83"/>
    <mergeCell ref="M83:O83"/>
    <mergeCell ref="C9:D9"/>
    <mergeCell ref="E9:G9"/>
    <mergeCell ref="E10:F11"/>
    <mergeCell ref="G10:G11"/>
    <mergeCell ref="H10:I11"/>
    <mergeCell ref="J10:K11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R84"/>
  <sheetViews>
    <sheetView showWhiteSpace="0" view="pageLayout" topLeftCell="A19" zoomScale="85" zoomScaleNormal="100" zoomScalePageLayoutView="85" workbookViewId="0">
      <selection activeCell="M62" sqref="M62"/>
    </sheetView>
  </sheetViews>
  <sheetFormatPr defaultColWidth="9.140625" defaultRowHeight="12.75" x14ac:dyDescent="0.25"/>
  <cols>
    <col min="1" max="1" width="5.42578125" style="8" customWidth="1"/>
    <col min="2" max="2" width="31.28515625" style="8" customWidth="1"/>
    <col min="3" max="4" width="8.85546875" style="4" customWidth="1"/>
    <col min="5" max="5" width="9.7109375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8" s="5" customFormat="1" ht="15.75" x14ac:dyDescent="0.25">
      <c r="A1" s="712" t="s">
        <v>14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567"/>
      <c r="Q1" s="567"/>
      <c r="R1" s="568"/>
    </row>
    <row r="2" spans="1:18" s="5" customFormat="1" ht="15.75" x14ac:dyDescent="0.25">
      <c r="A2" s="712" t="s">
        <v>1624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567"/>
      <c r="Q2" s="567"/>
      <c r="R2" s="568"/>
    </row>
    <row r="3" spans="1:18" s="5" customFormat="1" x14ac:dyDescent="0.25">
      <c r="A3" s="568"/>
      <c r="B3" s="568"/>
      <c r="C3" s="567"/>
      <c r="D3" s="567"/>
      <c r="E3" s="568"/>
      <c r="F3" s="569"/>
      <c r="G3" s="20"/>
      <c r="H3" s="567"/>
      <c r="I3" s="20"/>
      <c r="J3" s="567"/>
      <c r="K3" s="20"/>
      <c r="L3" s="567"/>
      <c r="M3" s="20"/>
      <c r="N3" s="567"/>
      <c r="O3" s="20"/>
      <c r="P3" s="567"/>
      <c r="Q3" s="567"/>
      <c r="R3" s="568"/>
    </row>
    <row r="4" spans="1:18" s="5" customFormat="1" x14ac:dyDescent="0.25">
      <c r="A4" s="568" t="s">
        <v>0</v>
      </c>
      <c r="B4" s="568"/>
      <c r="C4" s="715" t="s">
        <v>1</v>
      </c>
      <c r="D4" s="715"/>
      <c r="E4" s="715"/>
      <c r="F4" s="696"/>
      <c r="G4" s="696"/>
      <c r="H4" s="696"/>
      <c r="I4" s="696"/>
      <c r="J4" s="567"/>
      <c r="K4" s="20"/>
      <c r="L4" s="567"/>
      <c r="M4" s="20"/>
      <c r="N4" s="567"/>
      <c r="O4" s="20"/>
      <c r="P4" s="567"/>
      <c r="Q4" s="567"/>
      <c r="R4" s="568"/>
    </row>
    <row r="5" spans="1:18" s="5" customFormat="1" x14ac:dyDescent="0.25">
      <c r="A5" s="568" t="s">
        <v>16</v>
      </c>
      <c r="B5" s="568"/>
      <c r="C5" s="689"/>
      <c r="D5" s="689"/>
      <c r="E5" s="689"/>
      <c r="F5" s="569"/>
      <c r="G5" s="21"/>
      <c r="H5" s="567"/>
      <c r="I5" s="21"/>
      <c r="J5" s="567"/>
      <c r="K5" s="20"/>
      <c r="L5" s="567"/>
      <c r="M5" s="20"/>
      <c r="N5" s="567"/>
      <c r="O5" s="20"/>
      <c r="P5" s="567"/>
      <c r="Q5" s="567"/>
      <c r="R5" s="568"/>
    </row>
    <row r="6" spans="1:18" s="5" customFormat="1" x14ac:dyDescent="0.25">
      <c r="A6" s="568" t="s">
        <v>17</v>
      </c>
      <c r="B6" s="568"/>
      <c r="C6" s="689" t="s">
        <v>1260</v>
      </c>
      <c r="D6" s="689"/>
      <c r="E6" s="689"/>
      <c r="F6" s="569"/>
      <c r="G6" s="21"/>
      <c r="H6" s="567"/>
      <c r="I6" s="21"/>
      <c r="J6" s="567"/>
      <c r="K6" s="20"/>
      <c r="L6" s="567"/>
      <c r="M6" s="20"/>
      <c r="N6" s="567"/>
      <c r="O6" s="20"/>
      <c r="P6" s="567"/>
      <c r="Q6" s="567"/>
      <c r="R6" s="568"/>
    </row>
    <row r="7" spans="1:18" s="5" customFormat="1" x14ac:dyDescent="0.25">
      <c r="A7" s="568" t="s">
        <v>18</v>
      </c>
      <c r="B7" s="568"/>
      <c r="C7" s="715"/>
      <c r="D7" s="715"/>
      <c r="E7" s="715"/>
      <c r="F7" s="569"/>
      <c r="G7" s="21"/>
      <c r="H7" s="567"/>
      <c r="I7" s="21"/>
      <c r="J7" s="567"/>
      <c r="K7" s="20"/>
      <c r="L7" s="567"/>
      <c r="M7" s="20"/>
      <c r="N7" s="567"/>
      <c r="O7" s="20"/>
      <c r="P7" s="567"/>
      <c r="Q7" s="567"/>
      <c r="R7" s="568"/>
    </row>
    <row r="8" spans="1:18" s="5" customFormat="1" ht="13.5" thickBot="1" x14ac:dyDescent="0.3">
      <c r="A8" s="568"/>
      <c r="B8" s="568"/>
      <c r="C8" s="567"/>
      <c r="D8" s="567"/>
      <c r="E8" s="567"/>
      <c r="F8" s="569"/>
      <c r="G8" s="21"/>
      <c r="H8" s="567"/>
      <c r="I8" s="21"/>
      <c r="J8" s="567"/>
      <c r="K8" s="20"/>
      <c r="L8" s="567"/>
      <c r="M8" s="20"/>
      <c r="N8" s="567"/>
      <c r="O8" s="20"/>
      <c r="P8" s="567"/>
      <c r="Q8" s="567"/>
      <c r="R8" s="568"/>
    </row>
    <row r="9" spans="1:18" s="5" customFormat="1" ht="13.5" customHeight="1" thickTop="1" x14ac:dyDescent="0.25">
      <c r="A9" s="706" t="s">
        <v>2</v>
      </c>
      <c r="B9" s="709" t="s">
        <v>19</v>
      </c>
      <c r="C9" s="697" t="s">
        <v>20</v>
      </c>
      <c r="D9" s="697"/>
      <c r="E9" s="698" t="s">
        <v>23</v>
      </c>
      <c r="F9" s="697"/>
      <c r="G9" s="699"/>
      <c r="H9" s="713" t="s">
        <v>24</v>
      </c>
      <c r="I9" s="713"/>
      <c r="J9" s="713"/>
      <c r="K9" s="713"/>
      <c r="L9" s="713"/>
      <c r="M9" s="713"/>
      <c r="N9" s="713"/>
      <c r="O9" s="714"/>
      <c r="P9" s="567"/>
      <c r="Q9" s="567"/>
      <c r="R9" s="568"/>
    </row>
    <row r="10" spans="1:18" s="5" customFormat="1" x14ac:dyDescent="0.25">
      <c r="A10" s="707"/>
      <c r="B10" s="710"/>
      <c r="C10" s="570" t="s">
        <v>20</v>
      </c>
      <c r="D10" s="571" t="s">
        <v>22</v>
      </c>
      <c r="E10" s="700" t="s">
        <v>3</v>
      </c>
      <c r="F10" s="701"/>
      <c r="G10" s="662" t="s">
        <v>4</v>
      </c>
      <c r="H10" s="690">
        <v>1</v>
      </c>
      <c r="I10" s="690"/>
      <c r="J10" s="692">
        <v>2</v>
      </c>
      <c r="K10" s="704"/>
      <c r="L10" s="690">
        <v>3</v>
      </c>
      <c r="M10" s="690"/>
      <c r="N10" s="692">
        <v>4</v>
      </c>
      <c r="O10" s="693"/>
      <c r="P10" s="567"/>
      <c r="Q10" s="567"/>
      <c r="R10" s="568"/>
    </row>
    <row r="11" spans="1:18" s="1" customFormat="1" ht="13.5" thickBot="1" x14ac:dyDescent="0.3">
      <c r="A11" s="708"/>
      <c r="B11" s="711"/>
      <c r="C11" s="572" t="s">
        <v>21</v>
      </c>
      <c r="D11" s="573"/>
      <c r="E11" s="702"/>
      <c r="F11" s="703"/>
      <c r="G11" s="663"/>
      <c r="H11" s="691"/>
      <c r="I11" s="691"/>
      <c r="J11" s="694"/>
      <c r="K11" s="705"/>
      <c r="L11" s="691"/>
      <c r="M11" s="691"/>
      <c r="N11" s="694"/>
      <c r="O11" s="695"/>
      <c r="P11" s="574"/>
      <c r="Q11" s="574"/>
      <c r="R11" s="574"/>
    </row>
    <row r="12" spans="1:18" s="5" customFormat="1" x14ac:dyDescent="0.25">
      <c r="A12" s="575"/>
      <c r="B12" s="598"/>
      <c r="C12" s="577"/>
      <c r="D12" s="578"/>
      <c r="E12" s="579"/>
      <c r="F12" s="580"/>
      <c r="G12" s="54"/>
      <c r="H12" s="577"/>
      <c r="I12" s="55"/>
      <c r="J12" s="581"/>
      <c r="K12" s="57"/>
      <c r="L12" s="577"/>
      <c r="M12" s="55"/>
      <c r="N12" s="581"/>
      <c r="O12" s="58"/>
      <c r="P12" s="567"/>
      <c r="Q12" s="567"/>
      <c r="R12" s="568"/>
    </row>
    <row r="13" spans="1:18" s="5" customFormat="1" x14ac:dyDescent="0.25">
      <c r="A13" s="582">
        <v>1</v>
      </c>
      <c r="B13" s="42" t="s">
        <v>1261</v>
      </c>
      <c r="C13" s="40"/>
      <c r="D13" s="36">
        <f>H13+J13+L13+N13</f>
        <v>20</v>
      </c>
      <c r="E13" s="108">
        <v>129.97999999999999</v>
      </c>
      <c r="F13" s="583" t="s">
        <v>40</v>
      </c>
      <c r="G13" s="44">
        <f>E13*D13</f>
        <v>2599.6</v>
      </c>
      <c r="H13" s="40">
        <v>5</v>
      </c>
      <c r="I13" s="37">
        <f>H13*E13</f>
        <v>649.9</v>
      </c>
      <c r="J13" s="294">
        <v>5</v>
      </c>
      <c r="K13" s="46">
        <f>J13*E13</f>
        <v>649.9</v>
      </c>
      <c r="L13" s="40">
        <v>5</v>
      </c>
      <c r="M13" s="37">
        <f>L13*E13</f>
        <v>649.9</v>
      </c>
      <c r="N13" s="294">
        <v>5</v>
      </c>
      <c r="O13" s="32">
        <f>N13*E13</f>
        <v>649.9</v>
      </c>
      <c r="P13" s="567">
        <f>N13+L13+J13+H13</f>
        <v>20</v>
      </c>
      <c r="Q13" s="567">
        <f>P13-D13</f>
        <v>0</v>
      </c>
      <c r="R13" s="568"/>
    </row>
    <row r="14" spans="1:18" s="7" customFormat="1" x14ac:dyDescent="0.25">
      <c r="A14" s="582">
        <v>2</v>
      </c>
      <c r="B14" s="42" t="s">
        <v>1262</v>
      </c>
      <c r="C14" s="40"/>
      <c r="D14" s="36">
        <f t="shared" ref="D14:D71" si="0">H14+J14+L14+N14</f>
        <v>20</v>
      </c>
      <c r="E14" s="86">
        <v>114.51</v>
      </c>
      <c r="F14" s="583" t="s">
        <v>40</v>
      </c>
      <c r="G14" s="44">
        <f t="shared" ref="G14:G71" si="1">E14*D14</f>
        <v>2290.2000000000003</v>
      </c>
      <c r="H14" s="40">
        <v>5</v>
      </c>
      <c r="I14" s="37">
        <f t="shared" ref="I14:I72" si="2">H14*E14</f>
        <v>572.55000000000007</v>
      </c>
      <c r="J14" s="294">
        <v>5</v>
      </c>
      <c r="K14" s="46">
        <f t="shared" ref="K14:K72" si="3">J14*E14</f>
        <v>572.55000000000007</v>
      </c>
      <c r="L14" s="40">
        <v>5</v>
      </c>
      <c r="M14" s="37">
        <f t="shared" ref="M14:M72" si="4">L14*E14</f>
        <v>572.55000000000007</v>
      </c>
      <c r="N14" s="294">
        <v>5</v>
      </c>
      <c r="O14" s="32">
        <f t="shared" ref="O14:O72" si="5">N14*E14</f>
        <v>572.55000000000007</v>
      </c>
      <c r="P14" s="567">
        <f t="shared" ref="P14:P75" si="6">N14+L14+J14+H14</f>
        <v>20</v>
      </c>
      <c r="Q14" s="567">
        <f t="shared" ref="Q14:Q75" si="7">P14-D14</f>
        <v>0</v>
      </c>
      <c r="R14" s="594"/>
    </row>
    <row r="15" spans="1:18" s="7" customFormat="1" x14ac:dyDescent="0.25">
      <c r="A15" s="582">
        <v>3</v>
      </c>
      <c r="B15" s="42" t="s">
        <v>1263</v>
      </c>
      <c r="C15" s="40"/>
      <c r="D15" s="36">
        <f t="shared" si="0"/>
        <v>100</v>
      </c>
      <c r="E15" s="86">
        <v>2.91</v>
      </c>
      <c r="F15" s="583" t="s">
        <v>101</v>
      </c>
      <c r="G15" s="44">
        <f t="shared" si="1"/>
        <v>291</v>
      </c>
      <c r="H15" s="40">
        <v>25</v>
      </c>
      <c r="I15" s="37">
        <f t="shared" si="2"/>
        <v>72.75</v>
      </c>
      <c r="J15" s="294">
        <v>25</v>
      </c>
      <c r="K15" s="46">
        <f t="shared" si="3"/>
        <v>72.75</v>
      </c>
      <c r="L15" s="40">
        <v>25</v>
      </c>
      <c r="M15" s="37">
        <f t="shared" si="4"/>
        <v>72.75</v>
      </c>
      <c r="N15" s="294">
        <v>25</v>
      </c>
      <c r="O15" s="32">
        <f t="shared" si="5"/>
        <v>72.75</v>
      </c>
      <c r="P15" s="567">
        <f t="shared" si="6"/>
        <v>100</v>
      </c>
      <c r="Q15" s="567">
        <f t="shared" si="7"/>
        <v>0</v>
      </c>
      <c r="R15" s="594"/>
    </row>
    <row r="16" spans="1:18" s="7" customFormat="1" x14ac:dyDescent="0.25">
      <c r="A16" s="582">
        <v>4</v>
      </c>
      <c r="B16" s="42" t="s">
        <v>1022</v>
      </c>
      <c r="C16" s="40"/>
      <c r="D16" s="36">
        <f t="shared" si="0"/>
        <v>100</v>
      </c>
      <c r="E16" s="86">
        <v>2.5299999999999998</v>
      </c>
      <c r="F16" s="583" t="s">
        <v>101</v>
      </c>
      <c r="G16" s="44">
        <f t="shared" si="1"/>
        <v>252.99999999999997</v>
      </c>
      <c r="H16" s="40">
        <v>25</v>
      </c>
      <c r="I16" s="37">
        <f t="shared" si="2"/>
        <v>63.249999999999993</v>
      </c>
      <c r="J16" s="294">
        <v>25</v>
      </c>
      <c r="K16" s="46">
        <f t="shared" si="3"/>
        <v>63.249999999999993</v>
      </c>
      <c r="L16" s="40">
        <v>25</v>
      </c>
      <c r="M16" s="37">
        <f t="shared" si="4"/>
        <v>63.249999999999993</v>
      </c>
      <c r="N16" s="294">
        <v>25</v>
      </c>
      <c r="O16" s="32">
        <f t="shared" si="5"/>
        <v>63.249999999999993</v>
      </c>
      <c r="P16" s="567">
        <f>N16+L16+J16+H16</f>
        <v>100</v>
      </c>
      <c r="Q16" s="567">
        <f t="shared" si="7"/>
        <v>0</v>
      </c>
      <c r="R16" s="594"/>
    </row>
    <row r="17" spans="1:18" s="7" customFormat="1" x14ac:dyDescent="0.25">
      <c r="A17" s="582">
        <v>5</v>
      </c>
      <c r="B17" s="208" t="s">
        <v>1264</v>
      </c>
      <c r="C17" s="40"/>
      <c r="D17" s="36">
        <f t="shared" si="0"/>
        <v>100</v>
      </c>
      <c r="E17" s="86">
        <v>5.18</v>
      </c>
      <c r="F17" s="583" t="s">
        <v>101</v>
      </c>
      <c r="G17" s="44">
        <f t="shared" si="1"/>
        <v>518</v>
      </c>
      <c r="H17" s="40">
        <v>25</v>
      </c>
      <c r="I17" s="37">
        <f t="shared" si="2"/>
        <v>129.5</v>
      </c>
      <c r="J17" s="294">
        <v>25</v>
      </c>
      <c r="K17" s="46">
        <f t="shared" si="3"/>
        <v>129.5</v>
      </c>
      <c r="L17" s="40">
        <v>25</v>
      </c>
      <c r="M17" s="37">
        <f t="shared" si="4"/>
        <v>129.5</v>
      </c>
      <c r="N17" s="294">
        <v>25</v>
      </c>
      <c r="O17" s="32">
        <f t="shared" si="5"/>
        <v>129.5</v>
      </c>
      <c r="P17" s="567">
        <f t="shared" si="6"/>
        <v>100</v>
      </c>
      <c r="Q17" s="567">
        <f t="shared" si="7"/>
        <v>0</v>
      </c>
      <c r="R17" s="594"/>
    </row>
    <row r="18" spans="1:18" s="7" customFormat="1" x14ac:dyDescent="0.25">
      <c r="A18" s="582">
        <v>6</v>
      </c>
      <c r="B18" s="208" t="s">
        <v>1231</v>
      </c>
      <c r="C18" s="40"/>
      <c r="D18" s="36">
        <f t="shared" si="0"/>
        <v>100</v>
      </c>
      <c r="E18" s="108">
        <v>4.08</v>
      </c>
      <c r="F18" s="583" t="s">
        <v>101</v>
      </c>
      <c r="G18" s="44">
        <f t="shared" si="1"/>
        <v>408</v>
      </c>
      <c r="H18" s="40">
        <v>25</v>
      </c>
      <c r="I18" s="37">
        <f t="shared" si="2"/>
        <v>102</v>
      </c>
      <c r="J18" s="294">
        <v>25</v>
      </c>
      <c r="K18" s="46">
        <f t="shared" si="3"/>
        <v>102</v>
      </c>
      <c r="L18" s="40">
        <v>25</v>
      </c>
      <c r="M18" s="37">
        <f t="shared" si="4"/>
        <v>102</v>
      </c>
      <c r="N18" s="294">
        <v>25</v>
      </c>
      <c r="O18" s="32">
        <f t="shared" si="5"/>
        <v>102</v>
      </c>
      <c r="P18" s="567">
        <f t="shared" si="6"/>
        <v>100</v>
      </c>
      <c r="Q18" s="567">
        <f t="shared" si="7"/>
        <v>0</v>
      </c>
      <c r="R18" s="594"/>
    </row>
    <row r="19" spans="1:18" s="7" customFormat="1" x14ac:dyDescent="0.25">
      <c r="A19" s="582">
        <v>7</v>
      </c>
      <c r="B19" s="42" t="s">
        <v>1265</v>
      </c>
      <c r="C19" s="40"/>
      <c r="D19" s="36">
        <f t="shared" si="0"/>
        <v>4</v>
      </c>
      <c r="E19" s="86">
        <v>328.64</v>
      </c>
      <c r="F19" s="583" t="s">
        <v>45</v>
      </c>
      <c r="G19" s="44">
        <f t="shared" si="1"/>
        <v>1314.56</v>
      </c>
      <c r="H19" s="40">
        <v>1</v>
      </c>
      <c r="I19" s="37">
        <f t="shared" si="2"/>
        <v>328.64</v>
      </c>
      <c r="J19" s="294">
        <v>1</v>
      </c>
      <c r="K19" s="46">
        <f t="shared" si="3"/>
        <v>328.64</v>
      </c>
      <c r="L19" s="40">
        <v>1</v>
      </c>
      <c r="M19" s="37">
        <f t="shared" si="4"/>
        <v>328.64</v>
      </c>
      <c r="N19" s="294">
        <v>1</v>
      </c>
      <c r="O19" s="32">
        <f t="shared" si="5"/>
        <v>328.64</v>
      </c>
      <c r="P19" s="567">
        <f t="shared" si="6"/>
        <v>4</v>
      </c>
      <c r="Q19" s="567">
        <f t="shared" si="7"/>
        <v>0</v>
      </c>
      <c r="R19" s="594"/>
    </row>
    <row r="20" spans="1:18" s="7" customFormat="1" x14ac:dyDescent="0.25">
      <c r="A20" s="582">
        <v>8</v>
      </c>
      <c r="B20" s="42" t="s">
        <v>1266</v>
      </c>
      <c r="C20" s="40"/>
      <c r="D20" s="36">
        <f t="shared" si="0"/>
        <v>4</v>
      </c>
      <c r="E20" s="86">
        <v>328.64</v>
      </c>
      <c r="F20" s="583" t="s">
        <v>45</v>
      </c>
      <c r="G20" s="44">
        <f t="shared" si="1"/>
        <v>1314.56</v>
      </c>
      <c r="H20" s="40">
        <v>1</v>
      </c>
      <c r="I20" s="37">
        <f t="shared" si="2"/>
        <v>328.64</v>
      </c>
      <c r="J20" s="294">
        <v>1</v>
      </c>
      <c r="K20" s="46">
        <f t="shared" si="3"/>
        <v>328.64</v>
      </c>
      <c r="L20" s="40">
        <v>1</v>
      </c>
      <c r="M20" s="37">
        <f t="shared" si="4"/>
        <v>328.64</v>
      </c>
      <c r="N20" s="294">
        <v>1</v>
      </c>
      <c r="O20" s="32">
        <f t="shared" si="5"/>
        <v>328.64</v>
      </c>
      <c r="P20" s="567">
        <f t="shared" si="6"/>
        <v>4</v>
      </c>
      <c r="Q20" s="567">
        <f t="shared" si="7"/>
        <v>0</v>
      </c>
      <c r="R20" s="594"/>
    </row>
    <row r="21" spans="1:18" s="7" customFormat="1" x14ac:dyDescent="0.25">
      <c r="A21" s="582">
        <v>9</v>
      </c>
      <c r="B21" s="42" t="s">
        <v>1267</v>
      </c>
      <c r="C21" s="40"/>
      <c r="D21" s="36">
        <f t="shared" si="0"/>
        <v>80</v>
      </c>
      <c r="E21" s="86">
        <v>8</v>
      </c>
      <c r="F21" s="583" t="s">
        <v>101</v>
      </c>
      <c r="G21" s="44">
        <f t="shared" si="1"/>
        <v>640</v>
      </c>
      <c r="H21" s="40">
        <v>20</v>
      </c>
      <c r="I21" s="37">
        <f t="shared" si="2"/>
        <v>160</v>
      </c>
      <c r="J21" s="294">
        <v>20</v>
      </c>
      <c r="K21" s="46">
        <f t="shared" si="3"/>
        <v>160</v>
      </c>
      <c r="L21" s="40">
        <v>20</v>
      </c>
      <c r="M21" s="37">
        <f t="shared" si="4"/>
        <v>160</v>
      </c>
      <c r="N21" s="294">
        <v>20</v>
      </c>
      <c r="O21" s="32">
        <f t="shared" si="5"/>
        <v>160</v>
      </c>
      <c r="P21" s="567">
        <f t="shared" si="6"/>
        <v>80</v>
      </c>
      <c r="Q21" s="567">
        <f t="shared" si="7"/>
        <v>0</v>
      </c>
      <c r="R21" s="594"/>
    </row>
    <row r="22" spans="1:18" s="7" customFormat="1" x14ac:dyDescent="0.25">
      <c r="A22" s="582">
        <v>10</v>
      </c>
      <c r="B22" s="42" t="s">
        <v>1268</v>
      </c>
      <c r="C22" s="40"/>
      <c r="D22" s="36">
        <f t="shared" si="0"/>
        <v>80</v>
      </c>
      <c r="E22" s="86">
        <v>8</v>
      </c>
      <c r="F22" s="583" t="s">
        <v>101</v>
      </c>
      <c r="G22" s="44">
        <f t="shared" si="1"/>
        <v>640</v>
      </c>
      <c r="H22" s="40">
        <v>20</v>
      </c>
      <c r="I22" s="37">
        <f t="shared" si="2"/>
        <v>160</v>
      </c>
      <c r="J22" s="294">
        <v>20</v>
      </c>
      <c r="K22" s="46">
        <f t="shared" si="3"/>
        <v>160</v>
      </c>
      <c r="L22" s="40">
        <v>20</v>
      </c>
      <c r="M22" s="37">
        <f t="shared" si="4"/>
        <v>160</v>
      </c>
      <c r="N22" s="294">
        <v>20</v>
      </c>
      <c r="O22" s="32">
        <f t="shared" si="5"/>
        <v>160</v>
      </c>
      <c r="P22" s="567">
        <f t="shared" si="6"/>
        <v>80</v>
      </c>
      <c r="Q22" s="567">
        <f t="shared" si="7"/>
        <v>0</v>
      </c>
      <c r="R22" s="594"/>
    </row>
    <row r="23" spans="1:18" s="7" customFormat="1" x14ac:dyDescent="0.25">
      <c r="A23" s="582">
        <v>11</v>
      </c>
      <c r="B23" s="42" t="s">
        <v>201</v>
      </c>
      <c r="C23" s="40"/>
      <c r="D23" s="36">
        <f t="shared" si="0"/>
        <v>16</v>
      </c>
      <c r="E23" s="86">
        <v>101.92</v>
      </c>
      <c r="F23" s="583" t="s">
        <v>101</v>
      </c>
      <c r="G23" s="44">
        <f t="shared" si="1"/>
        <v>1630.72</v>
      </c>
      <c r="H23" s="40">
        <v>4</v>
      </c>
      <c r="I23" s="37">
        <f t="shared" si="2"/>
        <v>407.68</v>
      </c>
      <c r="J23" s="294">
        <v>4</v>
      </c>
      <c r="K23" s="46">
        <f t="shared" si="3"/>
        <v>407.68</v>
      </c>
      <c r="L23" s="40">
        <v>4</v>
      </c>
      <c r="M23" s="37">
        <f t="shared" si="4"/>
        <v>407.68</v>
      </c>
      <c r="N23" s="294">
        <v>4</v>
      </c>
      <c r="O23" s="32">
        <f t="shared" si="5"/>
        <v>407.68</v>
      </c>
      <c r="P23" s="567">
        <f t="shared" si="6"/>
        <v>16</v>
      </c>
      <c r="Q23" s="567">
        <f t="shared" si="7"/>
        <v>0</v>
      </c>
      <c r="R23" s="594"/>
    </row>
    <row r="24" spans="1:18" s="7" customFormat="1" x14ac:dyDescent="0.25">
      <c r="A24" s="582">
        <v>12</v>
      </c>
      <c r="B24" s="42" t="s">
        <v>152</v>
      </c>
      <c r="C24" s="40"/>
      <c r="D24" s="36">
        <f t="shared" si="0"/>
        <v>5</v>
      </c>
      <c r="E24" s="86">
        <v>20.68</v>
      </c>
      <c r="F24" s="583" t="s">
        <v>45</v>
      </c>
      <c r="G24" s="44">
        <f t="shared" si="1"/>
        <v>103.4</v>
      </c>
      <c r="H24" s="40">
        <v>2</v>
      </c>
      <c r="I24" s="37">
        <f t="shared" si="2"/>
        <v>41.36</v>
      </c>
      <c r="J24" s="294">
        <v>1</v>
      </c>
      <c r="K24" s="46">
        <f t="shared" si="3"/>
        <v>20.68</v>
      </c>
      <c r="L24" s="40">
        <v>1</v>
      </c>
      <c r="M24" s="37">
        <f t="shared" si="4"/>
        <v>20.68</v>
      </c>
      <c r="N24" s="294">
        <v>1</v>
      </c>
      <c r="O24" s="32">
        <f t="shared" si="5"/>
        <v>20.68</v>
      </c>
      <c r="P24" s="567">
        <f t="shared" si="6"/>
        <v>5</v>
      </c>
      <c r="Q24" s="567">
        <f t="shared" si="7"/>
        <v>0</v>
      </c>
      <c r="R24" s="594"/>
    </row>
    <row r="25" spans="1:18" s="7" customFormat="1" x14ac:dyDescent="0.25">
      <c r="A25" s="582">
        <v>13</v>
      </c>
      <c r="B25" s="42" t="s">
        <v>68</v>
      </c>
      <c r="C25" s="40"/>
      <c r="D25" s="36">
        <f t="shared" si="0"/>
        <v>2</v>
      </c>
      <c r="E25" s="86">
        <v>82.16</v>
      </c>
      <c r="F25" s="583" t="s">
        <v>101</v>
      </c>
      <c r="G25" s="44">
        <f t="shared" si="1"/>
        <v>164.32</v>
      </c>
      <c r="H25" s="40">
        <v>2</v>
      </c>
      <c r="I25" s="37">
        <f t="shared" si="2"/>
        <v>164.32</v>
      </c>
      <c r="J25" s="294"/>
      <c r="K25" s="46">
        <f t="shared" si="3"/>
        <v>0</v>
      </c>
      <c r="L25" s="40"/>
      <c r="M25" s="37">
        <f t="shared" si="4"/>
        <v>0</v>
      </c>
      <c r="N25" s="294"/>
      <c r="O25" s="32">
        <f t="shared" si="5"/>
        <v>0</v>
      </c>
      <c r="P25" s="567">
        <f t="shared" si="6"/>
        <v>2</v>
      </c>
      <c r="Q25" s="567">
        <f t="shared" si="7"/>
        <v>0</v>
      </c>
      <c r="R25" s="594"/>
    </row>
    <row r="26" spans="1:18" s="7" customFormat="1" x14ac:dyDescent="0.25">
      <c r="A26" s="582">
        <v>14</v>
      </c>
      <c r="B26" s="42" t="s">
        <v>1269</v>
      </c>
      <c r="C26" s="40"/>
      <c r="D26" s="36">
        <f t="shared" si="0"/>
        <v>8</v>
      </c>
      <c r="E26" s="86">
        <v>41.5</v>
      </c>
      <c r="F26" s="583" t="s">
        <v>212</v>
      </c>
      <c r="G26" s="44">
        <f t="shared" si="1"/>
        <v>332</v>
      </c>
      <c r="H26" s="40">
        <v>2</v>
      </c>
      <c r="I26" s="37">
        <f t="shared" si="2"/>
        <v>83</v>
      </c>
      <c r="J26" s="294">
        <v>2</v>
      </c>
      <c r="K26" s="46">
        <f t="shared" si="3"/>
        <v>83</v>
      </c>
      <c r="L26" s="40">
        <v>2</v>
      </c>
      <c r="M26" s="37">
        <f t="shared" si="4"/>
        <v>83</v>
      </c>
      <c r="N26" s="294">
        <v>2</v>
      </c>
      <c r="O26" s="32">
        <f t="shared" si="5"/>
        <v>83</v>
      </c>
      <c r="P26" s="567">
        <f t="shared" si="6"/>
        <v>8</v>
      </c>
      <c r="Q26" s="567">
        <f t="shared" si="7"/>
        <v>0</v>
      </c>
      <c r="R26" s="594"/>
    </row>
    <row r="27" spans="1:18" s="7" customFormat="1" x14ac:dyDescent="0.25">
      <c r="A27" s="582">
        <v>15</v>
      </c>
      <c r="B27" s="42" t="s">
        <v>1270</v>
      </c>
      <c r="C27" s="40"/>
      <c r="D27" s="36">
        <f t="shared" si="0"/>
        <v>4</v>
      </c>
      <c r="E27" s="86">
        <v>17.350000000000001</v>
      </c>
      <c r="F27" s="583" t="s">
        <v>212</v>
      </c>
      <c r="G27" s="44">
        <f t="shared" si="1"/>
        <v>69.400000000000006</v>
      </c>
      <c r="H27" s="40">
        <v>1</v>
      </c>
      <c r="I27" s="37">
        <f t="shared" si="2"/>
        <v>17.350000000000001</v>
      </c>
      <c r="J27" s="294">
        <v>1</v>
      </c>
      <c r="K27" s="46">
        <f t="shared" si="3"/>
        <v>17.350000000000001</v>
      </c>
      <c r="L27" s="40">
        <v>1</v>
      </c>
      <c r="M27" s="37">
        <f t="shared" si="4"/>
        <v>17.350000000000001</v>
      </c>
      <c r="N27" s="294">
        <v>1</v>
      </c>
      <c r="O27" s="32">
        <f t="shared" si="5"/>
        <v>17.350000000000001</v>
      </c>
      <c r="P27" s="567">
        <f t="shared" si="6"/>
        <v>4</v>
      </c>
      <c r="Q27" s="567">
        <f t="shared" si="7"/>
        <v>0</v>
      </c>
      <c r="R27" s="594"/>
    </row>
    <row r="28" spans="1:18" s="7" customFormat="1" x14ac:dyDescent="0.25">
      <c r="A28" s="582">
        <v>16</v>
      </c>
      <c r="B28" s="42" t="s">
        <v>1271</v>
      </c>
      <c r="C28" s="40"/>
      <c r="D28" s="36">
        <f t="shared" si="0"/>
        <v>4</v>
      </c>
      <c r="E28" s="86">
        <v>30</v>
      </c>
      <c r="F28" s="583" t="s">
        <v>45</v>
      </c>
      <c r="G28" s="44">
        <f t="shared" si="1"/>
        <v>120</v>
      </c>
      <c r="H28" s="40">
        <v>1</v>
      </c>
      <c r="I28" s="37">
        <f t="shared" si="2"/>
        <v>30</v>
      </c>
      <c r="J28" s="294">
        <v>1</v>
      </c>
      <c r="K28" s="46">
        <f t="shared" si="3"/>
        <v>30</v>
      </c>
      <c r="L28" s="40">
        <v>1</v>
      </c>
      <c r="M28" s="37">
        <f t="shared" si="4"/>
        <v>30</v>
      </c>
      <c r="N28" s="294">
        <v>1</v>
      </c>
      <c r="O28" s="32">
        <f t="shared" si="5"/>
        <v>30</v>
      </c>
      <c r="P28" s="567">
        <f t="shared" si="6"/>
        <v>4</v>
      </c>
      <c r="Q28" s="567">
        <f t="shared" si="7"/>
        <v>0</v>
      </c>
      <c r="R28" s="594"/>
    </row>
    <row r="29" spans="1:18" s="7" customFormat="1" x14ac:dyDescent="0.25">
      <c r="A29" s="582">
        <v>17</v>
      </c>
      <c r="B29" s="42" t="s">
        <v>61</v>
      </c>
      <c r="C29" s="40"/>
      <c r="D29" s="36">
        <f t="shared" si="0"/>
        <v>8</v>
      </c>
      <c r="E29" s="86">
        <v>43.99</v>
      </c>
      <c r="F29" s="583" t="s">
        <v>57</v>
      </c>
      <c r="G29" s="44">
        <f t="shared" si="1"/>
        <v>351.92</v>
      </c>
      <c r="H29" s="40">
        <v>2</v>
      </c>
      <c r="I29" s="37">
        <f t="shared" si="2"/>
        <v>87.98</v>
      </c>
      <c r="J29" s="294">
        <v>2</v>
      </c>
      <c r="K29" s="46">
        <f t="shared" si="3"/>
        <v>87.98</v>
      </c>
      <c r="L29" s="40">
        <v>2</v>
      </c>
      <c r="M29" s="37">
        <f t="shared" si="4"/>
        <v>87.98</v>
      </c>
      <c r="N29" s="294">
        <v>2</v>
      </c>
      <c r="O29" s="32">
        <f t="shared" si="5"/>
        <v>87.98</v>
      </c>
      <c r="P29" s="567">
        <f t="shared" si="6"/>
        <v>8</v>
      </c>
      <c r="Q29" s="567">
        <f t="shared" si="7"/>
        <v>0</v>
      </c>
      <c r="R29" s="594"/>
    </row>
    <row r="30" spans="1:18" s="7" customFormat="1" x14ac:dyDescent="0.25">
      <c r="A30" s="582">
        <v>18</v>
      </c>
      <c r="B30" s="42" t="s">
        <v>203</v>
      </c>
      <c r="C30" s="40"/>
      <c r="D30" s="36">
        <f t="shared" si="0"/>
        <v>20</v>
      </c>
      <c r="E30" s="86">
        <v>10.9</v>
      </c>
      <c r="F30" s="583" t="s">
        <v>101</v>
      </c>
      <c r="G30" s="44">
        <f t="shared" si="1"/>
        <v>218</v>
      </c>
      <c r="H30" s="40">
        <v>5</v>
      </c>
      <c r="I30" s="37">
        <f t="shared" si="2"/>
        <v>54.5</v>
      </c>
      <c r="J30" s="294">
        <v>5</v>
      </c>
      <c r="K30" s="46">
        <f t="shared" si="3"/>
        <v>54.5</v>
      </c>
      <c r="L30" s="40">
        <v>5</v>
      </c>
      <c r="M30" s="37">
        <f t="shared" si="4"/>
        <v>54.5</v>
      </c>
      <c r="N30" s="294">
        <v>5</v>
      </c>
      <c r="O30" s="32">
        <f t="shared" si="5"/>
        <v>54.5</v>
      </c>
      <c r="P30" s="567">
        <f t="shared" si="6"/>
        <v>20</v>
      </c>
      <c r="Q30" s="567">
        <f t="shared" si="7"/>
        <v>0</v>
      </c>
      <c r="R30" s="594"/>
    </row>
    <row r="31" spans="1:18" s="7" customFormat="1" x14ac:dyDescent="0.25">
      <c r="A31" s="582">
        <v>19</v>
      </c>
      <c r="B31" s="42" t="s">
        <v>913</v>
      </c>
      <c r="C31" s="40"/>
      <c r="D31" s="36">
        <f t="shared" si="0"/>
        <v>8</v>
      </c>
      <c r="E31" s="86">
        <v>9.65</v>
      </c>
      <c r="F31" s="583" t="s">
        <v>101</v>
      </c>
      <c r="G31" s="44">
        <f t="shared" si="1"/>
        <v>77.2</v>
      </c>
      <c r="H31" s="40">
        <v>2</v>
      </c>
      <c r="I31" s="37">
        <f t="shared" si="2"/>
        <v>19.3</v>
      </c>
      <c r="J31" s="294">
        <v>2</v>
      </c>
      <c r="K31" s="46">
        <f t="shared" si="3"/>
        <v>19.3</v>
      </c>
      <c r="L31" s="40">
        <v>2</v>
      </c>
      <c r="M31" s="37">
        <f t="shared" si="4"/>
        <v>19.3</v>
      </c>
      <c r="N31" s="294">
        <v>2</v>
      </c>
      <c r="O31" s="32">
        <f t="shared" si="5"/>
        <v>19.3</v>
      </c>
      <c r="P31" s="567">
        <f t="shared" si="6"/>
        <v>8</v>
      </c>
      <c r="Q31" s="567">
        <f t="shared" si="7"/>
        <v>0</v>
      </c>
      <c r="R31" s="594"/>
    </row>
    <row r="32" spans="1:18" s="7" customFormat="1" x14ac:dyDescent="0.25">
      <c r="A32" s="582">
        <v>20</v>
      </c>
      <c r="B32" s="42" t="s">
        <v>1067</v>
      </c>
      <c r="C32" s="40"/>
      <c r="D32" s="36">
        <f t="shared" si="0"/>
        <v>8</v>
      </c>
      <c r="E32" s="86">
        <v>9.65</v>
      </c>
      <c r="F32" s="583" t="s">
        <v>101</v>
      </c>
      <c r="G32" s="44">
        <f t="shared" si="1"/>
        <v>77.2</v>
      </c>
      <c r="H32" s="40">
        <v>2</v>
      </c>
      <c r="I32" s="37">
        <f t="shared" si="2"/>
        <v>19.3</v>
      </c>
      <c r="J32" s="294">
        <v>2</v>
      </c>
      <c r="K32" s="46">
        <f t="shared" si="3"/>
        <v>19.3</v>
      </c>
      <c r="L32" s="40">
        <v>2</v>
      </c>
      <c r="M32" s="37">
        <f t="shared" si="4"/>
        <v>19.3</v>
      </c>
      <c r="N32" s="294">
        <v>2</v>
      </c>
      <c r="O32" s="32">
        <f t="shared" si="5"/>
        <v>19.3</v>
      </c>
      <c r="P32" s="567"/>
      <c r="Q32" s="567"/>
      <c r="R32" s="594"/>
    </row>
    <row r="33" spans="1:18" s="7" customFormat="1" x14ac:dyDescent="0.25">
      <c r="A33" s="582">
        <v>21</v>
      </c>
      <c r="B33" s="42" t="s">
        <v>75</v>
      </c>
      <c r="C33" s="40"/>
      <c r="D33" s="36">
        <f t="shared" si="0"/>
        <v>4</v>
      </c>
      <c r="E33" s="86">
        <v>78.92</v>
      </c>
      <c r="F33" s="583" t="s">
        <v>45</v>
      </c>
      <c r="G33" s="44">
        <f t="shared" si="1"/>
        <v>315.68</v>
      </c>
      <c r="H33" s="40">
        <v>1</v>
      </c>
      <c r="I33" s="37">
        <f t="shared" si="2"/>
        <v>78.92</v>
      </c>
      <c r="J33" s="294">
        <v>1</v>
      </c>
      <c r="K33" s="46">
        <f t="shared" si="3"/>
        <v>78.92</v>
      </c>
      <c r="L33" s="40">
        <v>1</v>
      </c>
      <c r="M33" s="37">
        <f t="shared" si="4"/>
        <v>78.92</v>
      </c>
      <c r="N33" s="294">
        <v>1</v>
      </c>
      <c r="O33" s="32">
        <f t="shared" si="5"/>
        <v>78.92</v>
      </c>
      <c r="P33" s="567"/>
      <c r="Q33" s="567"/>
      <c r="R33" s="594"/>
    </row>
    <row r="34" spans="1:18" s="7" customFormat="1" x14ac:dyDescent="0.25">
      <c r="A34" s="582">
        <v>22</v>
      </c>
      <c r="B34" s="42" t="s">
        <v>65</v>
      </c>
      <c r="C34" s="40"/>
      <c r="D34" s="36">
        <f t="shared" si="0"/>
        <v>2</v>
      </c>
      <c r="E34" s="86">
        <v>15.6</v>
      </c>
      <c r="F34" s="583" t="s">
        <v>101</v>
      </c>
      <c r="G34" s="44">
        <f t="shared" si="1"/>
        <v>31.2</v>
      </c>
      <c r="H34" s="40">
        <v>2</v>
      </c>
      <c r="I34" s="37">
        <f t="shared" si="2"/>
        <v>31.2</v>
      </c>
      <c r="J34" s="294"/>
      <c r="K34" s="46">
        <f t="shared" si="3"/>
        <v>0</v>
      </c>
      <c r="L34" s="40"/>
      <c r="M34" s="37">
        <f t="shared" si="4"/>
        <v>0</v>
      </c>
      <c r="N34" s="294"/>
      <c r="O34" s="32">
        <f t="shared" si="5"/>
        <v>0</v>
      </c>
      <c r="P34" s="567"/>
      <c r="Q34" s="567"/>
      <c r="R34" s="594"/>
    </row>
    <row r="35" spans="1:18" s="7" customFormat="1" x14ac:dyDescent="0.25">
      <c r="A35" s="582">
        <v>23</v>
      </c>
      <c r="B35" s="42" t="s">
        <v>447</v>
      </c>
      <c r="C35" s="40"/>
      <c r="D35" s="36">
        <f t="shared" si="0"/>
        <v>4</v>
      </c>
      <c r="E35" s="86">
        <v>47.82</v>
      </c>
      <c r="F35" s="583" t="s">
        <v>101</v>
      </c>
      <c r="G35" s="44">
        <f t="shared" si="1"/>
        <v>191.28</v>
      </c>
      <c r="H35" s="40">
        <v>1</v>
      </c>
      <c r="I35" s="37">
        <f t="shared" si="2"/>
        <v>47.82</v>
      </c>
      <c r="J35" s="294">
        <v>1</v>
      </c>
      <c r="K35" s="46">
        <f t="shared" si="3"/>
        <v>47.82</v>
      </c>
      <c r="L35" s="40">
        <v>1</v>
      </c>
      <c r="M35" s="37">
        <f t="shared" si="4"/>
        <v>47.82</v>
      </c>
      <c r="N35" s="294">
        <v>1</v>
      </c>
      <c r="O35" s="32">
        <f t="shared" si="5"/>
        <v>47.82</v>
      </c>
      <c r="P35" s="567"/>
      <c r="Q35" s="567"/>
      <c r="R35" s="594"/>
    </row>
    <row r="36" spans="1:18" s="7" customFormat="1" x14ac:dyDescent="0.25">
      <c r="A36" s="582">
        <v>24</v>
      </c>
      <c r="B36" s="42" t="s">
        <v>67</v>
      </c>
      <c r="C36" s="40"/>
      <c r="D36" s="36">
        <f t="shared" si="0"/>
        <v>16</v>
      </c>
      <c r="E36" s="86">
        <v>17.559999999999999</v>
      </c>
      <c r="F36" s="583" t="s">
        <v>101</v>
      </c>
      <c r="G36" s="44">
        <f t="shared" si="1"/>
        <v>280.95999999999998</v>
      </c>
      <c r="H36" s="40">
        <v>4</v>
      </c>
      <c r="I36" s="37">
        <f t="shared" si="2"/>
        <v>70.239999999999995</v>
      </c>
      <c r="J36" s="294">
        <v>4</v>
      </c>
      <c r="K36" s="46">
        <f t="shared" si="3"/>
        <v>70.239999999999995</v>
      </c>
      <c r="L36" s="40">
        <v>4</v>
      </c>
      <c r="M36" s="37">
        <f t="shared" si="4"/>
        <v>70.239999999999995</v>
      </c>
      <c r="N36" s="294">
        <v>4</v>
      </c>
      <c r="O36" s="32">
        <f t="shared" si="5"/>
        <v>70.239999999999995</v>
      </c>
      <c r="P36" s="567"/>
      <c r="Q36" s="567"/>
      <c r="R36" s="594"/>
    </row>
    <row r="37" spans="1:18" s="7" customFormat="1" x14ac:dyDescent="0.25">
      <c r="A37" s="582">
        <v>25</v>
      </c>
      <c r="B37" s="42" t="s">
        <v>1272</v>
      </c>
      <c r="C37" s="40"/>
      <c r="D37" s="36">
        <f t="shared" si="0"/>
        <v>4</v>
      </c>
      <c r="E37" s="86">
        <v>10.31</v>
      </c>
      <c r="F37" s="583" t="s">
        <v>101</v>
      </c>
      <c r="G37" s="44">
        <f t="shared" si="1"/>
        <v>41.24</v>
      </c>
      <c r="H37" s="40">
        <v>1</v>
      </c>
      <c r="I37" s="37">
        <f t="shared" si="2"/>
        <v>10.31</v>
      </c>
      <c r="J37" s="294">
        <v>1</v>
      </c>
      <c r="K37" s="46">
        <f t="shared" si="3"/>
        <v>10.31</v>
      </c>
      <c r="L37" s="40">
        <v>1</v>
      </c>
      <c r="M37" s="37">
        <f t="shared" si="4"/>
        <v>10.31</v>
      </c>
      <c r="N37" s="294">
        <v>1</v>
      </c>
      <c r="O37" s="32">
        <f t="shared" si="5"/>
        <v>10.31</v>
      </c>
      <c r="P37" s="567"/>
      <c r="Q37" s="567"/>
      <c r="R37" s="594"/>
    </row>
    <row r="38" spans="1:18" s="7" customFormat="1" x14ac:dyDescent="0.25">
      <c r="A38" s="582">
        <v>26</v>
      </c>
      <c r="B38" s="42" t="s">
        <v>179</v>
      </c>
      <c r="C38" s="40"/>
      <c r="D38" s="36">
        <f t="shared" si="0"/>
        <v>2</v>
      </c>
      <c r="E38" s="86">
        <v>15.48</v>
      </c>
      <c r="F38" s="583" t="s">
        <v>101</v>
      </c>
      <c r="G38" s="44">
        <f t="shared" si="1"/>
        <v>30.96</v>
      </c>
      <c r="H38" s="40">
        <v>2</v>
      </c>
      <c r="I38" s="37">
        <f t="shared" si="2"/>
        <v>30.96</v>
      </c>
      <c r="J38" s="294"/>
      <c r="K38" s="46">
        <f t="shared" si="3"/>
        <v>0</v>
      </c>
      <c r="L38" s="40"/>
      <c r="M38" s="37">
        <f t="shared" si="4"/>
        <v>0</v>
      </c>
      <c r="N38" s="294"/>
      <c r="O38" s="32">
        <f t="shared" si="5"/>
        <v>0</v>
      </c>
      <c r="P38" s="567"/>
      <c r="Q38" s="567"/>
      <c r="R38" s="594"/>
    </row>
    <row r="39" spans="1:18" s="7" customFormat="1" x14ac:dyDescent="0.25">
      <c r="A39" s="582">
        <v>27</v>
      </c>
      <c r="B39" s="42" t="s">
        <v>1273</v>
      </c>
      <c r="C39" s="40"/>
      <c r="D39" s="36">
        <f t="shared" si="0"/>
        <v>2</v>
      </c>
      <c r="E39" s="86">
        <v>55.83</v>
      </c>
      <c r="F39" s="583" t="s">
        <v>101</v>
      </c>
      <c r="G39" s="44">
        <f t="shared" si="1"/>
        <v>111.66</v>
      </c>
      <c r="H39" s="40">
        <v>2</v>
      </c>
      <c r="I39" s="37">
        <f t="shared" si="2"/>
        <v>111.66</v>
      </c>
      <c r="J39" s="294"/>
      <c r="K39" s="46">
        <f t="shared" si="3"/>
        <v>0</v>
      </c>
      <c r="L39" s="40"/>
      <c r="M39" s="37">
        <f t="shared" si="4"/>
        <v>0</v>
      </c>
      <c r="N39" s="294"/>
      <c r="O39" s="32">
        <f t="shared" si="5"/>
        <v>0</v>
      </c>
      <c r="P39" s="567"/>
      <c r="Q39" s="567"/>
      <c r="R39" s="594"/>
    </row>
    <row r="40" spans="1:18" s="7" customFormat="1" x14ac:dyDescent="0.25">
      <c r="A40" s="582">
        <v>28</v>
      </c>
      <c r="B40" s="42" t="s">
        <v>204</v>
      </c>
      <c r="C40" s="40"/>
      <c r="D40" s="36">
        <f t="shared" si="0"/>
        <v>1</v>
      </c>
      <c r="E40" s="86">
        <v>24.84</v>
      </c>
      <c r="F40" s="583" t="s">
        <v>101</v>
      </c>
      <c r="G40" s="44">
        <f t="shared" si="1"/>
        <v>24.84</v>
      </c>
      <c r="H40" s="40">
        <v>1</v>
      </c>
      <c r="I40" s="37">
        <f t="shared" si="2"/>
        <v>24.84</v>
      </c>
      <c r="J40" s="294"/>
      <c r="K40" s="46">
        <f t="shared" si="3"/>
        <v>0</v>
      </c>
      <c r="L40" s="40"/>
      <c r="M40" s="37">
        <f t="shared" si="4"/>
        <v>0</v>
      </c>
      <c r="N40" s="294"/>
      <c r="O40" s="32">
        <f t="shared" si="5"/>
        <v>0</v>
      </c>
      <c r="P40" s="567"/>
      <c r="Q40" s="567"/>
      <c r="R40" s="594"/>
    </row>
    <row r="41" spans="1:18" s="7" customFormat="1" x14ac:dyDescent="0.25">
      <c r="A41" s="582">
        <v>29</v>
      </c>
      <c r="B41" s="42" t="s">
        <v>268</v>
      </c>
      <c r="C41" s="40"/>
      <c r="D41" s="36">
        <f t="shared" si="0"/>
        <v>3</v>
      </c>
      <c r="E41" s="86">
        <v>23.59</v>
      </c>
      <c r="F41" s="583" t="s">
        <v>101</v>
      </c>
      <c r="G41" s="44">
        <f t="shared" si="1"/>
        <v>70.77</v>
      </c>
      <c r="H41" s="40">
        <v>3</v>
      </c>
      <c r="I41" s="37">
        <f t="shared" si="2"/>
        <v>70.77</v>
      </c>
      <c r="J41" s="294"/>
      <c r="K41" s="46">
        <f t="shared" si="3"/>
        <v>0</v>
      </c>
      <c r="L41" s="40"/>
      <c r="M41" s="37">
        <f t="shared" si="4"/>
        <v>0</v>
      </c>
      <c r="N41" s="294"/>
      <c r="O41" s="32">
        <f t="shared" si="5"/>
        <v>0</v>
      </c>
      <c r="P41" s="567"/>
      <c r="Q41" s="567"/>
      <c r="R41" s="594"/>
    </row>
    <row r="42" spans="1:18" s="7" customFormat="1" x14ac:dyDescent="0.25">
      <c r="A42" s="582">
        <v>30</v>
      </c>
      <c r="B42" s="42" t="s">
        <v>46</v>
      </c>
      <c r="C42" s="40"/>
      <c r="D42" s="36">
        <f t="shared" si="0"/>
        <v>4</v>
      </c>
      <c r="E42" s="86">
        <v>20.79</v>
      </c>
      <c r="F42" s="583" t="s">
        <v>45</v>
      </c>
      <c r="G42" s="44">
        <f t="shared" si="1"/>
        <v>83.16</v>
      </c>
      <c r="H42" s="40">
        <v>1</v>
      </c>
      <c r="I42" s="37">
        <f t="shared" si="2"/>
        <v>20.79</v>
      </c>
      <c r="J42" s="294">
        <v>1</v>
      </c>
      <c r="K42" s="46">
        <f t="shared" si="3"/>
        <v>20.79</v>
      </c>
      <c r="L42" s="40">
        <v>1</v>
      </c>
      <c r="M42" s="37">
        <f t="shared" si="4"/>
        <v>20.79</v>
      </c>
      <c r="N42" s="294">
        <v>1</v>
      </c>
      <c r="O42" s="32">
        <f t="shared" si="5"/>
        <v>20.79</v>
      </c>
      <c r="P42" s="567"/>
      <c r="Q42" s="567"/>
      <c r="R42" s="594"/>
    </row>
    <row r="43" spans="1:18" s="7" customFormat="1" x14ac:dyDescent="0.25">
      <c r="A43" s="582">
        <v>31</v>
      </c>
      <c r="B43" s="42" t="s">
        <v>111</v>
      </c>
      <c r="C43" s="40"/>
      <c r="D43" s="36">
        <f t="shared" si="0"/>
        <v>20</v>
      </c>
      <c r="E43" s="86">
        <v>69.78</v>
      </c>
      <c r="F43" s="583" t="s">
        <v>101</v>
      </c>
      <c r="G43" s="44">
        <f t="shared" si="1"/>
        <v>1395.6</v>
      </c>
      <c r="H43" s="40">
        <v>5</v>
      </c>
      <c r="I43" s="37">
        <f t="shared" si="2"/>
        <v>348.9</v>
      </c>
      <c r="J43" s="294">
        <v>5</v>
      </c>
      <c r="K43" s="46">
        <f t="shared" si="3"/>
        <v>348.9</v>
      </c>
      <c r="L43" s="40">
        <v>5</v>
      </c>
      <c r="M43" s="37">
        <f t="shared" si="4"/>
        <v>348.9</v>
      </c>
      <c r="N43" s="294">
        <v>5</v>
      </c>
      <c r="O43" s="32">
        <f t="shared" si="5"/>
        <v>348.9</v>
      </c>
      <c r="P43" s="567"/>
      <c r="Q43" s="567"/>
      <c r="R43" s="594"/>
    </row>
    <row r="44" spans="1:18" s="7" customFormat="1" x14ac:dyDescent="0.25">
      <c r="A44" s="582">
        <v>32</v>
      </c>
      <c r="B44" s="42" t="s">
        <v>1274</v>
      </c>
      <c r="C44" s="40"/>
      <c r="D44" s="36">
        <f t="shared" si="0"/>
        <v>8</v>
      </c>
      <c r="E44" s="86">
        <v>12.41</v>
      </c>
      <c r="F44" s="583" t="s">
        <v>101</v>
      </c>
      <c r="G44" s="44">
        <f t="shared" si="1"/>
        <v>99.28</v>
      </c>
      <c r="H44" s="40">
        <v>2</v>
      </c>
      <c r="I44" s="37">
        <f t="shared" si="2"/>
        <v>24.82</v>
      </c>
      <c r="J44" s="294">
        <v>2</v>
      </c>
      <c r="K44" s="46">
        <f t="shared" si="3"/>
        <v>24.82</v>
      </c>
      <c r="L44" s="40">
        <v>2</v>
      </c>
      <c r="M44" s="37">
        <f t="shared" si="4"/>
        <v>24.82</v>
      </c>
      <c r="N44" s="294">
        <v>2</v>
      </c>
      <c r="O44" s="32">
        <f t="shared" si="5"/>
        <v>24.82</v>
      </c>
      <c r="P44" s="567"/>
      <c r="Q44" s="567"/>
      <c r="R44" s="594"/>
    </row>
    <row r="45" spans="1:18" s="7" customFormat="1" x14ac:dyDescent="0.25">
      <c r="A45" s="582">
        <v>33</v>
      </c>
      <c r="B45" s="42" t="s">
        <v>513</v>
      </c>
      <c r="C45" s="40"/>
      <c r="D45" s="36">
        <f t="shared" si="0"/>
        <v>4</v>
      </c>
      <c r="E45" s="86">
        <v>208.52</v>
      </c>
      <c r="F45" s="583" t="s">
        <v>45</v>
      </c>
      <c r="G45" s="44">
        <f t="shared" si="1"/>
        <v>834.08</v>
      </c>
      <c r="H45" s="40">
        <v>1</v>
      </c>
      <c r="I45" s="37">
        <f t="shared" si="2"/>
        <v>208.52</v>
      </c>
      <c r="J45" s="294">
        <v>1</v>
      </c>
      <c r="K45" s="46">
        <f t="shared" si="3"/>
        <v>208.52</v>
      </c>
      <c r="L45" s="40">
        <v>1</v>
      </c>
      <c r="M45" s="37">
        <f t="shared" si="4"/>
        <v>208.52</v>
      </c>
      <c r="N45" s="294">
        <v>1</v>
      </c>
      <c r="O45" s="32">
        <f t="shared" si="5"/>
        <v>208.52</v>
      </c>
      <c r="P45" s="567"/>
      <c r="Q45" s="567"/>
      <c r="R45" s="594"/>
    </row>
    <row r="46" spans="1:18" s="7" customFormat="1" x14ac:dyDescent="0.25">
      <c r="A46" s="582">
        <v>34</v>
      </c>
      <c r="B46" s="42" t="s">
        <v>241</v>
      </c>
      <c r="C46" s="40"/>
      <c r="D46" s="36">
        <f t="shared" si="0"/>
        <v>2</v>
      </c>
      <c r="E46" s="86">
        <v>350</v>
      </c>
      <c r="F46" s="583" t="s">
        <v>2262</v>
      </c>
      <c r="G46" s="44">
        <f t="shared" si="1"/>
        <v>700</v>
      </c>
      <c r="H46" s="40">
        <v>1</v>
      </c>
      <c r="I46" s="37">
        <f t="shared" si="2"/>
        <v>350</v>
      </c>
      <c r="J46" s="294"/>
      <c r="K46" s="46">
        <f t="shared" si="3"/>
        <v>0</v>
      </c>
      <c r="L46" s="40">
        <v>1</v>
      </c>
      <c r="M46" s="37">
        <f t="shared" si="4"/>
        <v>350</v>
      </c>
      <c r="N46" s="294"/>
      <c r="O46" s="32">
        <f t="shared" si="5"/>
        <v>0</v>
      </c>
      <c r="P46" s="567"/>
      <c r="Q46" s="567"/>
      <c r="R46" s="594"/>
    </row>
    <row r="47" spans="1:18" s="7" customFormat="1" x14ac:dyDescent="0.25">
      <c r="A47" s="582">
        <v>35</v>
      </c>
      <c r="B47" s="42" t="s">
        <v>1275</v>
      </c>
      <c r="C47" s="40"/>
      <c r="D47" s="36">
        <f t="shared" si="0"/>
        <v>4</v>
      </c>
      <c r="E47" s="86">
        <v>20.16</v>
      </c>
      <c r="F47" s="583" t="s">
        <v>101</v>
      </c>
      <c r="G47" s="44">
        <f t="shared" si="1"/>
        <v>80.64</v>
      </c>
      <c r="H47" s="40">
        <v>1</v>
      </c>
      <c r="I47" s="37">
        <f t="shared" si="2"/>
        <v>20.16</v>
      </c>
      <c r="J47" s="294">
        <v>1</v>
      </c>
      <c r="K47" s="46">
        <f t="shared" si="3"/>
        <v>20.16</v>
      </c>
      <c r="L47" s="40">
        <v>1</v>
      </c>
      <c r="M47" s="37">
        <f t="shared" si="4"/>
        <v>20.16</v>
      </c>
      <c r="N47" s="294">
        <v>1</v>
      </c>
      <c r="O47" s="32">
        <f t="shared" si="5"/>
        <v>20.16</v>
      </c>
      <c r="P47" s="567"/>
      <c r="Q47" s="567"/>
      <c r="R47" s="594"/>
    </row>
    <row r="48" spans="1:18" s="7" customFormat="1" x14ac:dyDescent="0.25">
      <c r="A48" s="582">
        <v>36</v>
      </c>
      <c r="B48" s="42" t="s">
        <v>36</v>
      </c>
      <c r="C48" s="40"/>
      <c r="D48" s="36">
        <f t="shared" si="0"/>
        <v>2</v>
      </c>
      <c r="E48" s="86">
        <v>131.96</v>
      </c>
      <c r="F48" s="583" t="s">
        <v>101</v>
      </c>
      <c r="G48" s="44">
        <f t="shared" si="1"/>
        <v>263.92</v>
      </c>
      <c r="H48" s="40">
        <v>2</v>
      </c>
      <c r="I48" s="37">
        <f t="shared" si="2"/>
        <v>263.92</v>
      </c>
      <c r="J48" s="294"/>
      <c r="K48" s="46">
        <f t="shared" si="3"/>
        <v>0</v>
      </c>
      <c r="L48" s="40"/>
      <c r="M48" s="37">
        <f t="shared" si="4"/>
        <v>0</v>
      </c>
      <c r="N48" s="294"/>
      <c r="O48" s="32">
        <f t="shared" si="5"/>
        <v>0</v>
      </c>
      <c r="P48" s="567"/>
      <c r="Q48" s="567"/>
      <c r="R48" s="594"/>
    </row>
    <row r="49" spans="1:18" s="7" customFormat="1" x14ac:dyDescent="0.25">
      <c r="A49" s="582">
        <v>37</v>
      </c>
      <c r="B49" s="42" t="s">
        <v>261</v>
      </c>
      <c r="C49" s="40"/>
      <c r="D49" s="36">
        <f t="shared" si="0"/>
        <v>2</v>
      </c>
      <c r="E49" s="86">
        <v>27.66</v>
      </c>
      <c r="F49" s="583" t="s">
        <v>101</v>
      </c>
      <c r="G49" s="44">
        <f t="shared" si="1"/>
        <v>55.32</v>
      </c>
      <c r="H49" s="40">
        <v>1</v>
      </c>
      <c r="I49" s="37">
        <f t="shared" si="2"/>
        <v>27.66</v>
      </c>
      <c r="J49" s="294"/>
      <c r="K49" s="46">
        <f t="shared" si="3"/>
        <v>0</v>
      </c>
      <c r="L49" s="40">
        <v>1</v>
      </c>
      <c r="M49" s="37">
        <f t="shared" si="4"/>
        <v>27.66</v>
      </c>
      <c r="N49" s="294"/>
      <c r="O49" s="32">
        <f t="shared" si="5"/>
        <v>0</v>
      </c>
      <c r="P49" s="567"/>
      <c r="Q49" s="567"/>
      <c r="R49" s="594"/>
    </row>
    <row r="50" spans="1:18" s="7" customFormat="1" x14ac:dyDescent="0.25">
      <c r="A50" s="582">
        <v>38</v>
      </c>
      <c r="B50" s="42" t="s">
        <v>180</v>
      </c>
      <c r="C50" s="40"/>
      <c r="D50" s="36">
        <f t="shared" si="0"/>
        <v>2</v>
      </c>
      <c r="E50" s="86">
        <v>24.63</v>
      </c>
      <c r="F50" s="583" t="s">
        <v>101</v>
      </c>
      <c r="G50" s="44">
        <f t="shared" si="1"/>
        <v>49.26</v>
      </c>
      <c r="H50" s="40">
        <v>1</v>
      </c>
      <c r="I50" s="37">
        <f t="shared" si="2"/>
        <v>24.63</v>
      </c>
      <c r="J50" s="294"/>
      <c r="K50" s="46">
        <f t="shared" si="3"/>
        <v>0</v>
      </c>
      <c r="L50" s="40">
        <v>1</v>
      </c>
      <c r="M50" s="37">
        <f t="shared" si="4"/>
        <v>24.63</v>
      </c>
      <c r="N50" s="294"/>
      <c r="O50" s="32">
        <f t="shared" si="5"/>
        <v>0</v>
      </c>
      <c r="P50" s="567"/>
      <c r="Q50" s="567"/>
      <c r="R50" s="594"/>
    </row>
    <row r="51" spans="1:18" s="7" customFormat="1" x14ac:dyDescent="0.25">
      <c r="A51" s="582">
        <v>39</v>
      </c>
      <c r="B51" s="42" t="s">
        <v>1276</v>
      </c>
      <c r="C51" s="40"/>
      <c r="D51" s="36">
        <f t="shared" si="0"/>
        <v>2</v>
      </c>
      <c r="E51" s="86">
        <v>300</v>
      </c>
      <c r="F51" s="583" t="s">
        <v>101</v>
      </c>
      <c r="G51" s="44">
        <f t="shared" si="1"/>
        <v>600</v>
      </c>
      <c r="H51" s="40">
        <v>2</v>
      </c>
      <c r="I51" s="37">
        <f t="shared" si="2"/>
        <v>600</v>
      </c>
      <c r="J51" s="294"/>
      <c r="K51" s="46">
        <f t="shared" si="3"/>
        <v>0</v>
      </c>
      <c r="L51" s="40"/>
      <c r="M51" s="37">
        <f t="shared" si="4"/>
        <v>0</v>
      </c>
      <c r="N51" s="294"/>
      <c r="O51" s="32">
        <f t="shared" si="5"/>
        <v>0</v>
      </c>
      <c r="P51" s="567"/>
      <c r="Q51" s="567"/>
      <c r="R51" s="594"/>
    </row>
    <row r="52" spans="1:18" s="7" customFormat="1" x14ac:dyDescent="0.25">
      <c r="A52" s="582">
        <v>40</v>
      </c>
      <c r="B52" s="42" t="s">
        <v>1277</v>
      </c>
      <c r="C52" s="40"/>
      <c r="D52" s="36">
        <f t="shared" si="0"/>
        <v>2</v>
      </c>
      <c r="E52" s="86">
        <v>350</v>
      </c>
      <c r="F52" s="583" t="s">
        <v>101</v>
      </c>
      <c r="G52" s="44">
        <f t="shared" si="1"/>
        <v>700</v>
      </c>
      <c r="H52" s="40">
        <v>1</v>
      </c>
      <c r="I52" s="37">
        <f t="shared" si="2"/>
        <v>350</v>
      </c>
      <c r="J52" s="294"/>
      <c r="K52" s="46">
        <f t="shared" si="3"/>
        <v>0</v>
      </c>
      <c r="L52" s="40">
        <v>1</v>
      </c>
      <c r="M52" s="37">
        <f t="shared" si="4"/>
        <v>350</v>
      </c>
      <c r="N52" s="294"/>
      <c r="O52" s="32">
        <f t="shared" si="5"/>
        <v>0</v>
      </c>
      <c r="P52" s="567"/>
      <c r="Q52" s="567"/>
      <c r="R52" s="594"/>
    </row>
    <row r="53" spans="1:18" s="7" customFormat="1" x14ac:dyDescent="0.25">
      <c r="A53" s="582">
        <v>41</v>
      </c>
      <c r="B53" s="42" t="s">
        <v>1278</v>
      </c>
      <c r="C53" s="40"/>
      <c r="D53" s="36">
        <f t="shared" si="0"/>
        <v>8</v>
      </c>
      <c r="E53" s="86">
        <v>42.38</v>
      </c>
      <c r="F53" s="583" t="s">
        <v>101</v>
      </c>
      <c r="G53" s="44">
        <f t="shared" si="1"/>
        <v>339.04</v>
      </c>
      <c r="H53" s="40">
        <v>2</v>
      </c>
      <c r="I53" s="37">
        <f t="shared" si="2"/>
        <v>84.76</v>
      </c>
      <c r="J53" s="294">
        <v>2</v>
      </c>
      <c r="K53" s="46">
        <f t="shared" si="3"/>
        <v>84.76</v>
      </c>
      <c r="L53" s="40">
        <v>2</v>
      </c>
      <c r="M53" s="37">
        <f t="shared" si="4"/>
        <v>84.76</v>
      </c>
      <c r="N53" s="294">
        <v>2</v>
      </c>
      <c r="O53" s="32">
        <f t="shared" si="5"/>
        <v>84.76</v>
      </c>
      <c r="P53" s="567"/>
      <c r="Q53" s="567"/>
      <c r="R53" s="594"/>
    </row>
    <row r="54" spans="1:18" s="7" customFormat="1" x14ac:dyDescent="0.25">
      <c r="A54" s="582">
        <v>42</v>
      </c>
      <c r="B54" s="42" t="s">
        <v>132</v>
      </c>
      <c r="C54" s="40"/>
      <c r="D54" s="36">
        <f t="shared" si="0"/>
        <v>8</v>
      </c>
      <c r="E54" s="86">
        <v>35</v>
      </c>
      <c r="F54" s="583" t="s">
        <v>57</v>
      </c>
      <c r="G54" s="44">
        <f t="shared" si="1"/>
        <v>280</v>
      </c>
      <c r="H54" s="40">
        <v>2</v>
      </c>
      <c r="I54" s="37">
        <f t="shared" si="2"/>
        <v>70</v>
      </c>
      <c r="J54" s="294">
        <v>2</v>
      </c>
      <c r="K54" s="46">
        <f t="shared" si="3"/>
        <v>70</v>
      </c>
      <c r="L54" s="40">
        <v>2</v>
      </c>
      <c r="M54" s="37">
        <f t="shared" si="4"/>
        <v>70</v>
      </c>
      <c r="N54" s="294">
        <v>2</v>
      </c>
      <c r="O54" s="32">
        <f t="shared" si="5"/>
        <v>70</v>
      </c>
      <c r="P54" s="567"/>
      <c r="Q54" s="567"/>
      <c r="R54" s="594"/>
    </row>
    <row r="55" spans="1:18" s="7" customFormat="1" x14ac:dyDescent="0.25">
      <c r="A55" s="582">
        <v>43</v>
      </c>
      <c r="B55" s="42" t="s">
        <v>66</v>
      </c>
      <c r="C55" s="40"/>
      <c r="D55" s="36">
        <f t="shared" si="0"/>
        <v>4</v>
      </c>
      <c r="E55" s="86">
        <v>86.06</v>
      </c>
      <c r="F55" s="583" t="s">
        <v>101</v>
      </c>
      <c r="G55" s="44">
        <f t="shared" si="1"/>
        <v>344.24</v>
      </c>
      <c r="H55" s="40">
        <v>1</v>
      </c>
      <c r="I55" s="37">
        <f t="shared" si="2"/>
        <v>86.06</v>
      </c>
      <c r="J55" s="294">
        <v>1</v>
      </c>
      <c r="K55" s="46">
        <f t="shared" si="3"/>
        <v>86.06</v>
      </c>
      <c r="L55" s="40">
        <v>1</v>
      </c>
      <c r="M55" s="37">
        <f t="shared" si="4"/>
        <v>86.06</v>
      </c>
      <c r="N55" s="294">
        <v>1</v>
      </c>
      <c r="O55" s="32">
        <f t="shared" si="5"/>
        <v>86.06</v>
      </c>
      <c r="P55" s="567"/>
      <c r="Q55" s="567"/>
      <c r="R55" s="594"/>
    </row>
    <row r="56" spans="1:18" s="7" customFormat="1" x14ac:dyDescent="0.25">
      <c r="A56" s="582">
        <v>44</v>
      </c>
      <c r="B56" s="42" t="s">
        <v>1279</v>
      </c>
      <c r="C56" s="40"/>
      <c r="D56" s="36">
        <f t="shared" si="0"/>
        <v>4</v>
      </c>
      <c r="E56" s="86">
        <v>86.06</v>
      </c>
      <c r="F56" s="583" t="s">
        <v>101</v>
      </c>
      <c r="G56" s="44">
        <f t="shared" si="1"/>
        <v>344.24</v>
      </c>
      <c r="H56" s="40">
        <v>1</v>
      </c>
      <c r="I56" s="37">
        <f t="shared" si="2"/>
        <v>86.06</v>
      </c>
      <c r="J56" s="294">
        <v>1</v>
      </c>
      <c r="K56" s="46">
        <f t="shared" si="3"/>
        <v>86.06</v>
      </c>
      <c r="L56" s="40">
        <v>1</v>
      </c>
      <c r="M56" s="37">
        <f t="shared" si="4"/>
        <v>86.06</v>
      </c>
      <c r="N56" s="294">
        <v>1</v>
      </c>
      <c r="O56" s="32">
        <f t="shared" si="5"/>
        <v>86.06</v>
      </c>
      <c r="P56" s="567"/>
      <c r="Q56" s="567"/>
      <c r="R56" s="594"/>
    </row>
    <row r="57" spans="1:18" s="7" customFormat="1" x14ac:dyDescent="0.25">
      <c r="A57" s="582">
        <v>45</v>
      </c>
      <c r="B57" s="42" t="s">
        <v>1280</v>
      </c>
      <c r="C57" s="40"/>
      <c r="D57" s="36">
        <f t="shared" si="0"/>
        <v>4</v>
      </c>
      <c r="E57" s="86"/>
      <c r="F57" s="583" t="s">
        <v>101</v>
      </c>
      <c r="G57" s="44">
        <f t="shared" si="1"/>
        <v>0</v>
      </c>
      <c r="H57" s="40">
        <v>1</v>
      </c>
      <c r="I57" s="37">
        <f t="shared" si="2"/>
        <v>0</v>
      </c>
      <c r="J57" s="294">
        <v>1</v>
      </c>
      <c r="K57" s="46">
        <f t="shared" si="3"/>
        <v>0</v>
      </c>
      <c r="L57" s="40">
        <v>1</v>
      </c>
      <c r="M57" s="37">
        <f t="shared" si="4"/>
        <v>0</v>
      </c>
      <c r="N57" s="294">
        <v>1</v>
      </c>
      <c r="O57" s="32">
        <f t="shared" si="5"/>
        <v>0</v>
      </c>
      <c r="P57" s="567"/>
      <c r="Q57" s="567"/>
      <c r="R57" s="594"/>
    </row>
    <row r="58" spans="1:18" s="7" customFormat="1" x14ac:dyDescent="0.25">
      <c r="A58" s="582">
        <v>46</v>
      </c>
      <c r="B58" s="42" t="s">
        <v>1281</v>
      </c>
      <c r="C58" s="40"/>
      <c r="D58" s="36">
        <f t="shared" si="0"/>
        <v>5</v>
      </c>
      <c r="E58" s="86">
        <v>35</v>
      </c>
      <c r="F58" s="583" t="s">
        <v>101</v>
      </c>
      <c r="G58" s="44">
        <f t="shared" si="1"/>
        <v>175</v>
      </c>
      <c r="H58" s="40">
        <v>5</v>
      </c>
      <c r="I58" s="37">
        <f t="shared" si="2"/>
        <v>175</v>
      </c>
      <c r="J58" s="294"/>
      <c r="K58" s="46">
        <f t="shared" si="3"/>
        <v>0</v>
      </c>
      <c r="L58" s="40"/>
      <c r="M58" s="37">
        <f t="shared" si="4"/>
        <v>0</v>
      </c>
      <c r="N58" s="294"/>
      <c r="O58" s="32">
        <f t="shared" si="5"/>
        <v>0</v>
      </c>
      <c r="P58" s="567"/>
      <c r="Q58" s="567"/>
      <c r="R58" s="594"/>
    </row>
    <row r="59" spans="1:18" s="7" customFormat="1" x14ac:dyDescent="0.25">
      <c r="A59" s="582">
        <v>47</v>
      </c>
      <c r="B59" s="42" t="s">
        <v>475</v>
      </c>
      <c r="C59" s="40"/>
      <c r="D59" s="36">
        <f t="shared" si="0"/>
        <v>1</v>
      </c>
      <c r="E59" s="86">
        <v>255.84</v>
      </c>
      <c r="F59" s="583" t="s">
        <v>101</v>
      </c>
      <c r="G59" s="44">
        <f t="shared" si="1"/>
        <v>255.84</v>
      </c>
      <c r="H59" s="40">
        <v>1</v>
      </c>
      <c r="I59" s="37">
        <f t="shared" si="2"/>
        <v>255.84</v>
      </c>
      <c r="J59" s="294"/>
      <c r="K59" s="46">
        <f t="shared" si="3"/>
        <v>0</v>
      </c>
      <c r="L59" s="40"/>
      <c r="M59" s="37">
        <f t="shared" si="4"/>
        <v>0</v>
      </c>
      <c r="N59" s="294"/>
      <c r="O59" s="32">
        <f t="shared" si="5"/>
        <v>0</v>
      </c>
      <c r="P59" s="567"/>
      <c r="Q59" s="567"/>
      <c r="R59" s="594"/>
    </row>
    <row r="60" spans="1:18" s="7" customFormat="1" x14ac:dyDescent="0.25">
      <c r="A60" s="582">
        <v>48</v>
      </c>
      <c r="B60" s="42" t="s">
        <v>273</v>
      </c>
      <c r="C60" s="40"/>
      <c r="D60" s="36">
        <f t="shared" si="0"/>
        <v>8</v>
      </c>
      <c r="E60" s="86">
        <v>35</v>
      </c>
      <c r="F60" s="583" t="s">
        <v>101</v>
      </c>
      <c r="G60" s="44">
        <f t="shared" si="1"/>
        <v>280</v>
      </c>
      <c r="H60" s="40">
        <v>2</v>
      </c>
      <c r="I60" s="37">
        <f t="shared" si="2"/>
        <v>70</v>
      </c>
      <c r="J60" s="294">
        <v>2</v>
      </c>
      <c r="K60" s="46">
        <f t="shared" si="3"/>
        <v>70</v>
      </c>
      <c r="L60" s="40">
        <v>2</v>
      </c>
      <c r="M60" s="37">
        <f t="shared" si="4"/>
        <v>70</v>
      </c>
      <c r="N60" s="294">
        <v>2</v>
      </c>
      <c r="O60" s="32">
        <f t="shared" si="5"/>
        <v>70</v>
      </c>
      <c r="P60" s="567"/>
      <c r="Q60" s="567"/>
      <c r="R60" s="594"/>
    </row>
    <row r="61" spans="1:18" s="7" customFormat="1" x14ac:dyDescent="0.25">
      <c r="A61" s="582">
        <v>49</v>
      </c>
      <c r="B61" s="42" t="s">
        <v>1215</v>
      </c>
      <c r="C61" s="40"/>
      <c r="D61" s="36">
        <f t="shared" si="0"/>
        <v>8</v>
      </c>
      <c r="E61" s="86">
        <v>250</v>
      </c>
      <c r="F61" s="583" t="s">
        <v>40</v>
      </c>
      <c r="G61" s="44">
        <f t="shared" si="1"/>
        <v>2000</v>
      </c>
      <c r="H61" s="40">
        <v>2</v>
      </c>
      <c r="I61" s="37">
        <f t="shared" si="2"/>
        <v>500</v>
      </c>
      <c r="J61" s="294">
        <v>2</v>
      </c>
      <c r="K61" s="46">
        <f t="shared" si="3"/>
        <v>500</v>
      </c>
      <c r="L61" s="40">
        <v>2</v>
      </c>
      <c r="M61" s="37">
        <f t="shared" si="4"/>
        <v>500</v>
      </c>
      <c r="N61" s="294">
        <v>2</v>
      </c>
      <c r="O61" s="32">
        <f t="shared" si="5"/>
        <v>500</v>
      </c>
      <c r="P61" s="567"/>
      <c r="Q61" s="567"/>
      <c r="R61" s="594"/>
    </row>
    <row r="62" spans="1:18" s="7" customFormat="1" x14ac:dyDescent="0.25">
      <c r="A62" s="582">
        <v>50</v>
      </c>
      <c r="B62" s="42" t="s">
        <v>1282</v>
      </c>
      <c r="C62" s="40"/>
      <c r="D62" s="36">
        <f t="shared" si="0"/>
        <v>20</v>
      </c>
      <c r="E62" s="86"/>
      <c r="F62" s="583" t="s">
        <v>101</v>
      </c>
      <c r="G62" s="44">
        <f t="shared" si="1"/>
        <v>0</v>
      </c>
      <c r="H62" s="40">
        <v>5</v>
      </c>
      <c r="I62" s="37">
        <f t="shared" si="2"/>
        <v>0</v>
      </c>
      <c r="J62" s="294">
        <v>5</v>
      </c>
      <c r="K62" s="46">
        <f t="shared" si="3"/>
        <v>0</v>
      </c>
      <c r="L62" s="40">
        <v>5</v>
      </c>
      <c r="M62" s="37">
        <f t="shared" si="4"/>
        <v>0</v>
      </c>
      <c r="N62" s="294">
        <v>5</v>
      </c>
      <c r="O62" s="32">
        <f t="shared" si="5"/>
        <v>0</v>
      </c>
      <c r="P62" s="567"/>
      <c r="Q62" s="567"/>
      <c r="R62" s="594"/>
    </row>
    <row r="63" spans="1:18" s="7" customFormat="1" x14ac:dyDescent="0.25">
      <c r="A63" s="582">
        <v>51</v>
      </c>
      <c r="B63" s="42" t="s">
        <v>1283</v>
      </c>
      <c r="C63" s="40"/>
      <c r="D63" s="36">
        <f t="shared" si="0"/>
        <v>2</v>
      </c>
      <c r="E63" s="86">
        <v>50</v>
      </c>
      <c r="F63" s="583" t="s">
        <v>101</v>
      </c>
      <c r="G63" s="44">
        <f t="shared" si="1"/>
        <v>100</v>
      </c>
      <c r="H63" s="40">
        <v>1</v>
      </c>
      <c r="I63" s="37">
        <f t="shared" si="2"/>
        <v>50</v>
      </c>
      <c r="J63" s="294"/>
      <c r="K63" s="46">
        <f t="shared" si="3"/>
        <v>0</v>
      </c>
      <c r="L63" s="40">
        <v>1</v>
      </c>
      <c r="M63" s="37">
        <f t="shared" si="4"/>
        <v>50</v>
      </c>
      <c r="N63" s="294"/>
      <c r="O63" s="32">
        <f t="shared" si="5"/>
        <v>0</v>
      </c>
      <c r="P63" s="567"/>
      <c r="Q63" s="567"/>
      <c r="R63" s="594"/>
    </row>
    <row r="64" spans="1:18" s="7" customFormat="1" x14ac:dyDescent="0.25">
      <c r="A64" s="582">
        <v>52</v>
      </c>
      <c r="B64" s="42" t="s">
        <v>419</v>
      </c>
      <c r="C64" s="40"/>
      <c r="D64" s="36">
        <f t="shared" si="0"/>
        <v>4</v>
      </c>
      <c r="E64" s="86">
        <v>250</v>
      </c>
      <c r="F64" s="583" t="s">
        <v>40</v>
      </c>
      <c r="G64" s="44">
        <f t="shared" si="1"/>
        <v>1000</v>
      </c>
      <c r="H64" s="40">
        <v>1</v>
      </c>
      <c r="I64" s="37">
        <f t="shared" si="2"/>
        <v>250</v>
      </c>
      <c r="J64" s="294">
        <v>1</v>
      </c>
      <c r="K64" s="46">
        <f t="shared" si="3"/>
        <v>250</v>
      </c>
      <c r="L64" s="40">
        <v>1</v>
      </c>
      <c r="M64" s="37">
        <f t="shared" si="4"/>
        <v>250</v>
      </c>
      <c r="N64" s="294">
        <v>1</v>
      </c>
      <c r="O64" s="32">
        <f t="shared" si="5"/>
        <v>250</v>
      </c>
      <c r="P64" s="567"/>
      <c r="Q64" s="567"/>
      <c r="R64" s="594"/>
    </row>
    <row r="65" spans="1:18" s="7" customFormat="1" x14ac:dyDescent="0.25">
      <c r="A65" s="582">
        <v>53</v>
      </c>
      <c r="B65" s="42" t="s">
        <v>250</v>
      </c>
      <c r="C65" s="40"/>
      <c r="D65" s="36">
        <f t="shared" si="0"/>
        <v>8</v>
      </c>
      <c r="E65" s="86">
        <v>18.2</v>
      </c>
      <c r="F65" s="583" t="s">
        <v>101</v>
      </c>
      <c r="G65" s="44">
        <f t="shared" si="1"/>
        <v>145.6</v>
      </c>
      <c r="H65" s="40">
        <v>2</v>
      </c>
      <c r="I65" s="37">
        <f t="shared" si="2"/>
        <v>36.4</v>
      </c>
      <c r="J65" s="294">
        <v>2</v>
      </c>
      <c r="K65" s="46">
        <f t="shared" si="3"/>
        <v>36.4</v>
      </c>
      <c r="L65" s="40">
        <v>2</v>
      </c>
      <c r="M65" s="37">
        <f t="shared" si="4"/>
        <v>36.4</v>
      </c>
      <c r="N65" s="294">
        <v>2</v>
      </c>
      <c r="O65" s="32">
        <f t="shared" si="5"/>
        <v>36.4</v>
      </c>
      <c r="P65" s="567"/>
      <c r="Q65" s="567"/>
      <c r="R65" s="594"/>
    </row>
    <row r="66" spans="1:18" s="7" customFormat="1" x14ac:dyDescent="0.25">
      <c r="A66" s="582">
        <v>54</v>
      </c>
      <c r="B66" s="42" t="s">
        <v>1284</v>
      </c>
      <c r="C66" s="40"/>
      <c r="D66" s="36">
        <f t="shared" si="0"/>
        <v>10</v>
      </c>
      <c r="E66" s="86">
        <v>50</v>
      </c>
      <c r="F66" s="583" t="s">
        <v>101</v>
      </c>
      <c r="G66" s="44">
        <f t="shared" si="1"/>
        <v>500</v>
      </c>
      <c r="H66" s="40">
        <v>10</v>
      </c>
      <c r="I66" s="37">
        <f t="shared" si="2"/>
        <v>500</v>
      </c>
      <c r="J66" s="294"/>
      <c r="K66" s="46">
        <f t="shared" si="3"/>
        <v>0</v>
      </c>
      <c r="L66" s="40"/>
      <c r="M66" s="37">
        <f t="shared" si="4"/>
        <v>0</v>
      </c>
      <c r="N66" s="294"/>
      <c r="O66" s="32">
        <f t="shared" si="5"/>
        <v>0</v>
      </c>
      <c r="P66" s="567"/>
      <c r="Q66" s="567"/>
      <c r="R66" s="594"/>
    </row>
    <row r="67" spans="1:18" s="7" customFormat="1" x14ac:dyDescent="0.25">
      <c r="A67" s="582">
        <v>55</v>
      </c>
      <c r="B67" s="42" t="s">
        <v>1285</v>
      </c>
      <c r="C67" s="40"/>
      <c r="D67" s="36">
        <f t="shared" si="0"/>
        <v>1</v>
      </c>
      <c r="E67" s="86">
        <v>300</v>
      </c>
      <c r="F67" s="583" t="s">
        <v>101</v>
      </c>
      <c r="G67" s="44">
        <f t="shared" si="1"/>
        <v>300</v>
      </c>
      <c r="H67" s="40">
        <v>1</v>
      </c>
      <c r="I67" s="37">
        <f t="shared" si="2"/>
        <v>300</v>
      </c>
      <c r="J67" s="294"/>
      <c r="K67" s="46">
        <f t="shared" si="3"/>
        <v>0</v>
      </c>
      <c r="L67" s="40"/>
      <c r="M67" s="37">
        <f t="shared" si="4"/>
        <v>0</v>
      </c>
      <c r="N67" s="294"/>
      <c r="O67" s="32">
        <f t="shared" si="5"/>
        <v>0</v>
      </c>
      <c r="P67" s="567"/>
      <c r="Q67" s="567"/>
      <c r="R67" s="594"/>
    </row>
    <row r="68" spans="1:18" s="7" customFormat="1" x14ac:dyDescent="0.25">
      <c r="A68" s="582">
        <v>56</v>
      </c>
      <c r="B68" s="42" t="s">
        <v>571</v>
      </c>
      <c r="C68" s="40"/>
      <c r="D68" s="36">
        <f t="shared" si="0"/>
        <v>2</v>
      </c>
      <c r="E68" s="86"/>
      <c r="F68" s="583" t="s">
        <v>101</v>
      </c>
      <c r="G68" s="44">
        <f t="shared" si="1"/>
        <v>0</v>
      </c>
      <c r="H68" s="40">
        <v>2</v>
      </c>
      <c r="I68" s="37">
        <f t="shared" si="2"/>
        <v>0</v>
      </c>
      <c r="J68" s="294"/>
      <c r="K68" s="46">
        <f t="shared" si="3"/>
        <v>0</v>
      </c>
      <c r="L68" s="40"/>
      <c r="M68" s="37">
        <f t="shared" si="4"/>
        <v>0</v>
      </c>
      <c r="N68" s="294"/>
      <c r="O68" s="32">
        <f t="shared" si="5"/>
        <v>0</v>
      </c>
      <c r="P68" s="567"/>
      <c r="Q68" s="567"/>
      <c r="R68" s="594"/>
    </row>
    <row r="69" spans="1:18" s="7" customFormat="1" x14ac:dyDescent="0.25">
      <c r="A69" s="582">
        <v>57</v>
      </c>
      <c r="B69" s="42" t="s">
        <v>1286</v>
      </c>
      <c r="C69" s="40"/>
      <c r="D69" s="36">
        <f t="shared" si="0"/>
        <v>2</v>
      </c>
      <c r="E69" s="86"/>
      <c r="F69" s="583" t="s">
        <v>101</v>
      </c>
      <c r="G69" s="44">
        <f t="shared" si="1"/>
        <v>0</v>
      </c>
      <c r="H69" s="40">
        <v>2</v>
      </c>
      <c r="I69" s="37">
        <f t="shared" si="2"/>
        <v>0</v>
      </c>
      <c r="J69" s="294"/>
      <c r="K69" s="46">
        <f t="shared" si="3"/>
        <v>0</v>
      </c>
      <c r="L69" s="40"/>
      <c r="M69" s="37">
        <f t="shared" si="4"/>
        <v>0</v>
      </c>
      <c r="N69" s="294"/>
      <c r="O69" s="32">
        <f t="shared" si="5"/>
        <v>0</v>
      </c>
      <c r="P69" s="567"/>
      <c r="Q69" s="567"/>
      <c r="R69" s="594"/>
    </row>
    <row r="70" spans="1:18" s="7" customFormat="1" x14ac:dyDescent="0.25">
      <c r="A70" s="582">
        <v>58</v>
      </c>
      <c r="B70" s="42" t="s">
        <v>527</v>
      </c>
      <c r="C70" s="40"/>
      <c r="D70" s="36">
        <f t="shared" si="0"/>
        <v>2</v>
      </c>
      <c r="E70" s="86">
        <v>27.4</v>
      </c>
      <c r="F70" s="583" t="s">
        <v>101</v>
      </c>
      <c r="G70" s="44">
        <f t="shared" si="1"/>
        <v>54.8</v>
      </c>
      <c r="H70" s="40">
        <v>1</v>
      </c>
      <c r="I70" s="37">
        <f t="shared" si="2"/>
        <v>27.4</v>
      </c>
      <c r="J70" s="294"/>
      <c r="K70" s="46">
        <f t="shared" si="3"/>
        <v>0</v>
      </c>
      <c r="L70" s="40">
        <v>1</v>
      </c>
      <c r="M70" s="37">
        <f t="shared" si="4"/>
        <v>27.4</v>
      </c>
      <c r="N70" s="294"/>
      <c r="O70" s="32">
        <f t="shared" si="5"/>
        <v>0</v>
      </c>
      <c r="P70" s="567"/>
      <c r="Q70" s="567"/>
      <c r="R70" s="594"/>
    </row>
    <row r="71" spans="1:18" s="7" customFormat="1" x14ac:dyDescent="0.25">
      <c r="A71" s="582">
        <v>59</v>
      </c>
      <c r="B71" s="42" t="s">
        <v>1287</v>
      </c>
      <c r="C71" s="40"/>
      <c r="D71" s="36">
        <f t="shared" si="0"/>
        <v>1</v>
      </c>
      <c r="E71" s="86">
        <v>400</v>
      </c>
      <c r="F71" s="583" t="s">
        <v>101</v>
      </c>
      <c r="G71" s="44">
        <f t="shared" si="1"/>
        <v>400</v>
      </c>
      <c r="H71" s="40">
        <v>1</v>
      </c>
      <c r="I71" s="37">
        <f t="shared" si="2"/>
        <v>400</v>
      </c>
      <c r="J71" s="294"/>
      <c r="K71" s="46">
        <f t="shared" si="3"/>
        <v>0</v>
      </c>
      <c r="L71" s="40"/>
      <c r="M71" s="37">
        <f t="shared" si="4"/>
        <v>0</v>
      </c>
      <c r="N71" s="294"/>
      <c r="O71" s="32">
        <f t="shared" si="5"/>
        <v>0</v>
      </c>
      <c r="P71" s="567"/>
      <c r="Q71" s="567"/>
      <c r="R71" s="594"/>
    </row>
    <row r="72" spans="1:18" s="7" customFormat="1" x14ac:dyDescent="0.25">
      <c r="A72" s="582"/>
      <c r="B72" s="42"/>
      <c r="C72" s="40"/>
      <c r="D72" s="36"/>
      <c r="E72" s="86"/>
      <c r="F72" s="583"/>
      <c r="G72" s="44"/>
      <c r="H72" s="40"/>
      <c r="I72" s="37">
        <f t="shared" si="2"/>
        <v>0</v>
      </c>
      <c r="J72" s="294"/>
      <c r="K72" s="46">
        <f t="shared" si="3"/>
        <v>0</v>
      </c>
      <c r="L72" s="40"/>
      <c r="M72" s="37">
        <f t="shared" si="4"/>
        <v>0</v>
      </c>
      <c r="N72" s="294"/>
      <c r="O72" s="32">
        <f t="shared" si="5"/>
        <v>0</v>
      </c>
      <c r="P72" s="567"/>
      <c r="Q72" s="567"/>
      <c r="R72" s="594"/>
    </row>
    <row r="73" spans="1:18" s="7" customFormat="1" x14ac:dyDescent="0.25">
      <c r="A73" s="582"/>
      <c r="B73" s="42"/>
      <c r="C73" s="40"/>
      <c r="D73" s="36"/>
      <c r="E73" s="86"/>
      <c r="F73" s="583"/>
      <c r="G73" s="44"/>
      <c r="H73" s="40"/>
      <c r="I73" s="37"/>
      <c r="J73" s="294"/>
      <c r="K73" s="46"/>
      <c r="L73" s="40"/>
      <c r="M73" s="37"/>
      <c r="N73" s="294"/>
      <c r="O73" s="32"/>
      <c r="P73" s="567"/>
      <c r="Q73" s="567"/>
      <c r="R73" s="594"/>
    </row>
    <row r="74" spans="1:18" s="7" customFormat="1" x14ac:dyDescent="0.25">
      <c r="A74" s="582"/>
      <c r="B74" s="42"/>
      <c r="C74" s="40"/>
      <c r="D74" s="36"/>
      <c r="E74" s="86"/>
      <c r="F74" s="583"/>
      <c r="G74" s="44"/>
      <c r="H74" s="40"/>
      <c r="I74" s="37"/>
      <c r="J74" s="294"/>
      <c r="K74" s="46"/>
      <c r="L74" s="40"/>
      <c r="M74" s="37"/>
      <c r="N74" s="294"/>
      <c r="O74" s="32"/>
      <c r="P74" s="567"/>
      <c r="Q74" s="567"/>
      <c r="R74" s="594"/>
    </row>
    <row r="75" spans="1:18" s="7" customFormat="1" ht="13.5" thickBot="1" x14ac:dyDescent="0.3">
      <c r="A75" s="582"/>
      <c r="B75" s="208"/>
      <c r="C75" s="40"/>
      <c r="D75" s="36"/>
      <c r="E75" s="86"/>
      <c r="F75" s="584"/>
      <c r="G75" s="44"/>
      <c r="H75" s="40"/>
      <c r="I75" s="37"/>
      <c r="J75" s="294"/>
      <c r="K75" s="46"/>
      <c r="L75" s="40"/>
      <c r="M75" s="37"/>
      <c r="N75" s="294"/>
      <c r="O75" s="32"/>
      <c r="P75" s="567">
        <f t="shared" si="6"/>
        <v>0</v>
      </c>
      <c r="Q75" s="567">
        <f t="shared" si="7"/>
        <v>0</v>
      </c>
      <c r="R75" s="594"/>
    </row>
    <row r="76" spans="1:18" ht="14.25" thickTop="1" thickBot="1" x14ac:dyDescent="0.3">
      <c r="A76" s="588"/>
      <c r="B76" s="589" t="s">
        <v>77</v>
      </c>
      <c r="C76" s="590"/>
      <c r="D76" s="591"/>
      <c r="E76" s="592"/>
      <c r="F76" s="593"/>
      <c r="G76" s="80">
        <f>SUM(G13:G75)</f>
        <v>25891.69</v>
      </c>
      <c r="H76" s="590"/>
      <c r="I76" s="80">
        <f>SUM(I13:I75)</f>
        <v>9099.6600000000017</v>
      </c>
      <c r="J76" s="592"/>
      <c r="K76" s="80">
        <f>SUM(K13:K75)</f>
        <v>5320.7800000000007</v>
      </c>
      <c r="L76" s="590"/>
      <c r="M76" s="80">
        <f>SUM(M13:M75)</f>
        <v>6150.47</v>
      </c>
      <c r="N76" s="592"/>
      <c r="O76" s="80">
        <f>SUM(O13:O75)</f>
        <v>5320.7800000000007</v>
      </c>
      <c r="P76" s="567"/>
      <c r="Q76" s="567"/>
      <c r="R76" s="594"/>
    </row>
    <row r="77" spans="1:18" ht="13.5" thickTop="1" x14ac:dyDescent="0.25">
      <c r="A77" s="594" t="s">
        <v>5</v>
      </c>
      <c r="B77" s="568"/>
      <c r="C77" s="567"/>
      <c r="D77" s="568" t="s">
        <v>6</v>
      </c>
      <c r="E77" s="568"/>
      <c r="F77" s="569"/>
      <c r="G77" s="22"/>
      <c r="H77" s="567"/>
      <c r="I77" s="22"/>
      <c r="J77" s="567"/>
      <c r="K77" s="22"/>
      <c r="L77" s="595"/>
      <c r="M77" s="23" t="s">
        <v>7</v>
      </c>
      <c r="N77" s="567"/>
      <c r="P77" s="567"/>
      <c r="Q77" s="567"/>
      <c r="R77" s="594"/>
    </row>
    <row r="78" spans="1:18" x14ac:dyDescent="0.25">
      <c r="A78" s="594"/>
      <c r="B78" s="594"/>
      <c r="C78" s="595"/>
      <c r="D78" s="594" t="s">
        <v>8</v>
      </c>
      <c r="E78" s="594"/>
      <c r="F78" s="596"/>
      <c r="H78" s="595"/>
      <c r="J78" s="595"/>
      <c r="L78" s="595"/>
      <c r="N78" s="595"/>
      <c r="P78" s="567"/>
      <c r="Q78" s="567"/>
      <c r="R78" s="594"/>
    </row>
    <row r="79" spans="1:18" x14ac:dyDescent="0.25">
      <c r="A79" s="594"/>
      <c r="B79" s="594"/>
      <c r="C79" s="595"/>
      <c r="D79" s="595"/>
      <c r="E79" s="594"/>
      <c r="F79" s="596"/>
      <c r="H79" s="595"/>
      <c r="J79" s="595"/>
      <c r="L79" s="595"/>
      <c r="N79" s="595"/>
      <c r="P79" s="567"/>
      <c r="Q79" s="567"/>
      <c r="R79" s="594"/>
    </row>
    <row r="80" spans="1:18" x14ac:dyDescent="0.25">
      <c r="A80" s="594"/>
      <c r="B80" s="594"/>
      <c r="C80" s="595"/>
      <c r="D80" s="595"/>
      <c r="E80" s="594"/>
      <c r="F80" s="596"/>
      <c r="H80" s="595"/>
      <c r="J80" s="595"/>
      <c r="L80" s="595"/>
      <c r="N80" s="595"/>
      <c r="P80" s="567"/>
      <c r="Q80" s="567"/>
      <c r="R80" s="594"/>
    </row>
    <row r="81" spans="1:18" x14ac:dyDescent="0.25">
      <c r="A81" s="696" t="s">
        <v>1259</v>
      </c>
      <c r="B81" s="696"/>
      <c r="C81" s="567"/>
      <c r="D81" s="696" t="s">
        <v>9</v>
      </c>
      <c r="E81" s="696"/>
      <c r="F81" s="696"/>
      <c r="G81" s="20"/>
      <c r="H81" s="696" t="s">
        <v>10</v>
      </c>
      <c r="I81" s="696"/>
      <c r="J81" s="696"/>
      <c r="K81" s="20"/>
      <c r="L81" s="567"/>
      <c r="M81" s="696" t="s">
        <v>25</v>
      </c>
      <c r="N81" s="696"/>
      <c r="O81" s="696"/>
      <c r="P81" s="567"/>
      <c r="Q81" s="567"/>
      <c r="R81" s="594"/>
    </row>
    <row r="82" spans="1:18" x14ac:dyDescent="0.25">
      <c r="A82" s="688" t="s">
        <v>11</v>
      </c>
      <c r="B82" s="688"/>
      <c r="C82" s="597"/>
      <c r="D82" s="688" t="s">
        <v>12</v>
      </c>
      <c r="E82" s="688"/>
      <c r="F82" s="688"/>
      <c r="G82" s="24"/>
      <c r="H82" s="688" t="s">
        <v>13</v>
      </c>
      <c r="I82" s="688"/>
      <c r="J82" s="688"/>
      <c r="K82" s="24"/>
      <c r="L82" s="597"/>
      <c r="M82" s="688" t="s">
        <v>26</v>
      </c>
      <c r="N82" s="688"/>
      <c r="O82" s="688"/>
      <c r="P82" s="567"/>
      <c r="Q82" s="567"/>
      <c r="R82" s="594"/>
    </row>
    <row r="83" spans="1:18" x14ac:dyDescent="0.25">
      <c r="A83" s="594"/>
      <c r="B83" s="594"/>
      <c r="C83" s="595"/>
      <c r="D83" s="595"/>
      <c r="E83" s="594"/>
      <c r="F83" s="596"/>
      <c r="H83" s="595"/>
      <c r="J83" s="595"/>
      <c r="L83" s="595"/>
      <c r="N83" s="595"/>
      <c r="P83" s="595"/>
      <c r="Q83" s="595"/>
      <c r="R83" s="594"/>
    </row>
    <row r="84" spans="1:18" x14ac:dyDescent="0.25">
      <c r="A84" s="594"/>
      <c r="B84" s="594"/>
      <c r="C84" s="595"/>
      <c r="D84" s="595"/>
      <c r="E84" s="594"/>
      <c r="F84" s="596"/>
      <c r="H84" s="595"/>
      <c r="J84" s="595"/>
      <c r="L84" s="595"/>
      <c r="N84" s="595"/>
      <c r="P84" s="595"/>
      <c r="Q84" s="595"/>
      <c r="R84" s="594"/>
    </row>
  </sheetData>
  <mergeCells count="26">
    <mergeCell ref="A82:B82"/>
    <mergeCell ref="D82:F82"/>
    <mergeCell ref="H82:J82"/>
    <mergeCell ref="M82:O82"/>
    <mergeCell ref="L10:M11"/>
    <mergeCell ref="N10:O11"/>
    <mergeCell ref="A81:B81"/>
    <mergeCell ref="D81:F81"/>
    <mergeCell ref="H81:J81"/>
    <mergeCell ref="M81:O81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C6:E6"/>
    <mergeCell ref="A1:O1"/>
    <mergeCell ref="A2:O2"/>
    <mergeCell ref="C4:E4"/>
    <mergeCell ref="F4:I4"/>
    <mergeCell ref="C5:E5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111"/>
  <sheetViews>
    <sheetView showWhiteSpace="0" view="pageLayout" zoomScale="85" zoomScaleNormal="100" zoomScalePageLayoutView="85" workbookViewId="0">
      <selection activeCell="F78" sqref="F78"/>
    </sheetView>
  </sheetViews>
  <sheetFormatPr defaultColWidth="9.140625" defaultRowHeight="12.75" x14ac:dyDescent="0.25"/>
  <cols>
    <col min="1" max="1" width="5.42578125" style="8" customWidth="1"/>
    <col min="2" max="2" width="31.28515625" style="8" customWidth="1"/>
    <col min="3" max="4" width="8.85546875" style="4" customWidth="1"/>
    <col min="5" max="5" width="9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333"/>
      <c r="D3" s="333"/>
      <c r="F3" s="16"/>
      <c r="G3" s="20"/>
      <c r="H3" s="333"/>
      <c r="I3" s="20"/>
      <c r="J3" s="333"/>
      <c r="K3" s="20"/>
      <c r="L3" s="333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73" t="s">
        <v>1</v>
      </c>
      <c r="D4" s="673"/>
      <c r="E4" s="673"/>
      <c r="F4" s="652"/>
      <c r="G4" s="652"/>
      <c r="H4" s="652"/>
      <c r="I4" s="652"/>
      <c r="J4" s="333"/>
      <c r="K4" s="20"/>
      <c r="L4" s="333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17"/>
      <c r="G5" s="21"/>
      <c r="H5" s="330"/>
      <c r="I5" s="21"/>
      <c r="J5" s="333"/>
      <c r="K5" s="20"/>
      <c r="L5" s="333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72" t="s">
        <v>1523</v>
      </c>
      <c r="D6" s="672"/>
      <c r="E6" s="672"/>
      <c r="F6" s="17"/>
      <c r="G6" s="21"/>
      <c r="H6" s="330"/>
      <c r="I6" s="21"/>
      <c r="J6" s="333"/>
      <c r="K6" s="20"/>
      <c r="L6" s="333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3"/>
      <c r="D7" s="673"/>
      <c r="E7" s="673"/>
      <c r="F7" s="17"/>
      <c r="G7" s="21"/>
      <c r="H7" s="330"/>
      <c r="I7" s="21"/>
      <c r="J7" s="333"/>
      <c r="K7" s="20"/>
      <c r="L7" s="333"/>
      <c r="M7" s="20"/>
      <c r="N7" s="28"/>
      <c r="O7" s="20"/>
      <c r="P7" s="28"/>
      <c r="Q7" s="28"/>
    </row>
    <row r="8" spans="1:17" s="5" customFormat="1" ht="13.5" thickBot="1" x14ac:dyDescent="0.3">
      <c r="C8" s="330"/>
      <c r="D8" s="330"/>
      <c r="E8" s="330"/>
      <c r="F8" s="17"/>
      <c r="G8" s="21"/>
      <c r="H8" s="330"/>
      <c r="I8" s="21"/>
      <c r="J8" s="333"/>
      <c r="K8" s="20"/>
      <c r="L8" s="333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331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219"/>
      <c r="C12" s="50"/>
      <c r="D12" s="51"/>
      <c r="E12" s="52"/>
      <c r="F12" s="53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7" customFormat="1" x14ac:dyDescent="0.25">
      <c r="A13" s="33">
        <v>1</v>
      </c>
      <c r="B13" s="42" t="s">
        <v>188</v>
      </c>
      <c r="C13" s="40"/>
      <c r="D13" s="35">
        <f>H13+J13+L13+N13</f>
        <v>60</v>
      </c>
      <c r="E13" s="86">
        <v>129.97999999999999</v>
      </c>
      <c r="F13" s="200" t="s">
        <v>40</v>
      </c>
      <c r="G13" s="44">
        <f t="shared" ref="G13:G103" si="0">E13*D13</f>
        <v>7798.7999999999993</v>
      </c>
      <c r="H13" s="194">
        <v>20</v>
      </c>
      <c r="I13" s="37">
        <f t="shared" ref="I13:I76" si="1">H13*E13</f>
        <v>2599.6</v>
      </c>
      <c r="J13" s="96"/>
      <c r="K13" s="46">
        <f t="shared" ref="K13:K76" si="2">J13*E13</f>
        <v>0</v>
      </c>
      <c r="L13" s="194">
        <v>10</v>
      </c>
      <c r="M13" s="37">
        <f t="shared" ref="M13:M76" si="3">L13*E13</f>
        <v>1299.8</v>
      </c>
      <c r="N13" s="96">
        <v>30</v>
      </c>
      <c r="O13" s="32">
        <f t="shared" ref="O13:O76" si="4">N13*E13</f>
        <v>3899.3999999999996</v>
      </c>
      <c r="P13" s="28">
        <f t="shared" ref="P13:P95" si="5">N13+L13+J13+H13</f>
        <v>60</v>
      </c>
      <c r="Q13" s="28">
        <f t="shared" ref="Q13:Q101" si="6">P13-D13</f>
        <v>0</v>
      </c>
    </row>
    <row r="14" spans="1:17" s="7" customFormat="1" x14ac:dyDescent="0.25">
      <c r="A14" s="33">
        <v>2</v>
      </c>
      <c r="B14" s="42" t="s">
        <v>437</v>
      </c>
      <c r="C14" s="40"/>
      <c r="D14" s="35">
        <f t="shared" ref="D14:D68" si="7">H14+J14+L14+N14</f>
        <v>20</v>
      </c>
      <c r="E14" s="86">
        <v>114.51</v>
      </c>
      <c r="F14" s="200" t="s">
        <v>40</v>
      </c>
      <c r="G14" s="44">
        <f t="shared" si="0"/>
        <v>2290.2000000000003</v>
      </c>
      <c r="H14" s="194">
        <v>5</v>
      </c>
      <c r="I14" s="37">
        <f t="shared" si="1"/>
        <v>572.55000000000007</v>
      </c>
      <c r="J14" s="96"/>
      <c r="K14" s="46">
        <f t="shared" si="2"/>
        <v>0</v>
      </c>
      <c r="L14" s="194">
        <v>5</v>
      </c>
      <c r="M14" s="37">
        <f t="shared" si="3"/>
        <v>572.55000000000007</v>
      </c>
      <c r="N14" s="96">
        <v>10</v>
      </c>
      <c r="O14" s="32">
        <f t="shared" si="4"/>
        <v>1145.1000000000001</v>
      </c>
      <c r="P14" s="28"/>
      <c r="Q14" s="28"/>
    </row>
    <row r="15" spans="1:17" s="7" customFormat="1" x14ac:dyDescent="0.25">
      <c r="A15" s="33">
        <v>3</v>
      </c>
      <c r="B15" s="42" t="s">
        <v>2439</v>
      </c>
      <c r="C15" s="40"/>
      <c r="D15" s="35">
        <f t="shared" si="7"/>
        <v>6</v>
      </c>
      <c r="E15" s="86">
        <v>101.92</v>
      </c>
      <c r="F15" s="200" t="s">
        <v>254</v>
      </c>
      <c r="G15" s="44">
        <f t="shared" si="0"/>
        <v>611.52</v>
      </c>
      <c r="H15" s="194">
        <v>2</v>
      </c>
      <c r="I15" s="37">
        <f t="shared" si="1"/>
        <v>203.84</v>
      </c>
      <c r="J15" s="96"/>
      <c r="K15" s="46">
        <f t="shared" si="2"/>
        <v>0</v>
      </c>
      <c r="L15" s="194">
        <v>2</v>
      </c>
      <c r="M15" s="37">
        <f t="shared" si="3"/>
        <v>203.84</v>
      </c>
      <c r="N15" s="96">
        <v>2</v>
      </c>
      <c r="O15" s="32">
        <f t="shared" si="4"/>
        <v>203.84</v>
      </c>
      <c r="P15" s="28"/>
      <c r="Q15" s="28"/>
    </row>
    <row r="16" spans="1:17" s="7" customFormat="1" x14ac:dyDescent="0.25">
      <c r="A16" s="33">
        <v>4</v>
      </c>
      <c r="B16" s="42" t="s">
        <v>2440</v>
      </c>
      <c r="C16" s="40"/>
      <c r="D16" s="35">
        <f t="shared" si="7"/>
        <v>6</v>
      </c>
      <c r="E16" s="86">
        <v>70.72</v>
      </c>
      <c r="F16" s="200" t="s">
        <v>254</v>
      </c>
      <c r="G16" s="44">
        <f t="shared" si="0"/>
        <v>424.32</v>
      </c>
      <c r="H16" s="194"/>
      <c r="I16" s="37">
        <f t="shared" si="1"/>
        <v>0</v>
      </c>
      <c r="J16" s="96">
        <v>3</v>
      </c>
      <c r="K16" s="46">
        <f t="shared" si="2"/>
        <v>212.16</v>
      </c>
      <c r="L16" s="194"/>
      <c r="M16" s="37">
        <f t="shared" si="3"/>
        <v>0</v>
      </c>
      <c r="N16" s="96">
        <v>3</v>
      </c>
      <c r="O16" s="32">
        <f t="shared" si="4"/>
        <v>212.16</v>
      </c>
      <c r="P16" s="28"/>
      <c r="Q16" s="28"/>
    </row>
    <row r="17" spans="1:17" s="7" customFormat="1" x14ac:dyDescent="0.25">
      <c r="A17" s="33">
        <v>5</v>
      </c>
      <c r="B17" s="42" t="s">
        <v>427</v>
      </c>
      <c r="C17" s="40"/>
      <c r="D17" s="35">
        <f t="shared" si="7"/>
        <v>6</v>
      </c>
      <c r="E17" s="86">
        <v>17.350000000000001</v>
      </c>
      <c r="F17" s="200" t="s">
        <v>212</v>
      </c>
      <c r="G17" s="44">
        <f t="shared" si="0"/>
        <v>104.10000000000001</v>
      </c>
      <c r="H17" s="194">
        <v>2</v>
      </c>
      <c r="I17" s="37">
        <f t="shared" si="1"/>
        <v>34.700000000000003</v>
      </c>
      <c r="J17" s="96"/>
      <c r="K17" s="46">
        <f t="shared" si="2"/>
        <v>0</v>
      </c>
      <c r="L17" s="194">
        <v>2</v>
      </c>
      <c r="M17" s="37">
        <f t="shared" si="3"/>
        <v>34.700000000000003</v>
      </c>
      <c r="N17" s="96">
        <v>2</v>
      </c>
      <c r="O17" s="32">
        <f t="shared" si="4"/>
        <v>34.700000000000003</v>
      </c>
      <c r="P17" s="28"/>
      <c r="Q17" s="28"/>
    </row>
    <row r="18" spans="1:17" s="7" customFormat="1" x14ac:dyDescent="0.25">
      <c r="A18" s="33">
        <v>6</v>
      </c>
      <c r="B18" s="42" t="s">
        <v>2441</v>
      </c>
      <c r="C18" s="40"/>
      <c r="D18" s="35">
        <f t="shared" si="7"/>
        <v>2</v>
      </c>
      <c r="E18" s="86">
        <v>415.33</v>
      </c>
      <c r="F18" s="200" t="s">
        <v>45</v>
      </c>
      <c r="G18" s="44">
        <f t="shared" si="0"/>
        <v>830.66</v>
      </c>
      <c r="H18" s="194"/>
      <c r="I18" s="37">
        <f t="shared" si="1"/>
        <v>0</v>
      </c>
      <c r="J18" s="96">
        <v>1</v>
      </c>
      <c r="K18" s="46">
        <f t="shared" si="2"/>
        <v>415.33</v>
      </c>
      <c r="L18" s="194"/>
      <c r="M18" s="37">
        <f t="shared" si="3"/>
        <v>0</v>
      </c>
      <c r="N18" s="96">
        <v>1</v>
      </c>
      <c r="O18" s="32">
        <f t="shared" si="4"/>
        <v>415.33</v>
      </c>
      <c r="P18" s="28"/>
      <c r="Q18" s="28"/>
    </row>
    <row r="19" spans="1:17" s="7" customFormat="1" x14ac:dyDescent="0.25">
      <c r="A19" s="33">
        <v>7</v>
      </c>
      <c r="B19" s="42" t="s">
        <v>2442</v>
      </c>
      <c r="C19" s="40"/>
      <c r="D19" s="35">
        <f t="shared" si="7"/>
        <v>4</v>
      </c>
      <c r="E19" s="86">
        <v>100</v>
      </c>
      <c r="F19" s="200" t="s">
        <v>45</v>
      </c>
      <c r="G19" s="44">
        <f t="shared" si="0"/>
        <v>400</v>
      </c>
      <c r="H19" s="194">
        <v>1</v>
      </c>
      <c r="I19" s="37">
        <f t="shared" si="1"/>
        <v>100</v>
      </c>
      <c r="J19" s="96">
        <v>1</v>
      </c>
      <c r="K19" s="46">
        <f t="shared" si="2"/>
        <v>100</v>
      </c>
      <c r="L19" s="194">
        <v>1</v>
      </c>
      <c r="M19" s="37">
        <f t="shared" si="3"/>
        <v>100</v>
      </c>
      <c r="N19" s="96">
        <v>1</v>
      </c>
      <c r="O19" s="32">
        <f t="shared" si="4"/>
        <v>100</v>
      </c>
      <c r="P19" s="28">
        <f t="shared" ref="P19" si="8">N19+L19+J19+H19</f>
        <v>4</v>
      </c>
      <c r="Q19" s="28">
        <f t="shared" ref="Q19" si="9">P19-D19</f>
        <v>0</v>
      </c>
    </row>
    <row r="20" spans="1:17" s="7" customFormat="1" x14ac:dyDescent="0.25">
      <c r="A20" s="33">
        <v>8</v>
      </c>
      <c r="B20" s="42" t="s">
        <v>2443</v>
      </c>
      <c r="C20" s="40"/>
      <c r="D20" s="35">
        <f t="shared" si="7"/>
        <v>4</v>
      </c>
      <c r="E20" s="86">
        <v>100</v>
      </c>
      <c r="F20" s="200" t="s">
        <v>45</v>
      </c>
      <c r="G20" s="44">
        <f t="shared" si="0"/>
        <v>400</v>
      </c>
      <c r="H20" s="194">
        <v>1</v>
      </c>
      <c r="I20" s="37">
        <f t="shared" si="1"/>
        <v>100</v>
      </c>
      <c r="J20" s="96">
        <v>1</v>
      </c>
      <c r="K20" s="46">
        <f t="shared" si="2"/>
        <v>100</v>
      </c>
      <c r="L20" s="194">
        <v>1</v>
      </c>
      <c r="M20" s="37">
        <f t="shared" si="3"/>
        <v>100</v>
      </c>
      <c r="N20" s="96">
        <v>1</v>
      </c>
      <c r="O20" s="32">
        <f t="shared" si="4"/>
        <v>100</v>
      </c>
      <c r="P20" s="28">
        <f t="shared" ref="P20:P21" si="10">N20+L20+J20+H20</f>
        <v>4</v>
      </c>
      <c r="Q20" s="28">
        <f t="shared" ref="Q20:Q21" si="11">P20-D20</f>
        <v>0</v>
      </c>
    </row>
    <row r="21" spans="1:17" s="7" customFormat="1" x14ac:dyDescent="0.25">
      <c r="A21" s="33">
        <v>9</v>
      </c>
      <c r="B21" s="42" t="s">
        <v>2444</v>
      </c>
      <c r="C21" s="40"/>
      <c r="D21" s="35">
        <f t="shared" si="7"/>
        <v>4</v>
      </c>
      <c r="E21" s="86">
        <v>100</v>
      </c>
      <c r="F21" s="200" t="s">
        <v>45</v>
      </c>
      <c r="G21" s="44">
        <f t="shared" si="0"/>
        <v>400</v>
      </c>
      <c r="H21" s="194">
        <v>1</v>
      </c>
      <c r="I21" s="37">
        <f t="shared" si="1"/>
        <v>100</v>
      </c>
      <c r="J21" s="96">
        <v>1</v>
      </c>
      <c r="K21" s="46">
        <f t="shared" si="2"/>
        <v>100</v>
      </c>
      <c r="L21" s="194">
        <v>1</v>
      </c>
      <c r="M21" s="37">
        <f t="shared" si="3"/>
        <v>100</v>
      </c>
      <c r="N21" s="96">
        <v>1</v>
      </c>
      <c r="O21" s="32">
        <f t="shared" si="4"/>
        <v>100</v>
      </c>
      <c r="P21" s="28">
        <f t="shared" si="10"/>
        <v>4</v>
      </c>
      <c r="Q21" s="28">
        <f t="shared" si="11"/>
        <v>0</v>
      </c>
    </row>
    <row r="22" spans="1:17" s="7" customFormat="1" x14ac:dyDescent="0.25">
      <c r="A22" s="33">
        <v>10</v>
      </c>
      <c r="B22" s="42" t="s">
        <v>46</v>
      </c>
      <c r="C22" s="40"/>
      <c r="D22" s="35">
        <f t="shared" si="7"/>
        <v>6</v>
      </c>
      <c r="E22" s="86">
        <v>20.7896</v>
      </c>
      <c r="F22" s="200" t="s">
        <v>45</v>
      </c>
      <c r="G22" s="44">
        <f t="shared" si="0"/>
        <v>124.7376</v>
      </c>
      <c r="H22" s="194"/>
      <c r="I22" s="37">
        <f t="shared" si="1"/>
        <v>0</v>
      </c>
      <c r="J22" s="96">
        <v>2</v>
      </c>
      <c r="K22" s="46">
        <f t="shared" si="2"/>
        <v>41.5792</v>
      </c>
      <c r="L22" s="194">
        <v>2</v>
      </c>
      <c r="M22" s="37">
        <f t="shared" si="3"/>
        <v>41.5792</v>
      </c>
      <c r="N22" s="96">
        <v>2</v>
      </c>
      <c r="O22" s="32">
        <f t="shared" si="4"/>
        <v>41.5792</v>
      </c>
      <c r="P22" s="28">
        <f t="shared" si="5"/>
        <v>6</v>
      </c>
      <c r="Q22" s="28">
        <f t="shared" si="6"/>
        <v>0</v>
      </c>
    </row>
    <row r="23" spans="1:17" s="7" customFormat="1" x14ac:dyDescent="0.25">
      <c r="A23" s="33">
        <v>11</v>
      </c>
      <c r="B23" s="42" t="s">
        <v>2445</v>
      </c>
      <c r="C23" s="40"/>
      <c r="D23" s="35">
        <f t="shared" si="7"/>
        <v>6</v>
      </c>
      <c r="E23" s="86">
        <v>37.229999999999997</v>
      </c>
      <c r="F23" s="200" t="s">
        <v>34</v>
      </c>
      <c r="G23" s="44">
        <f t="shared" si="0"/>
        <v>223.38</v>
      </c>
      <c r="H23" s="194"/>
      <c r="I23" s="37">
        <f t="shared" si="1"/>
        <v>0</v>
      </c>
      <c r="J23" s="96">
        <v>3</v>
      </c>
      <c r="K23" s="46">
        <f t="shared" si="2"/>
        <v>111.69</v>
      </c>
      <c r="L23" s="194">
        <v>3</v>
      </c>
      <c r="M23" s="37">
        <f t="shared" si="3"/>
        <v>111.69</v>
      </c>
      <c r="N23" s="96"/>
      <c r="O23" s="32">
        <f t="shared" si="4"/>
        <v>0</v>
      </c>
      <c r="P23" s="28">
        <f t="shared" si="5"/>
        <v>6</v>
      </c>
      <c r="Q23" s="28">
        <f t="shared" si="6"/>
        <v>0</v>
      </c>
    </row>
    <row r="24" spans="1:17" s="7" customFormat="1" x14ac:dyDescent="0.25">
      <c r="A24" s="33">
        <v>12</v>
      </c>
      <c r="B24" s="42" t="s">
        <v>179</v>
      </c>
      <c r="C24" s="40"/>
      <c r="D24" s="35">
        <f t="shared" si="7"/>
        <v>12</v>
      </c>
      <c r="E24" s="86">
        <v>15.48</v>
      </c>
      <c r="F24" s="200" t="s">
        <v>31</v>
      </c>
      <c r="G24" s="44">
        <f t="shared" si="0"/>
        <v>185.76</v>
      </c>
      <c r="H24" s="194"/>
      <c r="I24" s="37">
        <f t="shared" si="1"/>
        <v>0</v>
      </c>
      <c r="J24" s="96">
        <v>6</v>
      </c>
      <c r="K24" s="46">
        <f t="shared" si="2"/>
        <v>92.88</v>
      </c>
      <c r="L24" s="194"/>
      <c r="M24" s="37">
        <f t="shared" si="3"/>
        <v>0</v>
      </c>
      <c r="N24" s="96">
        <v>6</v>
      </c>
      <c r="O24" s="32">
        <f t="shared" si="4"/>
        <v>92.88</v>
      </c>
      <c r="P24" s="28">
        <f t="shared" si="5"/>
        <v>12</v>
      </c>
      <c r="Q24" s="28">
        <f t="shared" si="6"/>
        <v>0</v>
      </c>
    </row>
    <row r="25" spans="1:17" s="7" customFormat="1" x14ac:dyDescent="0.25">
      <c r="A25" s="33">
        <v>13</v>
      </c>
      <c r="B25" s="42" t="s">
        <v>193</v>
      </c>
      <c r="C25" s="40"/>
      <c r="D25" s="35">
        <f t="shared" si="7"/>
        <v>3</v>
      </c>
      <c r="E25" s="86">
        <v>47.82</v>
      </c>
      <c r="F25" s="200" t="s">
        <v>31</v>
      </c>
      <c r="G25" s="44">
        <f t="shared" si="0"/>
        <v>143.46</v>
      </c>
      <c r="H25" s="194">
        <v>3</v>
      </c>
      <c r="I25" s="37">
        <f t="shared" si="1"/>
        <v>143.46</v>
      </c>
      <c r="J25" s="96"/>
      <c r="K25" s="46">
        <f t="shared" si="2"/>
        <v>0</v>
      </c>
      <c r="L25" s="194"/>
      <c r="M25" s="37">
        <f t="shared" si="3"/>
        <v>0</v>
      </c>
      <c r="N25" s="96"/>
      <c r="O25" s="32">
        <f t="shared" si="4"/>
        <v>0</v>
      </c>
      <c r="P25" s="28"/>
      <c r="Q25" s="28"/>
    </row>
    <row r="26" spans="1:17" s="7" customFormat="1" x14ac:dyDescent="0.25">
      <c r="A26" s="33">
        <v>14</v>
      </c>
      <c r="B26" s="42" t="s">
        <v>1629</v>
      </c>
      <c r="C26" s="40"/>
      <c r="D26" s="35">
        <f t="shared" si="7"/>
        <v>6</v>
      </c>
      <c r="E26" s="86">
        <v>18.2</v>
      </c>
      <c r="F26" s="200" t="s">
        <v>105</v>
      </c>
      <c r="G26" s="44">
        <f t="shared" si="0"/>
        <v>109.19999999999999</v>
      </c>
      <c r="H26" s="194"/>
      <c r="I26" s="37">
        <f t="shared" si="1"/>
        <v>0</v>
      </c>
      <c r="J26" s="96">
        <v>3</v>
      </c>
      <c r="K26" s="46">
        <f t="shared" si="2"/>
        <v>54.599999999999994</v>
      </c>
      <c r="L26" s="194"/>
      <c r="M26" s="37">
        <f t="shared" si="3"/>
        <v>0</v>
      </c>
      <c r="N26" s="96">
        <v>3</v>
      </c>
      <c r="O26" s="32">
        <f t="shared" si="4"/>
        <v>54.599999999999994</v>
      </c>
      <c r="P26" s="28"/>
      <c r="Q26" s="28"/>
    </row>
    <row r="27" spans="1:17" s="7" customFormat="1" x14ac:dyDescent="0.25">
      <c r="A27" s="33">
        <v>15</v>
      </c>
      <c r="B27" s="42" t="s">
        <v>1301</v>
      </c>
      <c r="C27" s="40"/>
      <c r="D27" s="35">
        <f t="shared" si="7"/>
        <v>6</v>
      </c>
      <c r="E27" s="86">
        <v>9.1</v>
      </c>
      <c r="F27" s="200" t="s">
        <v>105</v>
      </c>
      <c r="G27" s="44">
        <f t="shared" si="0"/>
        <v>54.599999999999994</v>
      </c>
      <c r="H27" s="194"/>
      <c r="I27" s="37">
        <f t="shared" si="1"/>
        <v>0</v>
      </c>
      <c r="J27" s="96">
        <v>3</v>
      </c>
      <c r="K27" s="46">
        <f t="shared" si="2"/>
        <v>27.299999999999997</v>
      </c>
      <c r="L27" s="194"/>
      <c r="M27" s="37">
        <f t="shared" si="3"/>
        <v>0</v>
      </c>
      <c r="N27" s="96">
        <v>3</v>
      </c>
      <c r="O27" s="32">
        <f t="shared" si="4"/>
        <v>27.299999999999997</v>
      </c>
      <c r="P27" s="28"/>
      <c r="Q27" s="28"/>
    </row>
    <row r="28" spans="1:17" s="7" customFormat="1" x14ac:dyDescent="0.25">
      <c r="A28" s="33">
        <v>16</v>
      </c>
      <c r="B28" s="42" t="s">
        <v>582</v>
      </c>
      <c r="C28" s="40"/>
      <c r="D28" s="35">
        <f t="shared" si="7"/>
        <v>3</v>
      </c>
      <c r="E28" s="86">
        <v>10.31</v>
      </c>
      <c r="F28" s="200" t="s">
        <v>101</v>
      </c>
      <c r="G28" s="44">
        <f t="shared" si="0"/>
        <v>30.93</v>
      </c>
      <c r="H28" s="194">
        <v>2</v>
      </c>
      <c r="I28" s="37">
        <f t="shared" si="1"/>
        <v>20.62</v>
      </c>
      <c r="J28" s="96"/>
      <c r="K28" s="46">
        <f t="shared" si="2"/>
        <v>0</v>
      </c>
      <c r="L28" s="194"/>
      <c r="M28" s="37">
        <f t="shared" si="3"/>
        <v>0</v>
      </c>
      <c r="N28" s="96">
        <v>1</v>
      </c>
      <c r="O28" s="32">
        <f t="shared" si="4"/>
        <v>10.31</v>
      </c>
      <c r="P28" s="28">
        <f t="shared" ref="P28:P29" si="12">N28+L28+J28+H28</f>
        <v>3</v>
      </c>
      <c r="Q28" s="28">
        <f t="shared" ref="Q28:Q29" si="13">P28-D28</f>
        <v>0</v>
      </c>
    </row>
    <row r="29" spans="1:17" s="7" customFormat="1" x14ac:dyDescent="0.25">
      <c r="A29" s="33">
        <v>17</v>
      </c>
      <c r="B29" s="42" t="s">
        <v>2446</v>
      </c>
      <c r="C29" s="40"/>
      <c r="D29" s="35">
        <f t="shared" si="7"/>
        <v>12</v>
      </c>
      <c r="E29" s="86">
        <v>9.65</v>
      </c>
      <c r="F29" s="200" t="s">
        <v>101</v>
      </c>
      <c r="G29" s="44">
        <f t="shared" si="0"/>
        <v>115.80000000000001</v>
      </c>
      <c r="H29" s="194">
        <v>4</v>
      </c>
      <c r="I29" s="37">
        <f t="shared" si="1"/>
        <v>38.6</v>
      </c>
      <c r="J29" s="96"/>
      <c r="K29" s="46">
        <f t="shared" si="2"/>
        <v>0</v>
      </c>
      <c r="L29" s="194">
        <v>4</v>
      </c>
      <c r="M29" s="37">
        <f t="shared" si="3"/>
        <v>38.6</v>
      </c>
      <c r="N29" s="96">
        <v>4</v>
      </c>
      <c r="O29" s="32">
        <f t="shared" si="4"/>
        <v>38.6</v>
      </c>
      <c r="P29" s="28">
        <f t="shared" si="12"/>
        <v>12</v>
      </c>
      <c r="Q29" s="28">
        <f t="shared" si="13"/>
        <v>0</v>
      </c>
    </row>
    <row r="30" spans="1:17" s="7" customFormat="1" x14ac:dyDescent="0.25">
      <c r="A30" s="33">
        <v>18</v>
      </c>
      <c r="B30" s="42" t="s">
        <v>2447</v>
      </c>
      <c r="C30" s="40"/>
      <c r="D30" s="35">
        <f t="shared" si="7"/>
        <v>12</v>
      </c>
      <c r="E30" s="86">
        <v>9.65</v>
      </c>
      <c r="F30" s="200" t="s">
        <v>101</v>
      </c>
      <c r="G30" s="44">
        <f t="shared" si="0"/>
        <v>115.80000000000001</v>
      </c>
      <c r="H30" s="194">
        <v>4</v>
      </c>
      <c r="I30" s="37">
        <f t="shared" si="1"/>
        <v>38.6</v>
      </c>
      <c r="J30" s="96"/>
      <c r="K30" s="46">
        <f t="shared" si="2"/>
        <v>0</v>
      </c>
      <c r="L30" s="194">
        <v>4</v>
      </c>
      <c r="M30" s="37">
        <f t="shared" si="3"/>
        <v>38.6</v>
      </c>
      <c r="N30" s="96">
        <v>4</v>
      </c>
      <c r="O30" s="32">
        <f t="shared" si="4"/>
        <v>38.6</v>
      </c>
      <c r="P30" s="28">
        <f t="shared" ref="P30" si="14">N30+L30+J30+H30</f>
        <v>12</v>
      </c>
      <c r="Q30" s="28">
        <f t="shared" ref="Q30" si="15">P30-D30</f>
        <v>0</v>
      </c>
    </row>
    <row r="31" spans="1:17" s="7" customFormat="1" x14ac:dyDescent="0.25">
      <c r="A31" s="33">
        <v>19</v>
      </c>
      <c r="B31" s="42" t="s">
        <v>65</v>
      </c>
      <c r="C31" s="40"/>
      <c r="D31" s="35">
        <f t="shared" si="7"/>
        <v>5</v>
      </c>
      <c r="E31" s="86">
        <v>15.6</v>
      </c>
      <c r="F31" s="200" t="s">
        <v>101</v>
      </c>
      <c r="G31" s="44">
        <f t="shared" si="0"/>
        <v>78</v>
      </c>
      <c r="H31" s="194">
        <v>5</v>
      </c>
      <c r="I31" s="37">
        <f t="shared" si="1"/>
        <v>78</v>
      </c>
      <c r="J31" s="96"/>
      <c r="K31" s="46">
        <f t="shared" si="2"/>
        <v>0</v>
      </c>
      <c r="L31" s="194"/>
      <c r="M31" s="37">
        <f t="shared" si="3"/>
        <v>0</v>
      </c>
      <c r="N31" s="96"/>
      <c r="O31" s="32">
        <f t="shared" si="4"/>
        <v>0</v>
      </c>
      <c r="P31" s="28"/>
      <c r="Q31" s="28"/>
    </row>
    <row r="32" spans="1:17" s="7" customFormat="1" x14ac:dyDescent="0.25">
      <c r="A32" s="33">
        <v>20</v>
      </c>
      <c r="B32" s="42" t="s">
        <v>67</v>
      </c>
      <c r="C32" s="40"/>
      <c r="D32" s="35">
        <f t="shared" si="7"/>
        <v>30</v>
      </c>
      <c r="E32" s="86">
        <v>17.559999999999999</v>
      </c>
      <c r="F32" s="200" t="s">
        <v>101</v>
      </c>
      <c r="G32" s="44">
        <f t="shared" si="0"/>
        <v>526.79999999999995</v>
      </c>
      <c r="H32" s="194">
        <v>5</v>
      </c>
      <c r="I32" s="37">
        <f t="shared" si="1"/>
        <v>87.8</v>
      </c>
      <c r="J32" s="96"/>
      <c r="K32" s="46">
        <f t="shared" si="2"/>
        <v>0</v>
      </c>
      <c r="L32" s="194">
        <v>10</v>
      </c>
      <c r="M32" s="37">
        <f t="shared" si="3"/>
        <v>175.6</v>
      </c>
      <c r="N32" s="96">
        <v>15</v>
      </c>
      <c r="O32" s="32">
        <f t="shared" si="4"/>
        <v>263.39999999999998</v>
      </c>
      <c r="P32" s="28">
        <f t="shared" ref="P32:P33" si="16">N32+L32+J32+H32</f>
        <v>30</v>
      </c>
      <c r="Q32" s="28">
        <f t="shared" ref="Q32:Q33" si="17">P32-D32</f>
        <v>0</v>
      </c>
    </row>
    <row r="33" spans="1:17" s="7" customFormat="1" x14ac:dyDescent="0.25">
      <c r="A33" s="33">
        <v>21</v>
      </c>
      <c r="B33" s="42" t="s">
        <v>989</v>
      </c>
      <c r="C33" s="40"/>
      <c r="D33" s="35">
        <f t="shared" si="7"/>
        <v>6</v>
      </c>
      <c r="E33" s="86">
        <v>27.4</v>
      </c>
      <c r="F33" s="200" t="s">
        <v>101</v>
      </c>
      <c r="G33" s="44">
        <f t="shared" si="0"/>
        <v>164.39999999999998</v>
      </c>
      <c r="H33" s="194">
        <v>2</v>
      </c>
      <c r="I33" s="37">
        <f t="shared" si="1"/>
        <v>54.8</v>
      </c>
      <c r="J33" s="96"/>
      <c r="K33" s="46">
        <f t="shared" si="2"/>
        <v>0</v>
      </c>
      <c r="L33" s="194">
        <v>2</v>
      </c>
      <c r="M33" s="37">
        <f t="shared" si="3"/>
        <v>54.8</v>
      </c>
      <c r="N33" s="96">
        <v>2</v>
      </c>
      <c r="O33" s="32">
        <f t="shared" si="4"/>
        <v>54.8</v>
      </c>
      <c r="P33" s="28">
        <f t="shared" si="16"/>
        <v>6</v>
      </c>
      <c r="Q33" s="28">
        <f t="shared" si="17"/>
        <v>0</v>
      </c>
    </row>
    <row r="34" spans="1:17" s="7" customFormat="1" x14ac:dyDescent="0.25">
      <c r="A34" s="33">
        <v>22</v>
      </c>
      <c r="B34" s="42" t="s">
        <v>1125</v>
      </c>
      <c r="C34" s="40"/>
      <c r="D34" s="35">
        <f t="shared" si="7"/>
        <v>4</v>
      </c>
      <c r="E34" s="86">
        <v>11.77</v>
      </c>
      <c r="F34" s="200" t="s">
        <v>313</v>
      </c>
      <c r="G34" s="44">
        <f t="shared" si="0"/>
        <v>47.08</v>
      </c>
      <c r="H34" s="194">
        <v>4</v>
      </c>
      <c r="I34" s="37">
        <f t="shared" si="1"/>
        <v>47.08</v>
      </c>
      <c r="J34" s="96"/>
      <c r="K34" s="46">
        <f t="shared" si="2"/>
        <v>0</v>
      </c>
      <c r="L34" s="194"/>
      <c r="M34" s="37">
        <f t="shared" si="3"/>
        <v>0</v>
      </c>
      <c r="N34" s="96"/>
      <c r="O34" s="32">
        <f t="shared" si="4"/>
        <v>0</v>
      </c>
      <c r="P34" s="28"/>
      <c r="Q34" s="28"/>
    </row>
    <row r="35" spans="1:17" s="7" customFormat="1" x14ac:dyDescent="0.25">
      <c r="A35" s="33">
        <v>23</v>
      </c>
      <c r="B35" s="42" t="s">
        <v>36</v>
      </c>
      <c r="C35" s="40"/>
      <c r="D35" s="35">
        <f t="shared" si="7"/>
        <v>4</v>
      </c>
      <c r="E35" s="86">
        <v>131.96</v>
      </c>
      <c r="F35" s="200" t="s">
        <v>101</v>
      </c>
      <c r="G35" s="44">
        <f t="shared" si="0"/>
        <v>527.84</v>
      </c>
      <c r="H35" s="194">
        <v>4</v>
      </c>
      <c r="I35" s="37">
        <f t="shared" si="1"/>
        <v>527.84</v>
      </c>
      <c r="J35" s="96"/>
      <c r="K35" s="46">
        <f t="shared" si="2"/>
        <v>0</v>
      </c>
      <c r="L35" s="194"/>
      <c r="M35" s="37">
        <f t="shared" si="3"/>
        <v>0</v>
      </c>
      <c r="N35" s="96"/>
      <c r="O35" s="32">
        <f t="shared" si="4"/>
        <v>0</v>
      </c>
      <c r="P35" s="28"/>
      <c r="Q35" s="28"/>
    </row>
    <row r="36" spans="1:17" s="7" customFormat="1" x14ac:dyDescent="0.25">
      <c r="A36" s="33">
        <v>24</v>
      </c>
      <c r="B36" s="42" t="s">
        <v>2448</v>
      </c>
      <c r="C36" s="40"/>
      <c r="D36" s="35">
        <f t="shared" si="7"/>
        <v>50</v>
      </c>
      <c r="E36" s="86">
        <v>15</v>
      </c>
      <c r="F36" s="200" t="s">
        <v>101</v>
      </c>
      <c r="G36" s="44">
        <f t="shared" si="0"/>
        <v>750</v>
      </c>
      <c r="H36" s="194"/>
      <c r="I36" s="37">
        <f t="shared" si="1"/>
        <v>0</v>
      </c>
      <c r="J36" s="96">
        <v>30</v>
      </c>
      <c r="K36" s="46">
        <f t="shared" si="2"/>
        <v>450</v>
      </c>
      <c r="L36" s="194"/>
      <c r="M36" s="37">
        <f t="shared" si="3"/>
        <v>0</v>
      </c>
      <c r="N36" s="96">
        <v>20</v>
      </c>
      <c r="O36" s="32">
        <f t="shared" si="4"/>
        <v>300</v>
      </c>
      <c r="P36" s="28"/>
      <c r="Q36" s="28"/>
    </row>
    <row r="37" spans="1:17" s="7" customFormat="1" x14ac:dyDescent="0.25">
      <c r="A37" s="33">
        <v>25</v>
      </c>
      <c r="B37" s="42" t="s">
        <v>155</v>
      </c>
      <c r="C37" s="40"/>
      <c r="D37" s="35">
        <f t="shared" si="7"/>
        <v>100</v>
      </c>
      <c r="E37" s="86">
        <v>291.2</v>
      </c>
      <c r="F37" s="200" t="s">
        <v>118</v>
      </c>
      <c r="G37" s="44">
        <f t="shared" si="0"/>
        <v>29120</v>
      </c>
      <c r="H37" s="194"/>
      <c r="I37" s="37">
        <f t="shared" si="1"/>
        <v>0</v>
      </c>
      <c r="J37" s="96">
        <v>50</v>
      </c>
      <c r="K37" s="46">
        <f t="shared" si="2"/>
        <v>14560</v>
      </c>
      <c r="L37" s="194"/>
      <c r="M37" s="37">
        <f t="shared" si="3"/>
        <v>0</v>
      </c>
      <c r="N37" s="96">
        <v>50</v>
      </c>
      <c r="O37" s="32">
        <f t="shared" si="4"/>
        <v>14560</v>
      </c>
      <c r="P37" s="28"/>
      <c r="Q37" s="28"/>
    </row>
    <row r="38" spans="1:17" s="7" customFormat="1" x14ac:dyDescent="0.25">
      <c r="A38" s="33">
        <v>26</v>
      </c>
      <c r="B38" s="42" t="s">
        <v>189</v>
      </c>
      <c r="C38" s="40"/>
      <c r="D38" s="35">
        <f t="shared" si="7"/>
        <v>100</v>
      </c>
      <c r="E38" s="86">
        <v>253.29</v>
      </c>
      <c r="F38" s="200" t="s">
        <v>118</v>
      </c>
      <c r="G38" s="44">
        <f t="shared" si="0"/>
        <v>25329</v>
      </c>
      <c r="H38" s="194"/>
      <c r="I38" s="37">
        <f t="shared" si="1"/>
        <v>0</v>
      </c>
      <c r="J38" s="96">
        <v>50</v>
      </c>
      <c r="K38" s="46">
        <f t="shared" si="2"/>
        <v>12664.5</v>
      </c>
      <c r="L38" s="194"/>
      <c r="M38" s="37">
        <f t="shared" si="3"/>
        <v>0</v>
      </c>
      <c r="N38" s="96">
        <v>50</v>
      </c>
      <c r="O38" s="32">
        <f t="shared" si="4"/>
        <v>12664.5</v>
      </c>
      <c r="P38" s="28"/>
      <c r="Q38" s="28"/>
    </row>
    <row r="39" spans="1:17" s="7" customFormat="1" x14ac:dyDescent="0.25">
      <c r="A39" s="33">
        <v>27</v>
      </c>
      <c r="B39" s="42" t="s">
        <v>68</v>
      </c>
      <c r="C39" s="40"/>
      <c r="D39" s="35">
        <f t="shared" si="7"/>
        <v>5</v>
      </c>
      <c r="E39" s="86">
        <v>82.16</v>
      </c>
      <c r="F39" s="200" t="s">
        <v>101</v>
      </c>
      <c r="G39" s="44">
        <f t="shared" si="0"/>
        <v>410.79999999999995</v>
      </c>
      <c r="H39" s="194">
        <v>2</v>
      </c>
      <c r="I39" s="37">
        <f t="shared" si="1"/>
        <v>164.32</v>
      </c>
      <c r="J39" s="96"/>
      <c r="K39" s="46">
        <f t="shared" si="2"/>
        <v>0</v>
      </c>
      <c r="L39" s="194">
        <v>3</v>
      </c>
      <c r="M39" s="37">
        <f t="shared" si="3"/>
        <v>246.48</v>
      </c>
      <c r="N39" s="96"/>
      <c r="O39" s="32">
        <f t="shared" si="4"/>
        <v>0</v>
      </c>
      <c r="P39" s="28"/>
      <c r="Q39" s="28"/>
    </row>
    <row r="40" spans="1:17" s="7" customFormat="1" x14ac:dyDescent="0.25">
      <c r="A40" s="33">
        <v>28</v>
      </c>
      <c r="B40" s="42" t="s">
        <v>2449</v>
      </c>
      <c r="C40" s="40"/>
      <c r="D40" s="35">
        <f t="shared" si="7"/>
        <v>12</v>
      </c>
      <c r="E40" s="86">
        <v>20.68</v>
      </c>
      <c r="F40" s="200" t="s">
        <v>45</v>
      </c>
      <c r="G40" s="44">
        <f t="shared" si="0"/>
        <v>248.16</v>
      </c>
      <c r="H40" s="194">
        <v>3</v>
      </c>
      <c r="I40" s="37">
        <f t="shared" si="1"/>
        <v>62.04</v>
      </c>
      <c r="J40" s="96">
        <v>3</v>
      </c>
      <c r="K40" s="46">
        <f t="shared" si="2"/>
        <v>62.04</v>
      </c>
      <c r="L40" s="194">
        <v>3</v>
      </c>
      <c r="M40" s="37">
        <f t="shared" si="3"/>
        <v>62.04</v>
      </c>
      <c r="N40" s="96">
        <v>3</v>
      </c>
      <c r="O40" s="32">
        <f t="shared" si="4"/>
        <v>62.04</v>
      </c>
      <c r="P40" s="28"/>
      <c r="Q40" s="28"/>
    </row>
    <row r="41" spans="1:17" x14ac:dyDescent="0.25">
      <c r="A41" s="33">
        <v>29</v>
      </c>
      <c r="B41" s="42" t="s">
        <v>180</v>
      </c>
      <c r="C41" s="39"/>
      <c r="D41" s="35">
        <f t="shared" si="7"/>
        <v>12</v>
      </c>
      <c r="E41" s="108">
        <v>24.63</v>
      </c>
      <c r="F41" s="200" t="s">
        <v>57</v>
      </c>
      <c r="G41" s="44">
        <f t="shared" si="0"/>
        <v>295.56</v>
      </c>
      <c r="H41" s="194">
        <v>3</v>
      </c>
      <c r="I41" s="37">
        <f t="shared" si="1"/>
        <v>73.89</v>
      </c>
      <c r="J41" s="96">
        <v>3</v>
      </c>
      <c r="K41" s="46">
        <f t="shared" si="2"/>
        <v>73.89</v>
      </c>
      <c r="L41" s="194">
        <v>3</v>
      </c>
      <c r="M41" s="37">
        <f t="shared" si="3"/>
        <v>73.89</v>
      </c>
      <c r="N41" s="96">
        <v>3</v>
      </c>
      <c r="O41" s="32">
        <f t="shared" si="4"/>
        <v>73.89</v>
      </c>
      <c r="P41" s="28">
        <f t="shared" ref="P41:P42" si="18">N41+L41+J41+H41</f>
        <v>12</v>
      </c>
      <c r="Q41" s="28">
        <f t="shared" ref="Q41:Q42" si="19">P41-D41</f>
        <v>0</v>
      </c>
    </row>
    <row r="42" spans="1:17" s="7" customFormat="1" x14ac:dyDescent="0.25">
      <c r="A42" s="33">
        <v>30</v>
      </c>
      <c r="B42" s="82" t="s">
        <v>261</v>
      </c>
      <c r="C42" s="40"/>
      <c r="D42" s="35">
        <f t="shared" si="7"/>
        <v>12</v>
      </c>
      <c r="E42" s="86">
        <v>27.66</v>
      </c>
      <c r="F42" s="200" t="s">
        <v>101</v>
      </c>
      <c r="G42" s="44">
        <f t="shared" si="0"/>
        <v>331.92</v>
      </c>
      <c r="H42" s="194">
        <v>3</v>
      </c>
      <c r="I42" s="37">
        <f t="shared" si="1"/>
        <v>82.98</v>
      </c>
      <c r="J42" s="96">
        <v>3</v>
      </c>
      <c r="K42" s="46">
        <f t="shared" si="2"/>
        <v>82.98</v>
      </c>
      <c r="L42" s="194">
        <v>3</v>
      </c>
      <c r="M42" s="37">
        <f t="shared" si="3"/>
        <v>82.98</v>
      </c>
      <c r="N42" s="96">
        <v>3</v>
      </c>
      <c r="O42" s="32">
        <f t="shared" si="4"/>
        <v>82.98</v>
      </c>
      <c r="P42" s="28">
        <f t="shared" si="18"/>
        <v>12</v>
      </c>
      <c r="Q42" s="28">
        <f t="shared" si="19"/>
        <v>0</v>
      </c>
    </row>
    <row r="43" spans="1:17" s="7" customFormat="1" x14ac:dyDescent="0.25">
      <c r="A43" s="33">
        <v>31</v>
      </c>
      <c r="B43" s="42" t="s">
        <v>2450</v>
      </c>
      <c r="C43" s="40"/>
      <c r="D43" s="35">
        <f t="shared" si="7"/>
        <v>2</v>
      </c>
      <c r="E43" s="86">
        <v>96.72</v>
      </c>
      <c r="F43" s="200" t="s">
        <v>45</v>
      </c>
      <c r="G43" s="44">
        <f t="shared" si="0"/>
        <v>193.44</v>
      </c>
      <c r="H43" s="194">
        <v>1</v>
      </c>
      <c r="I43" s="37">
        <f t="shared" si="1"/>
        <v>96.72</v>
      </c>
      <c r="J43" s="96"/>
      <c r="K43" s="46">
        <f t="shared" si="2"/>
        <v>0</v>
      </c>
      <c r="L43" s="194">
        <v>1</v>
      </c>
      <c r="M43" s="37">
        <f t="shared" si="3"/>
        <v>96.72</v>
      </c>
      <c r="N43" s="96"/>
      <c r="O43" s="32">
        <f t="shared" si="4"/>
        <v>0</v>
      </c>
      <c r="P43" s="28"/>
      <c r="Q43" s="28"/>
    </row>
    <row r="44" spans="1:17" s="7" customFormat="1" x14ac:dyDescent="0.25">
      <c r="A44" s="33">
        <v>32</v>
      </c>
      <c r="B44" s="42" t="s">
        <v>195</v>
      </c>
      <c r="C44" s="40"/>
      <c r="D44" s="35">
        <f t="shared" si="7"/>
        <v>6</v>
      </c>
      <c r="E44" s="86">
        <v>30</v>
      </c>
      <c r="F44" s="200" t="s">
        <v>197</v>
      </c>
      <c r="G44" s="44">
        <f t="shared" si="0"/>
        <v>180</v>
      </c>
      <c r="H44" s="194">
        <v>3</v>
      </c>
      <c r="I44" s="37">
        <f t="shared" si="1"/>
        <v>90</v>
      </c>
      <c r="J44" s="96"/>
      <c r="K44" s="46">
        <f t="shared" si="2"/>
        <v>0</v>
      </c>
      <c r="L44" s="194">
        <v>3</v>
      </c>
      <c r="M44" s="37">
        <f t="shared" si="3"/>
        <v>90</v>
      </c>
      <c r="N44" s="96"/>
      <c r="O44" s="32">
        <f t="shared" si="4"/>
        <v>0</v>
      </c>
      <c r="P44" s="28"/>
      <c r="Q44" s="28"/>
    </row>
    <row r="45" spans="1:17" s="7" customFormat="1" x14ac:dyDescent="0.25">
      <c r="A45" s="33">
        <v>33</v>
      </c>
      <c r="B45" s="42" t="s">
        <v>264</v>
      </c>
      <c r="C45" s="40"/>
      <c r="D45" s="35">
        <f t="shared" si="7"/>
        <v>6</v>
      </c>
      <c r="E45" s="86">
        <v>55.83</v>
      </c>
      <c r="F45" s="200" t="s">
        <v>101</v>
      </c>
      <c r="G45" s="44">
        <f t="shared" si="0"/>
        <v>334.98</v>
      </c>
      <c r="H45" s="194">
        <v>3</v>
      </c>
      <c r="I45" s="37">
        <f t="shared" si="1"/>
        <v>167.49</v>
      </c>
      <c r="J45" s="96"/>
      <c r="K45" s="46">
        <f t="shared" si="2"/>
        <v>0</v>
      </c>
      <c r="L45" s="194">
        <v>3</v>
      </c>
      <c r="M45" s="37">
        <f t="shared" si="3"/>
        <v>167.49</v>
      </c>
      <c r="N45" s="96"/>
      <c r="O45" s="32">
        <f t="shared" si="4"/>
        <v>0</v>
      </c>
      <c r="P45" s="28"/>
      <c r="Q45" s="28"/>
    </row>
    <row r="46" spans="1:17" s="7" customFormat="1" x14ac:dyDescent="0.25">
      <c r="A46" s="33">
        <v>34</v>
      </c>
      <c r="B46" s="42" t="s">
        <v>2451</v>
      </c>
      <c r="C46" s="40"/>
      <c r="D46" s="35">
        <f t="shared" si="7"/>
        <v>30</v>
      </c>
      <c r="E46" s="86">
        <v>69.78</v>
      </c>
      <c r="F46" s="200" t="s">
        <v>101</v>
      </c>
      <c r="G46" s="44">
        <f t="shared" si="0"/>
        <v>2093.4</v>
      </c>
      <c r="H46" s="194">
        <v>10</v>
      </c>
      <c r="I46" s="37">
        <f t="shared" si="1"/>
        <v>697.8</v>
      </c>
      <c r="J46" s="96"/>
      <c r="K46" s="46">
        <f t="shared" si="2"/>
        <v>0</v>
      </c>
      <c r="L46" s="194">
        <v>10</v>
      </c>
      <c r="M46" s="37">
        <f t="shared" si="3"/>
        <v>697.8</v>
      </c>
      <c r="N46" s="96">
        <v>10</v>
      </c>
      <c r="O46" s="32">
        <f t="shared" si="4"/>
        <v>697.8</v>
      </c>
      <c r="P46" s="28"/>
      <c r="Q46" s="28"/>
    </row>
    <row r="47" spans="1:17" s="7" customFormat="1" x14ac:dyDescent="0.25">
      <c r="A47" s="33">
        <v>35</v>
      </c>
      <c r="B47" s="42" t="s">
        <v>428</v>
      </c>
      <c r="C47" s="40"/>
      <c r="D47" s="35">
        <f t="shared" si="7"/>
        <v>50</v>
      </c>
      <c r="E47" s="86">
        <v>5.18</v>
      </c>
      <c r="F47" s="200" t="s">
        <v>101</v>
      </c>
      <c r="G47" s="44">
        <f t="shared" si="0"/>
        <v>259</v>
      </c>
      <c r="H47" s="194">
        <v>20</v>
      </c>
      <c r="I47" s="37">
        <f t="shared" si="1"/>
        <v>103.6</v>
      </c>
      <c r="J47" s="96"/>
      <c r="K47" s="46">
        <f t="shared" si="2"/>
        <v>0</v>
      </c>
      <c r="L47" s="194">
        <v>20</v>
      </c>
      <c r="M47" s="37">
        <f t="shared" si="3"/>
        <v>103.6</v>
      </c>
      <c r="N47" s="96">
        <v>10</v>
      </c>
      <c r="O47" s="32">
        <f t="shared" si="4"/>
        <v>51.8</v>
      </c>
      <c r="P47" s="28"/>
      <c r="Q47" s="28"/>
    </row>
    <row r="48" spans="1:17" s="7" customFormat="1" x14ac:dyDescent="0.25">
      <c r="A48" s="33">
        <v>36</v>
      </c>
      <c r="B48" s="42" t="s">
        <v>959</v>
      </c>
      <c r="C48" s="40"/>
      <c r="D48" s="35">
        <f t="shared" si="7"/>
        <v>50</v>
      </c>
      <c r="E48" s="86">
        <v>4.08</v>
      </c>
      <c r="F48" s="200" t="s">
        <v>101</v>
      </c>
      <c r="G48" s="44">
        <f t="shared" si="0"/>
        <v>204</v>
      </c>
      <c r="H48" s="194">
        <v>20</v>
      </c>
      <c r="I48" s="37">
        <f t="shared" si="1"/>
        <v>81.599999999999994</v>
      </c>
      <c r="J48" s="96">
        <v>10</v>
      </c>
      <c r="K48" s="46">
        <f t="shared" si="2"/>
        <v>40.799999999999997</v>
      </c>
      <c r="L48" s="194">
        <v>10</v>
      </c>
      <c r="M48" s="37">
        <f t="shared" si="3"/>
        <v>40.799999999999997</v>
      </c>
      <c r="N48" s="96">
        <v>10</v>
      </c>
      <c r="O48" s="32">
        <f t="shared" si="4"/>
        <v>40.799999999999997</v>
      </c>
      <c r="P48" s="28"/>
      <c r="Q48" s="28"/>
    </row>
    <row r="49" spans="1:17" s="7" customFormat="1" x14ac:dyDescent="0.25">
      <c r="A49" s="33">
        <v>37</v>
      </c>
      <c r="B49" s="42" t="s">
        <v>1644</v>
      </c>
      <c r="C49" s="40"/>
      <c r="D49" s="35">
        <f t="shared" si="7"/>
        <v>20</v>
      </c>
      <c r="E49" s="86">
        <v>68.64</v>
      </c>
      <c r="F49" s="200" t="s">
        <v>101</v>
      </c>
      <c r="G49" s="44">
        <f t="shared" si="0"/>
        <v>1372.8</v>
      </c>
      <c r="H49" s="194">
        <v>10</v>
      </c>
      <c r="I49" s="37">
        <f t="shared" si="1"/>
        <v>686.4</v>
      </c>
      <c r="J49" s="96"/>
      <c r="K49" s="46">
        <f t="shared" si="2"/>
        <v>0</v>
      </c>
      <c r="L49" s="194">
        <v>10</v>
      </c>
      <c r="M49" s="37">
        <f t="shared" si="3"/>
        <v>686.4</v>
      </c>
      <c r="N49" s="96"/>
      <c r="O49" s="32">
        <f t="shared" si="4"/>
        <v>0</v>
      </c>
      <c r="P49" s="28"/>
      <c r="Q49" s="28"/>
    </row>
    <row r="50" spans="1:17" s="7" customFormat="1" x14ac:dyDescent="0.25">
      <c r="A50" s="33">
        <v>38</v>
      </c>
      <c r="B50" s="42" t="s">
        <v>2452</v>
      </c>
      <c r="C50" s="40"/>
      <c r="D50" s="35">
        <f t="shared" si="7"/>
        <v>12</v>
      </c>
      <c r="E50" s="86">
        <v>5000</v>
      </c>
      <c r="F50" s="200" t="s">
        <v>45</v>
      </c>
      <c r="G50" s="44">
        <f t="shared" si="0"/>
        <v>60000</v>
      </c>
      <c r="H50" s="194">
        <v>3</v>
      </c>
      <c r="I50" s="37">
        <f t="shared" si="1"/>
        <v>15000</v>
      </c>
      <c r="J50" s="96">
        <v>3</v>
      </c>
      <c r="K50" s="46">
        <f t="shared" si="2"/>
        <v>15000</v>
      </c>
      <c r="L50" s="194">
        <v>3</v>
      </c>
      <c r="M50" s="37">
        <f t="shared" si="3"/>
        <v>15000</v>
      </c>
      <c r="N50" s="96">
        <v>3</v>
      </c>
      <c r="O50" s="32">
        <f t="shared" si="4"/>
        <v>15000</v>
      </c>
      <c r="P50" s="28"/>
      <c r="Q50" s="28"/>
    </row>
    <row r="51" spans="1:17" s="7" customFormat="1" x14ac:dyDescent="0.25">
      <c r="A51" s="33">
        <v>39</v>
      </c>
      <c r="B51" s="42" t="s">
        <v>2453</v>
      </c>
      <c r="C51" s="40"/>
      <c r="D51" s="35">
        <f t="shared" si="7"/>
        <v>24</v>
      </c>
      <c r="E51" s="86">
        <v>259.2</v>
      </c>
      <c r="F51" s="200" t="s">
        <v>57</v>
      </c>
      <c r="G51" s="44">
        <f t="shared" si="0"/>
        <v>6220.7999999999993</v>
      </c>
      <c r="H51" s="194">
        <v>6</v>
      </c>
      <c r="I51" s="37">
        <f t="shared" si="1"/>
        <v>1555.1999999999998</v>
      </c>
      <c r="J51" s="96">
        <v>6</v>
      </c>
      <c r="K51" s="46">
        <f t="shared" si="2"/>
        <v>1555.1999999999998</v>
      </c>
      <c r="L51" s="194">
        <v>6</v>
      </c>
      <c r="M51" s="37">
        <f t="shared" si="3"/>
        <v>1555.1999999999998</v>
      </c>
      <c r="N51" s="96">
        <v>6</v>
      </c>
      <c r="O51" s="32">
        <f t="shared" si="4"/>
        <v>1555.1999999999998</v>
      </c>
      <c r="P51" s="28"/>
      <c r="Q51" s="28"/>
    </row>
    <row r="52" spans="1:17" s="7" customFormat="1" x14ac:dyDescent="0.25">
      <c r="A52" s="33">
        <v>40</v>
      </c>
      <c r="B52" s="42" t="s">
        <v>2454</v>
      </c>
      <c r="C52" s="40"/>
      <c r="D52" s="35">
        <f t="shared" si="7"/>
        <v>12</v>
      </c>
      <c r="E52" s="86">
        <v>259.2</v>
      </c>
      <c r="F52" s="200" t="s">
        <v>57</v>
      </c>
      <c r="G52" s="44">
        <f t="shared" si="0"/>
        <v>3110.3999999999996</v>
      </c>
      <c r="H52" s="194">
        <v>3</v>
      </c>
      <c r="I52" s="37">
        <f t="shared" si="1"/>
        <v>777.59999999999991</v>
      </c>
      <c r="J52" s="96">
        <v>3</v>
      </c>
      <c r="K52" s="46">
        <f t="shared" si="2"/>
        <v>777.59999999999991</v>
      </c>
      <c r="L52" s="194">
        <v>3</v>
      </c>
      <c r="M52" s="37">
        <f t="shared" si="3"/>
        <v>777.59999999999991</v>
      </c>
      <c r="N52" s="96">
        <v>3</v>
      </c>
      <c r="O52" s="32">
        <f t="shared" si="4"/>
        <v>777.59999999999991</v>
      </c>
      <c r="P52" s="28"/>
      <c r="Q52" s="28"/>
    </row>
    <row r="53" spans="1:17" s="7" customFormat="1" x14ac:dyDescent="0.25">
      <c r="A53" s="33">
        <v>41</v>
      </c>
      <c r="B53" s="42" t="s">
        <v>2455</v>
      </c>
      <c r="C53" s="40"/>
      <c r="D53" s="35">
        <f t="shared" si="7"/>
        <v>12</v>
      </c>
      <c r="E53" s="86">
        <v>259.2</v>
      </c>
      <c r="F53" s="200" t="s">
        <v>57</v>
      </c>
      <c r="G53" s="44">
        <f t="shared" si="0"/>
        <v>3110.3999999999996</v>
      </c>
      <c r="H53" s="194">
        <v>3</v>
      </c>
      <c r="I53" s="37">
        <f t="shared" si="1"/>
        <v>777.59999999999991</v>
      </c>
      <c r="J53" s="96">
        <v>3</v>
      </c>
      <c r="K53" s="46">
        <f t="shared" si="2"/>
        <v>777.59999999999991</v>
      </c>
      <c r="L53" s="194">
        <v>3</v>
      </c>
      <c r="M53" s="37">
        <f t="shared" si="3"/>
        <v>777.59999999999991</v>
      </c>
      <c r="N53" s="96">
        <v>3</v>
      </c>
      <c r="O53" s="32">
        <f t="shared" si="4"/>
        <v>777.59999999999991</v>
      </c>
      <c r="P53" s="28"/>
      <c r="Q53" s="28"/>
    </row>
    <row r="54" spans="1:17" s="7" customFormat="1" x14ac:dyDescent="0.25">
      <c r="A54" s="33">
        <v>42</v>
      </c>
      <c r="B54" s="42" t="s">
        <v>2456</v>
      </c>
      <c r="C54" s="40"/>
      <c r="D54" s="35">
        <f t="shared" si="7"/>
        <v>12</v>
      </c>
      <c r="E54" s="86">
        <v>259.2</v>
      </c>
      <c r="F54" s="200" t="s">
        <v>57</v>
      </c>
      <c r="G54" s="44">
        <f t="shared" si="0"/>
        <v>3110.3999999999996</v>
      </c>
      <c r="H54" s="194">
        <v>3</v>
      </c>
      <c r="I54" s="37">
        <f t="shared" si="1"/>
        <v>777.59999999999991</v>
      </c>
      <c r="J54" s="96">
        <v>3</v>
      </c>
      <c r="K54" s="46">
        <f t="shared" si="2"/>
        <v>777.59999999999991</v>
      </c>
      <c r="L54" s="194">
        <v>3</v>
      </c>
      <c r="M54" s="37">
        <f t="shared" si="3"/>
        <v>777.59999999999991</v>
      </c>
      <c r="N54" s="96">
        <v>3</v>
      </c>
      <c r="O54" s="32">
        <f t="shared" si="4"/>
        <v>777.59999999999991</v>
      </c>
      <c r="P54" s="28"/>
      <c r="Q54" s="28"/>
    </row>
    <row r="55" spans="1:17" s="7" customFormat="1" x14ac:dyDescent="0.25">
      <c r="A55" s="33">
        <v>43</v>
      </c>
      <c r="B55" s="42" t="s">
        <v>1654</v>
      </c>
      <c r="C55" s="40"/>
      <c r="D55" s="35">
        <f t="shared" si="7"/>
        <v>2</v>
      </c>
      <c r="E55" s="86">
        <v>135.19999999999999</v>
      </c>
      <c r="F55" s="200" t="s">
        <v>414</v>
      </c>
      <c r="G55" s="44">
        <f t="shared" si="0"/>
        <v>270.39999999999998</v>
      </c>
      <c r="H55" s="194">
        <v>1</v>
      </c>
      <c r="I55" s="37">
        <f t="shared" si="1"/>
        <v>135.19999999999999</v>
      </c>
      <c r="J55" s="96"/>
      <c r="K55" s="46">
        <f t="shared" si="2"/>
        <v>0</v>
      </c>
      <c r="L55" s="194">
        <v>1</v>
      </c>
      <c r="M55" s="37">
        <f t="shared" si="3"/>
        <v>135.19999999999999</v>
      </c>
      <c r="N55" s="96"/>
      <c r="O55" s="32">
        <f t="shared" si="4"/>
        <v>0</v>
      </c>
      <c r="P55" s="28"/>
      <c r="Q55" s="28"/>
    </row>
    <row r="56" spans="1:17" s="7" customFormat="1" x14ac:dyDescent="0.25">
      <c r="A56" s="33">
        <v>44</v>
      </c>
      <c r="B56" s="42" t="s">
        <v>251</v>
      </c>
      <c r="C56" s="40"/>
      <c r="D56" s="35">
        <f t="shared" si="7"/>
        <v>6</v>
      </c>
      <c r="E56" s="86">
        <v>12.74</v>
      </c>
      <c r="F56" s="200" t="s">
        <v>45</v>
      </c>
      <c r="G56" s="44">
        <f t="shared" si="0"/>
        <v>76.44</v>
      </c>
      <c r="H56" s="194">
        <v>3</v>
      </c>
      <c r="I56" s="37">
        <f t="shared" si="1"/>
        <v>38.22</v>
      </c>
      <c r="J56" s="96"/>
      <c r="K56" s="46">
        <f t="shared" si="2"/>
        <v>0</v>
      </c>
      <c r="L56" s="194"/>
      <c r="M56" s="37">
        <f t="shared" si="3"/>
        <v>0</v>
      </c>
      <c r="N56" s="96">
        <v>3</v>
      </c>
      <c r="O56" s="32">
        <f t="shared" si="4"/>
        <v>38.22</v>
      </c>
      <c r="P56" s="28"/>
      <c r="Q56" s="28"/>
    </row>
    <row r="57" spans="1:17" s="7" customFormat="1" x14ac:dyDescent="0.25">
      <c r="A57" s="33">
        <v>45</v>
      </c>
      <c r="B57" s="42" t="s">
        <v>1533</v>
      </c>
      <c r="C57" s="40"/>
      <c r="D57" s="35">
        <f t="shared" si="7"/>
        <v>6</v>
      </c>
      <c r="E57" s="86">
        <v>12.74</v>
      </c>
      <c r="F57" s="200" t="s">
        <v>45</v>
      </c>
      <c r="G57" s="44">
        <f t="shared" si="0"/>
        <v>76.44</v>
      </c>
      <c r="H57" s="194">
        <v>3</v>
      </c>
      <c r="I57" s="37">
        <f t="shared" si="1"/>
        <v>38.22</v>
      </c>
      <c r="J57" s="96"/>
      <c r="K57" s="46">
        <f t="shared" si="2"/>
        <v>0</v>
      </c>
      <c r="L57" s="194"/>
      <c r="M57" s="37">
        <f t="shared" si="3"/>
        <v>0</v>
      </c>
      <c r="N57" s="96">
        <v>3</v>
      </c>
      <c r="O57" s="32">
        <f t="shared" si="4"/>
        <v>38.22</v>
      </c>
      <c r="P57" s="28"/>
      <c r="Q57" s="28"/>
    </row>
    <row r="58" spans="1:17" s="7" customFormat="1" x14ac:dyDescent="0.25">
      <c r="A58" s="33">
        <v>46</v>
      </c>
      <c r="B58" s="42" t="s">
        <v>176</v>
      </c>
      <c r="C58" s="40"/>
      <c r="D58" s="35">
        <f t="shared" si="7"/>
        <v>12</v>
      </c>
      <c r="E58" s="86">
        <v>5.98</v>
      </c>
      <c r="F58" s="200" t="s">
        <v>45</v>
      </c>
      <c r="G58" s="44">
        <f t="shared" si="0"/>
        <v>71.760000000000005</v>
      </c>
      <c r="H58" s="194">
        <v>6</v>
      </c>
      <c r="I58" s="37">
        <f t="shared" si="1"/>
        <v>35.880000000000003</v>
      </c>
      <c r="J58" s="96"/>
      <c r="K58" s="46">
        <f t="shared" si="2"/>
        <v>0</v>
      </c>
      <c r="L58" s="194"/>
      <c r="M58" s="37">
        <f t="shared" si="3"/>
        <v>0</v>
      </c>
      <c r="N58" s="96">
        <v>6</v>
      </c>
      <c r="O58" s="32">
        <f t="shared" si="4"/>
        <v>35.880000000000003</v>
      </c>
      <c r="P58" s="28"/>
      <c r="Q58" s="28"/>
    </row>
    <row r="59" spans="1:17" s="7" customFormat="1" x14ac:dyDescent="0.25">
      <c r="A59" s="33">
        <v>47</v>
      </c>
      <c r="B59" s="42" t="s">
        <v>96</v>
      </c>
      <c r="C59" s="40"/>
      <c r="D59" s="35">
        <f t="shared" si="7"/>
        <v>26</v>
      </c>
      <c r="E59" s="86">
        <v>78.92</v>
      </c>
      <c r="F59" s="200" t="s">
        <v>45</v>
      </c>
      <c r="G59" s="44">
        <f t="shared" si="0"/>
        <v>2051.92</v>
      </c>
      <c r="H59" s="194">
        <v>10</v>
      </c>
      <c r="I59" s="37">
        <f t="shared" si="1"/>
        <v>789.2</v>
      </c>
      <c r="J59" s="96">
        <v>3</v>
      </c>
      <c r="K59" s="46">
        <f t="shared" si="2"/>
        <v>236.76</v>
      </c>
      <c r="L59" s="194">
        <v>3</v>
      </c>
      <c r="M59" s="37">
        <f t="shared" si="3"/>
        <v>236.76</v>
      </c>
      <c r="N59" s="96">
        <v>10</v>
      </c>
      <c r="O59" s="32">
        <f t="shared" si="4"/>
        <v>789.2</v>
      </c>
      <c r="P59" s="28"/>
      <c r="Q59" s="28"/>
    </row>
    <row r="60" spans="1:17" s="7" customFormat="1" x14ac:dyDescent="0.25">
      <c r="A60" s="33">
        <v>48</v>
      </c>
      <c r="B60" s="42" t="s">
        <v>61</v>
      </c>
      <c r="C60" s="40"/>
      <c r="D60" s="35">
        <f t="shared" si="7"/>
        <v>48</v>
      </c>
      <c r="E60" s="86">
        <v>43.99</v>
      </c>
      <c r="F60" s="200" t="s">
        <v>57</v>
      </c>
      <c r="G60" s="44">
        <f t="shared" si="0"/>
        <v>2111.52</v>
      </c>
      <c r="H60" s="194">
        <v>12</v>
      </c>
      <c r="I60" s="37">
        <f t="shared" si="1"/>
        <v>527.88</v>
      </c>
      <c r="J60" s="96">
        <v>12</v>
      </c>
      <c r="K60" s="46">
        <f t="shared" si="2"/>
        <v>527.88</v>
      </c>
      <c r="L60" s="194">
        <v>12</v>
      </c>
      <c r="M60" s="37">
        <f t="shared" si="3"/>
        <v>527.88</v>
      </c>
      <c r="N60" s="96">
        <v>12</v>
      </c>
      <c r="O60" s="32">
        <f t="shared" si="4"/>
        <v>527.88</v>
      </c>
      <c r="P60" s="28">
        <f t="shared" ref="P60:P61" si="20">N60+L60+J60+H60</f>
        <v>48</v>
      </c>
      <c r="Q60" s="28">
        <f t="shared" ref="Q60:Q61" si="21">P60-D60</f>
        <v>0</v>
      </c>
    </row>
    <row r="61" spans="1:17" s="7" customFormat="1" x14ac:dyDescent="0.25">
      <c r="A61" s="33">
        <v>49</v>
      </c>
      <c r="B61" s="42" t="s">
        <v>203</v>
      </c>
      <c r="C61" s="40"/>
      <c r="D61" s="35">
        <f t="shared" si="7"/>
        <v>48</v>
      </c>
      <c r="E61" s="86">
        <v>65.42</v>
      </c>
      <c r="F61" s="200" t="s">
        <v>118</v>
      </c>
      <c r="G61" s="44">
        <f t="shared" si="0"/>
        <v>3140.16</v>
      </c>
      <c r="H61" s="194">
        <v>12</v>
      </c>
      <c r="I61" s="37">
        <f t="shared" si="1"/>
        <v>785.04</v>
      </c>
      <c r="J61" s="96">
        <v>12</v>
      </c>
      <c r="K61" s="46">
        <f t="shared" si="2"/>
        <v>785.04</v>
      </c>
      <c r="L61" s="194">
        <v>12</v>
      </c>
      <c r="M61" s="37">
        <f t="shared" si="3"/>
        <v>785.04</v>
      </c>
      <c r="N61" s="96">
        <v>12</v>
      </c>
      <c r="O61" s="32">
        <f t="shared" si="4"/>
        <v>785.04</v>
      </c>
      <c r="P61" s="28">
        <f t="shared" si="20"/>
        <v>48</v>
      </c>
      <c r="Q61" s="28">
        <f t="shared" si="21"/>
        <v>0</v>
      </c>
    </row>
    <row r="62" spans="1:17" s="7" customFormat="1" x14ac:dyDescent="0.25">
      <c r="A62" s="33">
        <v>50</v>
      </c>
      <c r="B62" s="42" t="s">
        <v>132</v>
      </c>
      <c r="C62" s="40"/>
      <c r="D62" s="35">
        <f t="shared" si="7"/>
        <v>24</v>
      </c>
      <c r="E62" s="86">
        <v>35</v>
      </c>
      <c r="F62" s="200" t="s">
        <v>57</v>
      </c>
      <c r="G62" s="44">
        <f t="shared" si="0"/>
        <v>840</v>
      </c>
      <c r="H62" s="194">
        <v>12</v>
      </c>
      <c r="I62" s="37">
        <f t="shared" si="1"/>
        <v>420</v>
      </c>
      <c r="J62" s="96"/>
      <c r="K62" s="46">
        <f t="shared" si="2"/>
        <v>0</v>
      </c>
      <c r="L62" s="194"/>
      <c r="M62" s="37">
        <f t="shared" si="3"/>
        <v>0</v>
      </c>
      <c r="N62" s="96">
        <v>12</v>
      </c>
      <c r="O62" s="32">
        <f t="shared" si="4"/>
        <v>420</v>
      </c>
      <c r="P62" s="28"/>
      <c r="Q62" s="28"/>
    </row>
    <row r="63" spans="1:17" s="7" customFormat="1" x14ac:dyDescent="0.25">
      <c r="A63" s="33">
        <v>51</v>
      </c>
      <c r="B63" s="42" t="s">
        <v>1665</v>
      </c>
      <c r="C63" s="40"/>
      <c r="D63" s="35">
        <f t="shared" si="7"/>
        <v>12</v>
      </c>
      <c r="E63" s="86">
        <v>86.06</v>
      </c>
      <c r="F63" s="200" t="s">
        <v>57</v>
      </c>
      <c r="G63" s="44">
        <f t="shared" si="0"/>
        <v>1032.72</v>
      </c>
      <c r="H63" s="194">
        <v>6</v>
      </c>
      <c r="I63" s="37">
        <f t="shared" si="1"/>
        <v>516.36</v>
      </c>
      <c r="J63" s="96"/>
      <c r="K63" s="46">
        <f t="shared" si="2"/>
        <v>0</v>
      </c>
      <c r="L63" s="194"/>
      <c r="M63" s="37">
        <f t="shared" si="3"/>
        <v>0</v>
      </c>
      <c r="N63" s="96">
        <v>6</v>
      </c>
      <c r="O63" s="32">
        <f t="shared" si="4"/>
        <v>516.36</v>
      </c>
      <c r="P63" s="28"/>
      <c r="Q63" s="28"/>
    </row>
    <row r="64" spans="1:17" s="7" customFormat="1" x14ac:dyDescent="0.25">
      <c r="A64" s="33">
        <v>52</v>
      </c>
      <c r="B64" s="42" t="s">
        <v>259</v>
      </c>
      <c r="C64" s="40"/>
      <c r="D64" s="35">
        <f t="shared" si="7"/>
        <v>24</v>
      </c>
      <c r="E64" s="86">
        <v>30</v>
      </c>
      <c r="F64" s="200" t="s">
        <v>101</v>
      </c>
      <c r="G64" s="44">
        <f t="shared" si="0"/>
        <v>720</v>
      </c>
      <c r="H64" s="194">
        <v>12</v>
      </c>
      <c r="I64" s="37">
        <f t="shared" si="1"/>
        <v>360</v>
      </c>
      <c r="J64" s="96"/>
      <c r="K64" s="46">
        <f t="shared" si="2"/>
        <v>0</v>
      </c>
      <c r="L64" s="194"/>
      <c r="M64" s="37">
        <f t="shared" si="3"/>
        <v>0</v>
      </c>
      <c r="N64" s="96">
        <v>12</v>
      </c>
      <c r="O64" s="32">
        <f t="shared" si="4"/>
        <v>360</v>
      </c>
      <c r="P64" s="28"/>
      <c r="Q64" s="28"/>
    </row>
    <row r="65" spans="1:17" s="7" customFormat="1" x14ac:dyDescent="0.25">
      <c r="A65" s="33">
        <v>53</v>
      </c>
      <c r="B65" s="42" t="s">
        <v>140</v>
      </c>
      <c r="C65" s="40"/>
      <c r="D65" s="35">
        <f t="shared" si="7"/>
        <v>2</v>
      </c>
      <c r="E65" s="86">
        <v>255.84</v>
      </c>
      <c r="F65" s="200" t="s">
        <v>101</v>
      </c>
      <c r="G65" s="44">
        <f t="shared" si="0"/>
        <v>511.68</v>
      </c>
      <c r="H65" s="194">
        <v>1</v>
      </c>
      <c r="I65" s="37">
        <f t="shared" si="1"/>
        <v>255.84</v>
      </c>
      <c r="J65" s="96"/>
      <c r="K65" s="46">
        <f t="shared" si="2"/>
        <v>0</v>
      </c>
      <c r="L65" s="194"/>
      <c r="M65" s="37">
        <f t="shared" si="3"/>
        <v>0</v>
      </c>
      <c r="N65" s="96">
        <v>1</v>
      </c>
      <c r="O65" s="32">
        <f t="shared" si="4"/>
        <v>255.84</v>
      </c>
      <c r="P65" s="28"/>
      <c r="Q65" s="28"/>
    </row>
    <row r="66" spans="1:17" s="7" customFormat="1" x14ac:dyDescent="0.25">
      <c r="A66" s="33">
        <v>54</v>
      </c>
      <c r="B66" s="42" t="s">
        <v>204</v>
      </c>
      <c r="C66" s="40"/>
      <c r="D66" s="35">
        <f t="shared" si="7"/>
        <v>4</v>
      </c>
      <c r="E66" s="86">
        <v>24.84</v>
      </c>
      <c r="F66" s="200" t="s">
        <v>101</v>
      </c>
      <c r="G66" s="44">
        <f t="shared" si="0"/>
        <v>99.36</v>
      </c>
      <c r="H66" s="194">
        <v>1</v>
      </c>
      <c r="I66" s="37">
        <f t="shared" si="1"/>
        <v>24.84</v>
      </c>
      <c r="J66" s="96">
        <v>2</v>
      </c>
      <c r="K66" s="46">
        <f t="shared" si="2"/>
        <v>49.68</v>
      </c>
      <c r="L66" s="194"/>
      <c r="M66" s="37">
        <f t="shared" si="3"/>
        <v>0</v>
      </c>
      <c r="N66" s="96">
        <v>1</v>
      </c>
      <c r="O66" s="32">
        <f t="shared" si="4"/>
        <v>24.84</v>
      </c>
      <c r="P66" s="28"/>
      <c r="Q66" s="28"/>
    </row>
    <row r="67" spans="1:17" s="7" customFormat="1" x14ac:dyDescent="0.25">
      <c r="A67" s="33">
        <v>55</v>
      </c>
      <c r="B67" s="42" t="s">
        <v>137</v>
      </c>
      <c r="C67" s="40"/>
      <c r="D67" s="35">
        <f t="shared" si="7"/>
        <v>4</v>
      </c>
      <c r="E67" s="86">
        <v>130</v>
      </c>
      <c r="F67" s="200" t="s">
        <v>101</v>
      </c>
      <c r="G67" s="44">
        <f t="shared" si="0"/>
        <v>520</v>
      </c>
      <c r="H67" s="194">
        <v>2</v>
      </c>
      <c r="I67" s="37">
        <f t="shared" si="1"/>
        <v>260</v>
      </c>
      <c r="J67" s="96"/>
      <c r="K67" s="46">
        <f t="shared" si="2"/>
        <v>0</v>
      </c>
      <c r="L67" s="194">
        <v>2</v>
      </c>
      <c r="M67" s="37">
        <f t="shared" si="3"/>
        <v>260</v>
      </c>
      <c r="N67" s="96"/>
      <c r="O67" s="32">
        <f t="shared" si="4"/>
        <v>0</v>
      </c>
      <c r="P67" s="28"/>
      <c r="Q67" s="28"/>
    </row>
    <row r="68" spans="1:17" s="7" customFormat="1" x14ac:dyDescent="0.25">
      <c r="A68" s="33">
        <v>56</v>
      </c>
      <c r="B68" s="41" t="s">
        <v>1524</v>
      </c>
      <c r="C68" s="39"/>
      <c r="D68" s="35">
        <f t="shared" si="7"/>
        <v>12</v>
      </c>
      <c r="E68" s="108">
        <v>276.64</v>
      </c>
      <c r="F68" s="200" t="s">
        <v>101</v>
      </c>
      <c r="G68" s="44">
        <f t="shared" si="0"/>
        <v>3319.68</v>
      </c>
      <c r="H68" s="194">
        <v>12</v>
      </c>
      <c r="I68" s="37">
        <f t="shared" si="1"/>
        <v>3319.68</v>
      </c>
      <c r="J68" s="96"/>
      <c r="K68" s="46">
        <f t="shared" si="2"/>
        <v>0</v>
      </c>
      <c r="L68" s="194"/>
      <c r="M68" s="37">
        <f t="shared" si="3"/>
        <v>0</v>
      </c>
      <c r="N68" s="96"/>
      <c r="O68" s="32">
        <f t="shared" si="4"/>
        <v>0</v>
      </c>
      <c r="P68" s="28">
        <f t="shared" si="5"/>
        <v>12</v>
      </c>
      <c r="Q68" s="28">
        <f t="shared" si="6"/>
        <v>0</v>
      </c>
    </row>
    <row r="69" spans="1:17" x14ac:dyDescent="0.25">
      <c r="A69" s="33"/>
      <c r="B69" s="107" t="s">
        <v>2457</v>
      </c>
      <c r="C69" s="39"/>
      <c r="D69" s="35"/>
      <c r="E69" s="108"/>
      <c r="F69" s="200"/>
      <c r="G69" s="44">
        <f t="shared" si="0"/>
        <v>0</v>
      </c>
      <c r="H69" s="194"/>
      <c r="I69" s="37">
        <f t="shared" si="1"/>
        <v>0</v>
      </c>
      <c r="J69" s="96"/>
      <c r="K69" s="46">
        <f t="shared" si="2"/>
        <v>0</v>
      </c>
      <c r="L69" s="194"/>
      <c r="M69" s="37">
        <f t="shared" si="3"/>
        <v>0</v>
      </c>
      <c r="N69" s="96"/>
      <c r="O69" s="32">
        <f t="shared" si="4"/>
        <v>0</v>
      </c>
      <c r="P69" s="28">
        <f t="shared" si="5"/>
        <v>0</v>
      </c>
      <c r="Q69" s="28">
        <f t="shared" si="6"/>
        <v>0</v>
      </c>
    </row>
    <row r="70" spans="1:17" x14ac:dyDescent="0.25">
      <c r="A70" s="33">
        <v>57</v>
      </c>
      <c r="B70" s="82" t="s">
        <v>2458</v>
      </c>
      <c r="C70" s="40"/>
      <c r="D70" s="35"/>
      <c r="E70" s="86"/>
      <c r="F70" s="201"/>
      <c r="G70" s="44">
        <f t="shared" si="0"/>
        <v>0</v>
      </c>
      <c r="H70" s="194"/>
      <c r="I70" s="37">
        <f t="shared" si="1"/>
        <v>0</v>
      </c>
      <c r="J70" s="96"/>
      <c r="K70" s="46">
        <f t="shared" si="2"/>
        <v>0</v>
      </c>
      <c r="L70" s="194"/>
      <c r="M70" s="37">
        <f t="shared" si="3"/>
        <v>0</v>
      </c>
      <c r="N70" s="96"/>
      <c r="O70" s="32">
        <f t="shared" si="4"/>
        <v>0</v>
      </c>
      <c r="P70" s="28">
        <f t="shared" si="5"/>
        <v>0</v>
      </c>
      <c r="Q70" s="28">
        <f t="shared" si="6"/>
        <v>0</v>
      </c>
    </row>
    <row r="71" spans="1:17" x14ac:dyDescent="0.25">
      <c r="A71" s="33">
        <v>58</v>
      </c>
      <c r="B71" s="42" t="s">
        <v>2459</v>
      </c>
      <c r="C71" s="40"/>
      <c r="D71" s="35">
        <v>156</v>
      </c>
      <c r="E71" s="86"/>
      <c r="F71" s="35" t="s">
        <v>2491</v>
      </c>
      <c r="G71" s="44">
        <f t="shared" si="0"/>
        <v>0</v>
      </c>
      <c r="H71" s="194"/>
      <c r="I71" s="37">
        <f t="shared" si="1"/>
        <v>0</v>
      </c>
      <c r="J71" s="96"/>
      <c r="K71" s="46">
        <f t="shared" si="2"/>
        <v>0</v>
      </c>
      <c r="L71" s="194"/>
      <c r="M71" s="37">
        <f t="shared" si="3"/>
        <v>0</v>
      </c>
      <c r="N71" s="96"/>
      <c r="O71" s="32">
        <f t="shared" si="4"/>
        <v>0</v>
      </c>
      <c r="P71" s="28">
        <f t="shared" si="5"/>
        <v>0</v>
      </c>
      <c r="Q71" s="28">
        <f t="shared" si="6"/>
        <v>-156</v>
      </c>
    </row>
    <row r="72" spans="1:17" x14ac:dyDescent="0.25">
      <c r="A72" s="33">
        <v>59</v>
      </c>
      <c r="B72" s="42" t="s">
        <v>2460</v>
      </c>
      <c r="C72" s="40"/>
      <c r="D72" s="35">
        <v>1500</v>
      </c>
      <c r="E72" s="86"/>
      <c r="F72" s="35" t="s">
        <v>1982</v>
      </c>
      <c r="G72" s="44">
        <f t="shared" si="0"/>
        <v>0</v>
      </c>
      <c r="H72" s="194"/>
      <c r="I72" s="37">
        <f t="shared" si="1"/>
        <v>0</v>
      </c>
      <c r="J72" s="96"/>
      <c r="K72" s="46">
        <f t="shared" si="2"/>
        <v>0</v>
      </c>
      <c r="L72" s="194"/>
      <c r="M72" s="37">
        <f t="shared" si="3"/>
        <v>0</v>
      </c>
      <c r="N72" s="96"/>
      <c r="O72" s="32">
        <f t="shared" si="4"/>
        <v>0</v>
      </c>
      <c r="P72" s="28">
        <f t="shared" si="5"/>
        <v>0</v>
      </c>
      <c r="Q72" s="28">
        <f t="shared" si="6"/>
        <v>-1500</v>
      </c>
    </row>
    <row r="73" spans="1:17" x14ac:dyDescent="0.25">
      <c r="A73" s="33"/>
      <c r="B73" s="107" t="s">
        <v>2461</v>
      </c>
      <c r="C73" s="40"/>
      <c r="D73" s="35"/>
      <c r="E73" s="86"/>
      <c r="F73" s="35"/>
      <c r="G73" s="44">
        <f t="shared" si="0"/>
        <v>0</v>
      </c>
      <c r="H73" s="194"/>
      <c r="I73" s="37">
        <f t="shared" si="1"/>
        <v>0</v>
      </c>
      <c r="J73" s="96"/>
      <c r="K73" s="46">
        <f t="shared" si="2"/>
        <v>0</v>
      </c>
      <c r="L73" s="194"/>
      <c r="M73" s="37">
        <f t="shared" si="3"/>
        <v>0</v>
      </c>
      <c r="N73" s="96"/>
      <c r="O73" s="32">
        <f t="shared" si="4"/>
        <v>0</v>
      </c>
      <c r="P73" s="28">
        <f t="shared" si="5"/>
        <v>0</v>
      </c>
      <c r="Q73" s="28">
        <f t="shared" si="6"/>
        <v>0</v>
      </c>
    </row>
    <row r="74" spans="1:17" x14ac:dyDescent="0.25">
      <c r="A74" s="33">
        <v>60</v>
      </c>
      <c r="B74" s="42" t="s">
        <v>2462</v>
      </c>
      <c r="C74" s="40"/>
      <c r="D74" s="35">
        <v>2</v>
      </c>
      <c r="E74" s="86"/>
      <c r="F74" s="35" t="s">
        <v>2495</v>
      </c>
      <c r="G74" s="44">
        <f t="shared" si="0"/>
        <v>0</v>
      </c>
      <c r="H74" s="194"/>
      <c r="I74" s="37">
        <f t="shared" si="1"/>
        <v>0</v>
      </c>
      <c r="J74" s="96"/>
      <c r="K74" s="46">
        <f t="shared" si="2"/>
        <v>0</v>
      </c>
      <c r="L74" s="194"/>
      <c r="M74" s="37">
        <f t="shared" si="3"/>
        <v>0</v>
      </c>
      <c r="N74" s="96"/>
      <c r="O74" s="32">
        <f t="shared" si="4"/>
        <v>0</v>
      </c>
      <c r="P74" s="28">
        <f t="shared" si="5"/>
        <v>0</v>
      </c>
      <c r="Q74" s="28">
        <f t="shared" si="6"/>
        <v>-2</v>
      </c>
    </row>
    <row r="75" spans="1:17" x14ac:dyDescent="0.25">
      <c r="A75" s="33">
        <v>61</v>
      </c>
      <c r="B75" s="42" t="s">
        <v>2463</v>
      </c>
      <c r="C75" s="40"/>
      <c r="D75" s="35"/>
      <c r="E75" s="86"/>
      <c r="F75" s="35" t="s">
        <v>414</v>
      </c>
      <c r="G75" s="44">
        <f t="shared" si="0"/>
        <v>0</v>
      </c>
      <c r="H75" s="194"/>
      <c r="I75" s="37">
        <f t="shared" si="1"/>
        <v>0</v>
      </c>
      <c r="J75" s="96"/>
      <c r="K75" s="46">
        <f t="shared" si="2"/>
        <v>0</v>
      </c>
      <c r="L75" s="194"/>
      <c r="M75" s="37">
        <f t="shared" si="3"/>
        <v>0</v>
      </c>
      <c r="N75" s="96"/>
      <c r="O75" s="32">
        <f t="shared" si="4"/>
        <v>0</v>
      </c>
      <c r="P75" s="28">
        <f t="shared" si="5"/>
        <v>0</v>
      </c>
      <c r="Q75" s="28">
        <f t="shared" si="6"/>
        <v>0</v>
      </c>
    </row>
    <row r="76" spans="1:17" x14ac:dyDescent="0.25">
      <c r="A76" s="33"/>
      <c r="B76" s="107" t="s">
        <v>2464</v>
      </c>
      <c r="C76" s="40"/>
      <c r="D76" s="35"/>
      <c r="E76" s="86"/>
      <c r="F76" s="35"/>
      <c r="G76" s="44">
        <f t="shared" si="0"/>
        <v>0</v>
      </c>
      <c r="H76" s="194"/>
      <c r="I76" s="37">
        <f t="shared" si="1"/>
        <v>0</v>
      </c>
      <c r="J76" s="96"/>
      <c r="K76" s="46">
        <f t="shared" si="2"/>
        <v>0</v>
      </c>
      <c r="L76" s="194"/>
      <c r="M76" s="37">
        <f t="shared" si="3"/>
        <v>0</v>
      </c>
      <c r="N76" s="96"/>
      <c r="O76" s="32">
        <f t="shared" si="4"/>
        <v>0</v>
      </c>
      <c r="P76" s="28">
        <f>N76+L76+J76+H76</f>
        <v>0</v>
      </c>
      <c r="Q76" s="28">
        <f t="shared" si="6"/>
        <v>0</v>
      </c>
    </row>
    <row r="77" spans="1:17" x14ac:dyDescent="0.25">
      <c r="A77" s="33">
        <v>2</v>
      </c>
      <c r="B77" s="42" t="s">
        <v>2465</v>
      </c>
      <c r="C77" s="40"/>
      <c r="D77" s="35"/>
      <c r="E77" s="86"/>
      <c r="F77" s="35" t="s">
        <v>1526</v>
      </c>
      <c r="G77" s="44">
        <f t="shared" si="0"/>
        <v>0</v>
      </c>
      <c r="H77" s="194"/>
      <c r="I77" s="37">
        <f t="shared" ref="I77:I103" si="22">H77*E77</f>
        <v>0</v>
      </c>
      <c r="J77" s="96"/>
      <c r="K77" s="46">
        <f t="shared" ref="K77:K103" si="23">J77*E77</f>
        <v>0</v>
      </c>
      <c r="L77" s="194"/>
      <c r="M77" s="37">
        <f t="shared" ref="M77:M103" si="24">L77*E77</f>
        <v>0</v>
      </c>
      <c r="N77" s="96"/>
      <c r="O77" s="32">
        <f t="shared" ref="O77:O103" si="25">N77*E77</f>
        <v>0</v>
      </c>
      <c r="P77" s="28">
        <f>N77+L77+J77+H77</f>
        <v>0</v>
      </c>
      <c r="Q77" s="28">
        <f t="shared" si="6"/>
        <v>0</v>
      </c>
    </row>
    <row r="78" spans="1:17" x14ac:dyDescent="0.25">
      <c r="A78" s="33"/>
      <c r="B78" s="107" t="s">
        <v>2466</v>
      </c>
      <c r="C78" s="40"/>
      <c r="D78" s="35"/>
      <c r="E78" s="86"/>
      <c r="F78" s="35"/>
      <c r="G78" s="44">
        <f t="shared" si="0"/>
        <v>0</v>
      </c>
      <c r="H78" s="194"/>
      <c r="I78" s="37">
        <f t="shared" si="22"/>
        <v>0</v>
      </c>
      <c r="J78" s="96"/>
      <c r="K78" s="46">
        <f t="shared" si="23"/>
        <v>0</v>
      </c>
      <c r="L78" s="194"/>
      <c r="M78" s="37">
        <f t="shared" si="24"/>
        <v>0</v>
      </c>
      <c r="N78" s="96"/>
      <c r="O78" s="32">
        <f t="shared" si="25"/>
        <v>0</v>
      </c>
      <c r="P78" s="28">
        <f>N78+L78+J78+H78</f>
        <v>0</v>
      </c>
      <c r="Q78" s="28">
        <f t="shared" si="6"/>
        <v>0</v>
      </c>
    </row>
    <row r="79" spans="1:17" x14ac:dyDescent="0.25">
      <c r="A79" s="33">
        <v>63</v>
      </c>
      <c r="B79" s="42" t="s">
        <v>2467</v>
      </c>
      <c r="C79" s="40"/>
      <c r="D79" s="35">
        <v>44</v>
      </c>
      <c r="E79" s="86"/>
      <c r="F79" s="35" t="s">
        <v>1800</v>
      </c>
      <c r="G79" s="44">
        <f t="shared" si="0"/>
        <v>0</v>
      </c>
      <c r="H79" s="194"/>
      <c r="I79" s="37">
        <f t="shared" si="22"/>
        <v>0</v>
      </c>
      <c r="J79" s="96"/>
      <c r="K79" s="46">
        <f t="shared" si="23"/>
        <v>0</v>
      </c>
      <c r="L79" s="194"/>
      <c r="M79" s="37">
        <f t="shared" si="24"/>
        <v>0</v>
      </c>
      <c r="N79" s="96"/>
      <c r="O79" s="32">
        <f t="shared" si="25"/>
        <v>0</v>
      </c>
      <c r="P79" s="28">
        <f>N79+L79+J79+H79</f>
        <v>0</v>
      </c>
      <c r="Q79" s="28">
        <f t="shared" si="6"/>
        <v>-44</v>
      </c>
    </row>
    <row r="80" spans="1:17" x14ac:dyDescent="0.25">
      <c r="A80" s="33">
        <v>64</v>
      </c>
      <c r="B80" s="42" t="s">
        <v>2468</v>
      </c>
      <c r="C80" s="40"/>
      <c r="D80" s="35"/>
      <c r="E80" s="86"/>
      <c r="F80" s="35" t="s">
        <v>57</v>
      </c>
      <c r="G80" s="44">
        <f t="shared" si="0"/>
        <v>0</v>
      </c>
      <c r="H80" s="194"/>
      <c r="I80" s="37">
        <f t="shared" si="22"/>
        <v>0</v>
      </c>
      <c r="J80" s="96"/>
      <c r="K80" s="46">
        <f t="shared" si="23"/>
        <v>0</v>
      </c>
      <c r="L80" s="194"/>
      <c r="M80" s="37">
        <f t="shared" si="24"/>
        <v>0</v>
      </c>
      <c r="N80" s="96"/>
      <c r="O80" s="32">
        <f t="shared" si="25"/>
        <v>0</v>
      </c>
      <c r="P80" s="28">
        <f>N80+L80+J80+H80</f>
        <v>0</v>
      </c>
      <c r="Q80" s="28">
        <f t="shared" si="6"/>
        <v>0</v>
      </c>
    </row>
    <row r="81" spans="1:17" x14ac:dyDescent="0.25">
      <c r="A81" s="33">
        <v>65</v>
      </c>
      <c r="B81" s="42" t="s">
        <v>813</v>
      </c>
      <c r="C81" s="40"/>
      <c r="D81" s="35">
        <v>50</v>
      </c>
      <c r="E81" s="86"/>
      <c r="F81" s="35" t="s">
        <v>101</v>
      </c>
      <c r="G81" s="44">
        <f t="shared" si="0"/>
        <v>0</v>
      </c>
      <c r="H81" s="194"/>
      <c r="I81" s="37">
        <f t="shared" si="22"/>
        <v>0</v>
      </c>
      <c r="J81" s="96"/>
      <c r="K81" s="46">
        <f t="shared" si="23"/>
        <v>0</v>
      </c>
      <c r="L81" s="194"/>
      <c r="M81" s="37">
        <f t="shared" si="24"/>
        <v>0</v>
      </c>
      <c r="N81" s="96"/>
      <c r="O81" s="32">
        <f t="shared" si="25"/>
        <v>0</v>
      </c>
      <c r="P81" s="28">
        <f t="shared" si="5"/>
        <v>0</v>
      </c>
      <c r="Q81" s="28">
        <f t="shared" si="6"/>
        <v>-50</v>
      </c>
    </row>
    <row r="82" spans="1:17" x14ac:dyDescent="0.25">
      <c r="A82" s="33"/>
      <c r="B82" s="107" t="s">
        <v>2469</v>
      </c>
      <c r="C82" s="40"/>
      <c r="D82" s="35"/>
      <c r="E82" s="86"/>
      <c r="F82" s="35"/>
      <c r="G82" s="44">
        <f t="shared" si="0"/>
        <v>0</v>
      </c>
      <c r="H82" s="194"/>
      <c r="I82" s="37">
        <f t="shared" si="22"/>
        <v>0</v>
      </c>
      <c r="J82" s="96"/>
      <c r="K82" s="46">
        <f t="shared" si="23"/>
        <v>0</v>
      </c>
      <c r="L82" s="194"/>
      <c r="M82" s="37">
        <f t="shared" si="24"/>
        <v>0</v>
      </c>
      <c r="N82" s="96"/>
      <c r="O82" s="32">
        <f t="shared" si="25"/>
        <v>0</v>
      </c>
      <c r="P82" s="28">
        <f t="shared" si="5"/>
        <v>0</v>
      </c>
      <c r="Q82" s="28">
        <f t="shared" si="6"/>
        <v>0</v>
      </c>
    </row>
    <row r="83" spans="1:17" x14ac:dyDescent="0.25">
      <c r="A83" s="33">
        <v>66</v>
      </c>
      <c r="B83" s="42" t="s">
        <v>2470</v>
      </c>
      <c r="C83" s="40"/>
      <c r="D83" s="35"/>
      <c r="E83" s="86"/>
      <c r="F83" s="35" t="s">
        <v>1526</v>
      </c>
      <c r="G83" s="44">
        <f t="shared" si="0"/>
        <v>0</v>
      </c>
      <c r="H83" s="194"/>
      <c r="I83" s="37">
        <f t="shared" si="22"/>
        <v>0</v>
      </c>
      <c r="J83" s="96"/>
      <c r="K83" s="46">
        <f t="shared" si="23"/>
        <v>0</v>
      </c>
      <c r="L83" s="194"/>
      <c r="M83" s="37">
        <f t="shared" si="24"/>
        <v>0</v>
      </c>
      <c r="N83" s="96"/>
      <c r="O83" s="32">
        <f t="shared" si="25"/>
        <v>0</v>
      </c>
      <c r="P83" s="28">
        <f t="shared" si="5"/>
        <v>0</v>
      </c>
      <c r="Q83" s="28">
        <f t="shared" si="6"/>
        <v>0</v>
      </c>
    </row>
    <row r="84" spans="1:17" x14ac:dyDescent="0.25">
      <c r="A84" s="33">
        <v>67</v>
      </c>
      <c r="B84" s="42" t="s">
        <v>2471</v>
      </c>
      <c r="C84" s="39"/>
      <c r="D84" s="35"/>
      <c r="E84" s="108"/>
      <c r="F84" s="35"/>
      <c r="G84" s="44">
        <f t="shared" si="0"/>
        <v>0</v>
      </c>
      <c r="H84" s="194"/>
      <c r="I84" s="37">
        <f t="shared" si="22"/>
        <v>0</v>
      </c>
      <c r="J84" s="96"/>
      <c r="K84" s="46">
        <f t="shared" si="23"/>
        <v>0</v>
      </c>
      <c r="L84" s="194"/>
      <c r="M84" s="37">
        <f t="shared" si="24"/>
        <v>0</v>
      </c>
      <c r="N84" s="96"/>
      <c r="O84" s="32">
        <f t="shared" si="25"/>
        <v>0</v>
      </c>
      <c r="P84" s="28">
        <f t="shared" si="5"/>
        <v>0</v>
      </c>
      <c r="Q84" s="28">
        <f t="shared" si="6"/>
        <v>0</v>
      </c>
    </row>
    <row r="85" spans="1:17" x14ac:dyDescent="0.25">
      <c r="A85" s="33"/>
      <c r="B85" s="107" t="s">
        <v>2472</v>
      </c>
      <c r="C85" s="40"/>
      <c r="D85" s="35"/>
      <c r="E85" s="86"/>
      <c r="F85" s="35"/>
      <c r="G85" s="44">
        <f t="shared" si="0"/>
        <v>0</v>
      </c>
      <c r="H85" s="194"/>
      <c r="I85" s="37">
        <f t="shared" si="22"/>
        <v>0</v>
      </c>
      <c r="J85" s="96"/>
      <c r="K85" s="46">
        <f t="shared" si="23"/>
        <v>0</v>
      </c>
      <c r="L85" s="194"/>
      <c r="M85" s="37">
        <f t="shared" si="24"/>
        <v>0</v>
      </c>
      <c r="N85" s="96"/>
      <c r="O85" s="32">
        <f t="shared" si="25"/>
        <v>0</v>
      </c>
      <c r="P85" s="28">
        <f t="shared" si="5"/>
        <v>0</v>
      </c>
      <c r="Q85" s="28">
        <f t="shared" si="6"/>
        <v>0</v>
      </c>
    </row>
    <row r="86" spans="1:17" x14ac:dyDescent="0.25">
      <c r="A86" s="33">
        <v>68</v>
      </c>
      <c r="B86" s="42" t="s">
        <v>2473</v>
      </c>
      <c r="C86" s="40"/>
      <c r="D86" s="35">
        <v>1</v>
      </c>
      <c r="E86" s="86"/>
      <c r="F86" s="35"/>
      <c r="G86" s="44">
        <f t="shared" si="0"/>
        <v>0</v>
      </c>
      <c r="H86" s="194"/>
      <c r="I86" s="37">
        <f t="shared" si="22"/>
        <v>0</v>
      </c>
      <c r="J86" s="96"/>
      <c r="K86" s="46">
        <f t="shared" si="23"/>
        <v>0</v>
      </c>
      <c r="L86" s="194"/>
      <c r="M86" s="37">
        <f t="shared" si="24"/>
        <v>0</v>
      </c>
      <c r="N86" s="96"/>
      <c r="O86" s="32">
        <f t="shared" si="25"/>
        <v>0</v>
      </c>
      <c r="P86" s="28">
        <f t="shared" si="5"/>
        <v>0</v>
      </c>
      <c r="Q86" s="28">
        <f t="shared" si="6"/>
        <v>-1</v>
      </c>
    </row>
    <row r="87" spans="1:17" x14ac:dyDescent="0.25">
      <c r="A87" s="33">
        <v>69</v>
      </c>
      <c r="B87" s="42" t="s">
        <v>2474</v>
      </c>
      <c r="C87" s="40"/>
      <c r="D87" s="35">
        <v>1</v>
      </c>
      <c r="E87" s="86"/>
      <c r="F87" s="35" t="s">
        <v>2492</v>
      </c>
      <c r="G87" s="44">
        <f t="shared" si="0"/>
        <v>0</v>
      </c>
      <c r="H87" s="194"/>
      <c r="I87" s="37">
        <f t="shared" si="22"/>
        <v>0</v>
      </c>
      <c r="J87" s="96"/>
      <c r="K87" s="46">
        <f t="shared" si="23"/>
        <v>0</v>
      </c>
      <c r="L87" s="194"/>
      <c r="M87" s="37">
        <f t="shared" si="24"/>
        <v>0</v>
      </c>
      <c r="N87" s="96"/>
      <c r="O87" s="32">
        <f t="shared" si="25"/>
        <v>0</v>
      </c>
      <c r="P87" s="28">
        <f t="shared" si="5"/>
        <v>0</v>
      </c>
      <c r="Q87" s="28">
        <f t="shared" si="6"/>
        <v>-1</v>
      </c>
    </row>
    <row r="88" spans="1:17" x14ac:dyDescent="0.25">
      <c r="A88" s="33">
        <v>70</v>
      </c>
      <c r="B88" s="42" t="s">
        <v>2475</v>
      </c>
      <c r="C88" s="40"/>
      <c r="D88" s="35">
        <v>2</v>
      </c>
      <c r="E88" s="86"/>
      <c r="F88" s="35" t="s">
        <v>2493</v>
      </c>
      <c r="G88" s="44">
        <f t="shared" si="0"/>
        <v>0</v>
      </c>
      <c r="H88" s="194"/>
      <c r="I88" s="37">
        <f t="shared" si="22"/>
        <v>0</v>
      </c>
      <c r="J88" s="96"/>
      <c r="K88" s="46">
        <f t="shared" si="23"/>
        <v>0</v>
      </c>
      <c r="L88" s="194"/>
      <c r="M88" s="37">
        <f t="shared" si="24"/>
        <v>0</v>
      </c>
      <c r="N88" s="96"/>
      <c r="O88" s="32">
        <f t="shared" si="25"/>
        <v>0</v>
      </c>
      <c r="P88" s="28">
        <f t="shared" si="5"/>
        <v>0</v>
      </c>
      <c r="Q88" s="28">
        <f t="shared" si="6"/>
        <v>-2</v>
      </c>
    </row>
    <row r="89" spans="1:17" x14ac:dyDescent="0.25">
      <c r="A89" s="33"/>
      <c r="B89" s="107" t="s">
        <v>2476</v>
      </c>
      <c r="C89" s="39"/>
      <c r="D89" s="35"/>
      <c r="E89" s="108"/>
      <c r="F89" s="35"/>
      <c r="G89" s="44">
        <f t="shared" si="0"/>
        <v>0</v>
      </c>
      <c r="H89" s="194"/>
      <c r="I89" s="37">
        <f t="shared" si="22"/>
        <v>0</v>
      </c>
      <c r="J89" s="96"/>
      <c r="K89" s="46">
        <f t="shared" si="23"/>
        <v>0</v>
      </c>
      <c r="L89" s="194"/>
      <c r="M89" s="37">
        <f t="shared" si="24"/>
        <v>0</v>
      </c>
      <c r="N89" s="96"/>
      <c r="O89" s="32">
        <f t="shared" si="25"/>
        <v>0</v>
      </c>
      <c r="P89" s="28">
        <f t="shared" si="5"/>
        <v>0</v>
      </c>
      <c r="Q89" s="28">
        <f t="shared" si="6"/>
        <v>0</v>
      </c>
    </row>
    <row r="90" spans="1:17" x14ac:dyDescent="0.25">
      <c r="A90" s="33">
        <v>71</v>
      </c>
      <c r="B90" s="82" t="s">
        <v>2477</v>
      </c>
      <c r="C90" s="40"/>
      <c r="D90" s="35">
        <v>12</v>
      </c>
      <c r="E90" s="86"/>
      <c r="F90" s="35" t="s">
        <v>1527</v>
      </c>
      <c r="G90" s="44">
        <f t="shared" si="0"/>
        <v>0</v>
      </c>
      <c r="H90" s="194"/>
      <c r="I90" s="37">
        <f t="shared" si="22"/>
        <v>0</v>
      </c>
      <c r="J90" s="96"/>
      <c r="K90" s="46">
        <f t="shared" si="23"/>
        <v>0</v>
      </c>
      <c r="L90" s="194"/>
      <c r="M90" s="37">
        <f t="shared" si="24"/>
        <v>0</v>
      </c>
      <c r="N90" s="96"/>
      <c r="O90" s="32">
        <f t="shared" si="25"/>
        <v>0</v>
      </c>
      <c r="P90" s="28">
        <f t="shared" si="5"/>
        <v>0</v>
      </c>
      <c r="Q90" s="28">
        <f t="shared" si="6"/>
        <v>-12</v>
      </c>
    </row>
    <row r="91" spans="1:17" x14ac:dyDescent="0.25">
      <c r="A91" s="33"/>
      <c r="B91" s="602" t="s">
        <v>2478</v>
      </c>
      <c r="C91" s="40"/>
      <c r="D91" s="35"/>
      <c r="E91" s="86"/>
      <c r="F91" s="35"/>
      <c r="G91" s="44">
        <f t="shared" si="0"/>
        <v>0</v>
      </c>
      <c r="H91" s="194"/>
      <c r="I91" s="37">
        <f t="shared" si="22"/>
        <v>0</v>
      </c>
      <c r="J91" s="96"/>
      <c r="K91" s="46">
        <f t="shared" si="23"/>
        <v>0</v>
      </c>
      <c r="L91" s="194"/>
      <c r="M91" s="37">
        <f t="shared" si="24"/>
        <v>0</v>
      </c>
      <c r="N91" s="96"/>
      <c r="O91" s="32">
        <f t="shared" si="25"/>
        <v>0</v>
      </c>
      <c r="P91" s="28">
        <f t="shared" si="5"/>
        <v>0</v>
      </c>
      <c r="Q91" s="28">
        <f t="shared" si="6"/>
        <v>0</v>
      </c>
    </row>
    <row r="92" spans="1:17" x14ac:dyDescent="0.25">
      <c r="A92" s="33">
        <v>72</v>
      </c>
      <c r="B92" s="42" t="s">
        <v>2479</v>
      </c>
      <c r="C92" s="40"/>
      <c r="D92" s="35">
        <v>12</v>
      </c>
      <c r="E92" s="86"/>
      <c r="F92" s="35" t="s">
        <v>1525</v>
      </c>
      <c r="G92" s="44">
        <f t="shared" si="0"/>
        <v>0</v>
      </c>
      <c r="H92" s="194"/>
      <c r="I92" s="37">
        <f t="shared" si="22"/>
        <v>0</v>
      </c>
      <c r="J92" s="96"/>
      <c r="K92" s="46">
        <f t="shared" si="23"/>
        <v>0</v>
      </c>
      <c r="L92" s="194"/>
      <c r="M92" s="37">
        <f t="shared" si="24"/>
        <v>0</v>
      </c>
      <c r="N92" s="96"/>
      <c r="O92" s="32">
        <f t="shared" si="25"/>
        <v>0</v>
      </c>
      <c r="P92" s="28">
        <f t="shared" si="5"/>
        <v>0</v>
      </c>
      <c r="Q92" s="28">
        <f t="shared" si="6"/>
        <v>-12</v>
      </c>
    </row>
    <row r="93" spans="1:17" x14ac:dyDescent="0.25">
      <c r="A93" s="33">
        <v>73</v>
      </c>
      <c r="B93" s="42" t="s">
        <v>2480</v>
      </c>
      <c r="C93" s="40"/>
      <c r="D93" s="35"/>
      <c r="E93" s="86"/>
      <c r="F93" s="35"/>
      <c r="G93" s="44">
        <f t="shared" si="0"/>
        <v>0</v>
      </c>
      <c r="H93" s="194"/>
      <c r="I93" s="37">
        <f t="shared" si="22"/>
        <v>0</v>
      </c>
      <c r="J93" s="96"/>
      <c r="K93" s="46">
        <f t="shared" si="23"/>
        <v>0</v>
      </c>
      <c r="L93" s="194"/>
      <c r="M93" s="37">
        <f t="shared" si="24"/>
        <v>0</v>
      </c>
      <c r="N93" s="96"/>
      <c r="O93" s="32">
        <f t="shared" si="25"/>
        <v>0</v>
      </c>
      <c r="P93" s="28">
        <f t="shared" si="5"/>
        <v>0</v>
      </c>
      <c r="Q93" s="28">
        <f t="shared" si="6"/>
        <v>0</v>
      </c>
    </row>
    <row r="94" spans="1:17" x14ac:dyDescent="0.25">
      <c r="A94" s="33"/>
      <c r="B94" s="107" t="s">
        <v>2481</v>
      </c>
      <c r="C94" s="40"/>
      <c r="D94" s="35"/>
      <c r="E94" s="86"/>
      <c r="F94" s="35"/>
      <c r="G94" s="44">
        <f t="shared" si="0"/>
        <v>0</v>
      </c>
      <c r="H94" s="194"/>
      <c r="I94" s="37">
        <f t="shared" si="22"/>
        <v>0</v>
      </c>
      <c r="J94" s="96"/>
      <c r="K94" s="46">
        <f t="shared" si="23"/>
        <v>0</v>
      </c>
      <c r="L94" s="194"/>
      <c r="M94" s="37">
        <f t="shared" si="24"/>
        <v>0</v>
      </c>
      <c r="N94" s="96"/>
      <c r="O94" s="32">
        <f t="shared" si="25"/>
        <v>0</v>
      </c>
      <c r="P94" s="28">
        <f t="shared" si="5"/>
        <v>0</v>
      </c>
      <c r="Q94" s="28">
        <f t="shared" si="6"/>
        <v>0</v>
      </c>
    </row>
    <row r="95" spans="1:17" x14ac:dyDescent="0.25">
      <c r="A95" s="33">
        <v>74</v>
      </c>
      <c r="B95" s="42" t="s">
        <v>2482</v>
      </c>
      <c r="C95" s="40"/>
      <c r="D95" s="35"/>
      <c r="E95" s="86"/>
      <c r="F95" s="35"/>
      <c r="G95" s="44">
        <f t="shared" si="0"/>
        <v>0</v>
      </c>
      <c r="H95" s="194"/>
      <c r="I95" s="37">
        <f t="shared" si="22"/>
        <v>0</v>
      </c>
      <c r="J95" s="96"/>
      <c r="K95" s="46">
        <f t="shared" si="23"/>
        <v>0</v>
      </c>
      <c r="L95" s="194"/>
      <c r="M95" s="37">
        <f t="shared" si="24"/>
        <v>0</v>
      </c>
      <c r="N95" s="96"/>
      <c r="O95" s="32">
        <f t="shared" si="25"/>
        <v>0</v>
      </c>
      <c r="P95" s="28">
        <f t="shared" si="5"/>
        <v>0</v>
      </c>
      <c r="Q95" s="28">
        <f t="shared" si="6"/>
        <v>0</v>
      </c>
    </row>
    <row r="96" spans="1:17" x14ac:dyDescent="0.25">
      <c r="A96" s="33"/>
      <c r="B96" s="107" t="s">
        <v>2483</v>
      </c>
      <c r="C96" s="40"/>
      <c r="D96" s="35"/>
      <c r="E96" s="86"/>
      <c r="F96" s="35"/>
      <c r="G96" s="44">
        <f t="shared" si="0"/>
        <v>0</v>
      </c>
      <c r="H96" s="194"/>
      <c r="I96" s="37">
        <f t="shared" si="22"/>
        <v>0</v>
      </c>
      <c r="J96" s="96"/>
      <c r="K96" s="46">
        <f t="shared" si="23"/>
        <v>0</v>
      </c>
      <c r="L96" s="194"/>
      <c r="M96" s="37">
        <f t="shared" si="24"/>
        <v>0</v>
      </c>
      <c r="N96" s="96"/>
      <c r="O96" s="32">
        <f t="shared" si="25"/>
        <v>0</v>
      </c>
      <c r="P96" s="28">
        <f t="shared" ref="P96:P101" si="26">N96+L96+J96+H96</f>
        <v>0</v>
      </c>
      <c r="Q96" s="28">
        <f t="shared" si="6"/>
        <v>0</v>
      </c>
    </row>
    <row r="97" spans="1:17" x14ac:dyDescent="0.25">
      <c r="A97" s="33">
        <v>75</v>
      </c>
      <c r="B97" s="42" t="s">
        <v>2484</v>
      </c>
      <c r="C97" s="40"/>
      <c r="D97" s="35"/>
      <c r="E97" s="86"/>
      <c r="F97" s="35" t="s">
        <v>2494</v>
      </c>
      <c r="G97" s="44">
        <f t="shared" si="0"/>
        <v>0</v>
      </c>
      <c r="H97" s="194"/>
      <c r="I97" s="37">
        <f t="shared" si="22"/>
        <v>0</v>
      </c>
      <c r="J97" s="96"/>
      <c r="K97" s="46">
        <f t="shared" si="23"/>
        <v>0</v>
      </c>
      <c r="L97" s="194"/>
      <c r="M97" s="37">
        <f t="shared" si="24"/>
        <v>0</v>
      </c>
      <c r="N97" s="96"/>
      <c r="O97" s="32">
        <f t="shared" si="25"/>
        <v>0</v>
      </c>
      <c r="P97" s="28">
        <f t="shared" si="26"/>
        <v>0</v>
      </c>
      <c r="Q97" s="28">
        <f t="shared" si="6"/>
        <v>0</v>
      </c>
    </row>
    <row r="98" spans="1:17" x14ac:dyDescent="0.25">
      <c r="A98" s="33"/>
      <c r="B98" s="107" t="s">
        <v>2485</v>
      </c>
      <c r="C98" s="40"/>
      <c r="D98" s="35"/>
      <c r="E98" s="86"/>
      <c r="F98" s="35"/>
      <c r="G98" s="44">
        <f t="shared" si="0"/>
        <v>0</v>
      </c>
      <c r="H98" s="194"/>
      <c r="I98" s="37">
        <f t="shared" si="22"/>
        <v>0</v>
      </c>
      <c r="J98" s="96"/>
      <c r="K98" s="46">
        <f t="shared" si="23"/>
        <v>0</v>
      </c>
      <c r="L98" s="194"/>
      <c r="M98" s="37">
        <f t="shared" si="24"/>
        <v>0</v>
      </c>
      <c r="N98" s="96"/>
      <c r="O98" s="32">
        <f t="shared" si="25"/>
        <v>0</v>
      </c>
      <c r="P98" s="28">
        <f t="shared" si="26"/>
        <v>0</v>
      </c>
      <c r="Q98" s="28">
        <f t="shared" si="6"/>
        <v>0</v>
      </c>
    </row>
    <row r="99" spans="1:17" x14ac:dyDescent="0.25">
      <c r="A99" s="33">
        <v>76</v>
      </c>
      <c r="B99" s="42" t="s">
        <v>2486</v>
      </c>
      <c r="C99" s="40"/>
      <c r="D99" s="35">
        <v>8</v>
      </c>
      <c r="E99" s="86"/>
      <c r="F99" s="35"/>
      <c r="G99" s="44">
        <f t="shared" si="0"/>
        <v>0</v>
      </c>
      <c r="H99" s="194"/>
      <c r="I99" s="37">
        <f t="shared" si="22"/>
        <v>0</v>
      </c>
      <c r="J99" s="96"/>
      <c r="K99" s="46">
        <f t="shared" si="23"/>
        <v>0</v>
      </c>
      <c r="L99" s="194"/>
      <c r="M99" s="37">
        <f t="shared" si="24"/>
        <v>0</v>
      </c>
      <c r="N99" s="96"/>
      <c r="O99" s="32">
        <f t="shared" si="25"/>
        <v>0</v>
      </c>
      <c r="P99" s="28">
        <f t="shared" si="26"/>
        <v>0</v>
      </c>
      <c r="Q99" s="28">
        <f t="shared" si="6"/>
        <v>-8</v>
      </c>
    </row>
    <row r="100" spans="1:17" x14ac:dyDescent="0.25">
      <c r="A100" s="33"/>
      <c r="B100" s="107" t="s">
        <v>2487</v>
      </c>
      <c r="C100" s="40"/>
      <c r="D100" s="35"/>
      <c r="E100" s="86"/>
      <c r="F100" s="35"/>
      <c r="G100" s="44">
        <f t="shared" si="0"/>
        <v>0</v>
      </c>
      <c r="H100" s="194"/>
      <c r="I100" s="37">
        <f t="shared" si="22"/>
        <v>0</v>
      </c>
      <c r="J100" s="96"/>
      <c r="K100" s="46">
        <f t="shared" si="23"/>
        <v>0</v>
      </c>
      <c r="L100" s="194"/>
      <c r="M100" s="37">
        <f t="shared" si="24"/>
        <v>0</v>
      </c>
      <c r="N100" s="96"/>
      <c r="O100" s="32">
        <f t="shared" si="25"/>
        <v>0</v>
      </c>
      <c r="P100" s="28">
        <f t="shared" si="26"/>
        <v>0</v>
      </c>
      <c r="Q100" s="28">
        <f t="shared" si="6"/>
        <v>0</v>
      </c>
    </row>
    <row r="101" spans="1:17" x14ac:dyDescent="0.25">
      <c r="A101" s="33">
        <v>77</v>
      </c>
      <c r="B101" s="42" t="s">
        <v>2488</v>
      </c>
      <c r="C101" s="40"/>
      <c r="D101" s="35">
        <v>50</v>
      </c>
      <c r="E101" s="86"/>
      <c r="F101" s="35" t="s">
        <v>2494</v>
      </c>
      <c r="G101" s="44">
        <f t="shared" si="0"/>
        <v>0</v>
      </c>
      <c r="H101" s="194"/>
      <c r="I101" s="37">
        <f t="shared" si="22"/>
        <v>0</v>
      </c>
      <c r="J101" s="96"/>
      <c r="K101" s="46">
        <f t="shared" si="23"/>
        <v>0</v>
      </c>
      <c r="L101" s="194"/>
      <c r="M101" s="37">
        <f t="shared" si="24"/>
        <v>0</v>
      </c>
      <c r="N101" s="96"/>
      <c r="O101" s="32">
        <f t="shared" si="25"/>
        <v>0</v>
      </c>
      <c r="P101" s="28">
        <f t="shared" si="26"/>
        <v>0</v>
      </c>
      <c r="Q101" s="28">
        <f t="shared" si="6"/>
        <v>-50</v>
      </c>
    </row>
    <row r="102" spans="1:17" x14ac:dyDescent="0.25">
      <c r="A102" s="33"/>
      <c r="B102" s="107" t="s">
        <v>2489</v>
      </c>
      <c r="C102" s="40"/>
      <c r="D102" s="35"/>
      <c r="E102" s="86"/>
      <c r="F102" s="35"/>
      <c r="G102" s="44">
        <f t="shared" si="0"/>
        <v>0</v>
      </c>
      <c r="H102" s="194"/>
      <c r="I102" s="37">
        <f t="shared" si="22"/>
        <v>0</v>
      </c>
      <c r="J102" s="96"/>
      <c r="K102" s="46">
        <f t="shared" si="23"/>
        <v>0</v>
      </c>
      <c r="L102" s="194"/>
      <c r="M102" s="37">
        <f t="shared" si="24"/>
        <v>0</v>
      </c>
      <c r="N102" s="96"/>
      <c r="O102" s="32">
        <f t="shared" si="25"/>
        <v>0</v>
      </c>
      <c r="P102" s="28"/>
      <c r="Q102" s="28"/>
    </row>
    <row r="103" spans="1:17" x14ac:dyDescent="0.25">
      <c r="A103" s="33">
        <v>78</v>
      </c>
      <c r="B103" s="42" t="s">
        <v>2490</v>
      </c>
      <c r="C103" s="40"/>
      <c r="D103" s="35"/>
      <c r="E103" s="86"/>
      <c r="F103" s="35"/>
      <c r="G103" s="44">
        <f t="shared" si="0"/>
        <v>0</v>
      </c>
      <c r="H103" s="194"/>
      <c r="I103" s="37">
        <f t="shared" si="22"/>
        <v>0</v>
      </c>
      <c r="J103" s="96"/>
      <c r="K103" s="46">
        <f t="shared" si="23"/>
        <v>0</v>
      </c>
      <c r="L103" s="194"/>
      <c r="M103" s="37">
        <f t="shared" si="24"/>
        <v>0</v>
      </c>
      <c r="N103" s="96"/>
      <c r="O103" s="32">
        <f t="shared" si="25"/>
        <v>0</v>
      </c>
      <c r="P103" s="28"/>
      <c r="Q103" s="28"/>
    </row>
    <row r="104" spans="1:17" ht="13.5" thickBot="1" x14ac:dyDescent="0.3">
      <c r="A104" s="63"/>
      <c r="B104" s="64"/>
      <c r="C104" s="65"/>
      <c r="D104" s="66"/>
      <c r="E104" s="67"/>
      <c r="F104" s="68"/>
      <c r="G104" s="69"/>
      <c r="H104" s="70"/>
      <c r="I104" s="71"/>
      <c r="J104" s="72"/>
      <c r="K104" s="69"/>
      <c r="L104" s="70"/>
      <c r="M104" s="71"/>
      <c r="N104" s="97"/>
      <c r="O104" s="73"/>
      <c r="P104" s="28"/>
      <c r="Q104" s="28"/>
    </row>
    <row r="105" spans="1:17" ht="14.25" thickTop="1" thickBot="1" x14ac:dyDescent="0.3">
      <c r="A105" s="74"/>
      <c r="B105" s="81" t="s">
        <v>77</v>
      </c>
      <c r="C105" s="76"/>
      <c r="D105" s="77"/>
      <c r="E105" s="78"/>
      <c r="F105" s="79"/>
      <c r="G105" s="80">
        <f>SUM(G13:G104)</f>
        <v>167224.52759999997</v>
      </c>
      <c r="H105" s="76"/>
      <c r="I105" s="80">
        <f>SUM(I13:I104)</f>
        <v>33448.69</v>
      </c>
      <c r="J105" s="78"/>
      <c r="K105" s="80">
        <f>SUM(K13:K104)</f>
        <v>49677.109199999992</v>
      </c>
      <c r="L105" s="76"/>
      <c r="M105" s="80">
        <f>SUM(M13:M104)</f>
        <v>26052.839199999999</v>
      </c>
      <c r="N105" s="98"/>
      <c r="O105" s="80">
        <f>SUM(O13:O104)</f>
        <v>58045.889199999991</v>
      </c>
      <c r="P105" s="28"/>
      <c r="Q105" s="28"/>
    </row>
    <row r="106" spans="1:17" ht="13.5" thickTop="1" x14ac:dyDescent="0.25">
      <c r="A106" s="8" t="s">
        <v>5</v>
      </c>
      <c r="B106" s="9"/>
      <c r="C106" s="330"/>
      <c r="D106" s="9" t="s">
        <v>6</v>
      </c>
      <c r="E106" s="9"/>
      <c r="F106" s="17"/>
      <c r="G106" s="22"/>
      <c r="H106" s="330"/>
      <c r="I106" s="22"/>
      <c r="J106" s="330"/>
      <c r="K106" s="22"/>
      <c r="L106" s="26"/>
      <c r="M106" s="23" t="s">
        <v>7</v>
      </c>
      <c r="N106" s="29"/>
      <c r="P106" s="28"/>
      <c r="Q106" s="28"/>
    </row>
    <row r="107" spans="1:17" x14ac:dyDescent="0.25">
      <c r="D107" s="8" t="s">
        <v>8</v>
      </c>
      <c r="I107" s="23">
        <f>I105+K105+M105+O105</f>
        <v>167224.52759999997</v>
      </c>
      <c r="P107" s="28"/>
      <c r="Q107" s="28"/>
    </row>
    <row r="108" spans="1:17" x14ac:dyDescent="0.25">
      <c r="P108" s="28"/>
      <c r="Q108" s="28"/>
    </row>
    <row r="109" spans="1:17" x14ac:dyDescent="0.25">
      <c r="P109" s="28"/>
      <c r="Q109" s="28"/>
    </row>
    <row r="110" spans="1:17" x14ac:dyDescent="0.25">
      <c r="A110" s="652" t="s">
        <v>1522</v>
      </c>
      <c r="B110" s="652"/>
      <c r="C110" s="333"/>
      <c r="D110" s="653" t="s">
        <v>9</v>
      </c>
      <c r="E110" s="653"/>
      <c r="F110" s="653"/>
      <c r="G110" s="20"/>
      <c r="H110" s="653" t="s">
        <v>10</v>
      </c>
      <c r="I110" s="653"/>
      <c r="J110" s="653"/>
      <c r="K110" s="20"/>
      <c r="L110" s="333"/>
      <c r="M110" s="653" t="s">
        <v>25</v>
      </c>
      <c r="N110" s="653"/>
      <c r="O110" s="653"/>
      <c r="P110" s="28"/>
      <c r="Q110" s="28"/>
    </row>
    <row r="111" spans="1:17" x14ac:dyDescent="0.25">
      <c r="A111" s="654" t="s">
        <v>11</v>
      </c>
      <c r="B111" s="654"/>
      <c r="C111" s="332"/>
      <c r="D111" s="655" t="s">
        <v>12</v>
      </c>
      <c r="E111" s="655"/>
      <c r="F111" s="655"/>
      <c r="G111" s="24"/>
      <c r="H111" s="655" t="s">
        <v>13</v>
      </c>
      <c r="I111" s="655"/>
      <c r="J111" s="655"/>
      <c r="K111" s="24"/>
      <c r="L111" s="332"/>
      <c r="M111" s="655" t="s">
        <v>26</v>
      </c>
      <c r="N111" s="655"/>
      <c r="O111" s="655"/>
      <c r="P111" s="28"/>
      <c r="Q111" s="28"/>
    </row>
  </sheetData>
  <mergeCells count="26">
    <mergeCell ref="A111:B111"/>
    <mergeCell ref="D111:F111"/>
    <mergeCell ref="H111:J111"/>
    <mergeCell ref="M111:O111"/>
    <mergeCell ref="L10:M11"/>
    <mergeCell ref="N10:O11"/>
    <mergeCell ref="A110:B110"/>
    <mergeCell ref="D110:F110"/>
    <mergeCell ref="H110:J110"/>
    <mergeCell ref="M110:O110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C6:E6"/>
    <mergeCell ref="A1:O1"/>
    <mergeCell ref="A2:O2"/>
    <mergeCell ref="C4:E4"/>
    <mergeCell ref="F4:I4"/>
    <mergeCell ref="C5:E5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56"/>
  <sheetViews>
    <sheetView showWhiteSpace="0" view="pageLayout" topLeftCell="A31" zoomScale="85" zoomScaleNormal="100" zoomScalePageLayoutView="85" workbookViewId="0">
      <selection activeCell="H40" sqref="H40"/>
    </sheetView>
  </sheetViews>
  <sheetFormatPr defaultColWidth="9.140625" defaultRowHeight="12.75" x14ac:dyDescent="0.25"/>
  <cols>
    <col min="1" max="1" width="5.42578125" style="8" customWidth="1"/>
    <col min="2" max="2" width="31.28515625" style="8" customWidth="1"/>
    <col min="3" max="4" width="8.85546875" style="4" customWidth="1"/>
    <col min="5" max="5" width="9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245"/>
      <c r="D3" s="245"/>
      <c r="F3" s="16"/>
      <c r="G3" s="20"/>
      <c r="H3" s="245"/>
      <c r="I3" s="20"/>
      <c r="J3" s="245"/>
      <c r="K3" s="20"/>
      <c r="L3" s="245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73" t="s">
        <v>1</v>
      </c>
      <c r="D4" s="673"/>
      <c r="E4" s="673"/>
      <c r="F4" s="652"/>
      <c r="G4" s="652"/>
      <c r="H4" s="652"/>
      <c r="I4" s="652"/>
      <c r="J4" s="245"/>
      <c r="K4" s="20"/>
      <c r="L4" s="245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17"/>
      <c r="G5" s="21"/>
      <c r="H5" s="247"/>
      <c r="I5" s="21"/>
      <c r="J5" s="245"/>
      <c r="K5" s="20"/>
      <c r="L5" s="245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72" t="s">
        <v>925</v>
      </c>
      <c r="D6" s="672"/>
      <c r="E6" s="672"/>
      <c r="F6" s="17"/>
      <c r="G6" s="21"/>
      <c r="H6" s="247"/>
      <c r="I6" s="21"/>
      <c r="J6" s="245"/>
      <c r="K6" s="20"/>
      <c r="L6" s="245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3"/>
      <c r="D7" s="673"/>
      <c r="E7" s="673"/>
      <c r="F7" s="17"/>
      <c r="G7" s="21"/>
      <c r="H7" s="247"/>
      <c r="I7" s="21"/>
      <c r="J7" s="245"/>
      <c r="K7" s="20"/>
      <c r="L7" s="245"/>
      <c r="M7" s="20"/>
      <c r="N7" s="28"/>
      <c r="O7" s="20"/>
      <c r="P7" s="28"/>
      <c r="Q7" s="28"/>
    </row>
    <row r="8" spans="1:17" s="5" customFormat="1" ht="13.5" thickBot="1" x14ac:dyDescent="0.3">
      <c r="C8" s="247"/>
      <c r="D8" s="247"/>
      <c r="E8" s="247"/>
      <c r="F8" s="17"/>
      <c r="G8" s="21"/>
      <c r="H8" s="247"/>
      <c r="I8" s="21"/>
      <c r="J8" s="245"/>
      <c r="K8" s="20"/>
      <c r="L8" s="245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249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42"/>
      <c r="C12" s="39"/>
      <c r="D12" s="35"/>
      <c r="E12" s="108"/>
      <c r="F12" s="200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5" customFormat="1" x14ac:dyDescent="0.25">
      <c r="A13" s="48">
        <v>1</v>
      </c>
      <c r="B13" s="42" t="s">
        <v>2496</v>
      </c>
      <c r="C13" s="39"/>
      <c r="D13" s="35"/>
      <c r="E13" s="108"/>
      <c r="F13" s="200"/>
      <c r="G13" s="44">
        <f t="shared" ref="G13:G17" si="0">E13*D13</f>
        <v>0</v>
      </c>
      <c r="H13" s="50"/>
      <c r="I13" s="46">
        <f t="shared" ref="I13:I17" si="1">H13*E13</f>
        <v>0</v>
      </c>
      <c r="J13" s="56"/>
      <c r="K13" s="46">
        <f>J13*E13</f>
        <v>0</v>
      </c>
      <c r="L13" s="50"/>
      <c r="M13" s="37">
        <f>L13*E13</f>
        <v>0</v>
      </c>
      <c r="N13" s="95"/>
      <c r="O13" s="32">
        <f>N13*E13</f>
        <v>0</v>
      </c>
      <c r="P13" s="28"/>
      <c r="Q13" s="28"/>
    </row>
    <row r="14" spans="1:17" s="5" customFormat="1" x14ac:dyDescent="0.25">
      <c r="A14" s="48">
        <v>2</v>
      </c>
      <c r="B14" s="42" t="s">
        <v>2497</v>
      </c>
      <c r="C14" s="39"/>
      <c r="D14" s="35"/>
      <c r="E14" s="108"/>
      <c r="F14" s="200"/>
      <c r="G14" s="44">
        <f t="shared" si="0"/>
        <v>0</v>
      </c>
      <c r="H14" s="50"/>
      <c r="I14" s="37">
        <f t="shared" si="1"/>
        <v>0</v>
      </c>
      <c r="J14" s="56"/>
      <c r="K14" s="46">
        <f t="shared" ref="K14:K44" si="2">J14*E14</f>
        <v>0</v>
      </c>
      <c r="L14" s="50"/>
      <c r="M14" s="37">
        <f t="shared" ref="M14:M44" si="3">L14*E14</f>
        <v>0</v>
      </c>
      <c r="N14" s="95"/>
      <c r="O14" s="32">
        <f t="shared" ref="O14:O44" si="4">N14*E14</f>
        <v>0</v>
      </c>
      <c r="P14" s="28"/>
      <c r="Q14" s="28"/>
    </row>
    <row r="15" spans="1:17" s="5" customFormat="1" x14ac:dyDescent="0.25">
      <c r="A15" s="48">
        <v>3</v>
      </c>
      <c r="B15" s="42" t="s">
        <v>2498</v>
      </c>
      <c r="C15" s="39"/>
      <c r="D15" s="35"/>
      <c r="E15" s="108"/>
      <c r="F15" s="200"/>
      <c r="G15" s="44">
        <f t="shared" si="0"/>
        <v>0</v>
      </c>
      <c r="H15" s="50"/>
      <c r="I15" s="37">
        <f t="shared" si="1"/>
        <v>0</v>
      </c>
      <c r="J15" s="56"/>
      <c r="K15" s="46">
        <f t="shared" si="2"/>
        <v>0</v>
      </c>
      <c r="L15" s="50"/>
      <c r="M15" s="37">
        <f t="shared" si="3"/>
        <v>0</v>
      </c>
      <c r="N15" s="95"/>
      <c r="O15" s="32">
        <f t="shared" si="4"/>
        <v>0</v>
      </c>
      <c r="P15" s="28"/>
      <c r="Q15" s="28"/>
    </row>
    <row r="16" spans="1:17" s="5" customFormat="1" x14ac:dyDescent="0.25">
      <c r="A16" s="48">
        <v>4</v>
      </c>
      <c r="B16" s="42" t="s">
        <v>2499</v>
      </c>
      <c r="C16" s="39"/>
      <c r="D16" s="35"/>
      <c r="E16" s="108"/>
      <c r="F16" s="200"/>
      <c r="G16" s="44">
        <f t="shared" si="0"/>
        <v>0</v>
      </c>
      <c r="H16" s="50"/>
      <c r="I16" s="37">
        <f t="shared" si="1"/>
        <v>0</v>
      </c>
      <c r="J16" s="56"/>
      <c r="K16" s="46">
        <f t="shared" si="2"/>
        <v>0</v>
      </c>
      <c r="L16" s="50"/>
      <c r="M16" s="37">
        <f t="shared" si="3"/>
        <v>0</v>
      </c>
      <c r="N16" s="95"/>
      <c r="O16" s="32">
        <f t="shared" si="4"/>
        <v>0</v>
      </c>
      <c r="P16" s="28"/>
      <c r="Q16" s="28"/>
    </row>
    <row r="17" spans="1:17" s="5" customFormat="1" x14ac:dyDescent="0.25">
      <c r="A17" s="48">
        <v>5</v>
      </c>
      <c r="B17" s="42" t="s">
        <v>2500</v>
      </c>
      <c r="C17" s="39"/>
      <c r="D17" s="35"/>
      <c r="E17" s="108"/>
      <c r="F17" s="200"/>
      <c r="G17" s="44">
        <f t="shared" si="0"/>
        <v>0</v>
      </c>
      <c r="H17" s="50"/>
      <c r="I17" s="37">
        <f t="shared" si="1"/>
        <v>0</v>
      </c>
      <c r="J17" s="56"/>
      <c r="K17" s="46">
        <f t="shared" si="2"/>
        <v>0</v>
      </c>
      <c r="L17" s="50"/>
      <c r="M17" s="37">
        <f t="shared" si="3"/>
        <v>0</v>
      </c>
      <c r="N17" s="95"/>
      <c r="O17" s="32">
        <f t="shared" si="4"/>
        <v>0</v>
      </c>
      <c r="P17" s="28"/>
      <c r="Q17" s="28"/>
    </row>
    <row r="18" spans="1:17" s="5" customFormat="1" x14ac:dyDescent="0.25">
      <c r="A18" s="48">
        <v>6</v>
      </c>
      <c r="B18" s="42" t="s">
        <v>927</v>
      </c>
      <c r="C18" s="39"/>
      <c r="D18" s="35">
        <f>H18+J18+L18+N18</f>
        <v>10</v>
      </c>
      <c r="E18" s="108">
        <v>8</v>
      </c>
      <c r="F18" s="200" t="s">
        <v>101</v>
      </c>
      <c r="G18" s="44">
        <f>E18*D18</f>
        <v>80</v>
      </c>
      <c r="H18" s="194">
        <v>10</v>
      </c>
      <c r="I18" s="37">
        <f>H18*E18</f>
        <v>80</v>
      </c>
      <c r="J18" s="96"/>
      <c r="K18" s="46">
        <f t="shared" si="2"/>
        <v>0</v>
      </c>
      <c r="L18" s="194"/>
      <c r="M18" s="37">
        <f t="shared" si="3"/>
        <v>0</v>
      </c>
      <c r="N18" s="96"/>
      <c r="O18" s="32">
        <f t="shared" si="4"/>
        <v>0</v>
      </c>
      <c r="P18" s="28">
        <f>N18+L18+J18+H18</f>
        <v>10</v>
      </c>
      <c r="Q18" s="28">
        <f>P18-D18</f>
        <v>0</v>
      </c>
    </row>
    <row r="19" spans="1:17" s="7" customFormat="1" x14ac:dyDescent="0.25">
      <c r="A19" s="48">
        <v>7</v>
      </c>
      <c r="B19" s="42" t="s">
        <v>928</v>
      </c>
      <c r="C19" s="40"/>
      <c r="D19" s="35">
        <f t="shared" ref="D19:D44" si="5">H19+J19+L19+N19</f>
        <v>10</v>
      </c>
      <c r="E19" s="86">
        <v>5.18</v>
      </c>
      <c r="F19" s="200" t="s">
        <v>101</v>
      </c>
      <c r="G19" s="44">
        <f t="shared" ref="G19:G43" si="6">E19*D19</f>
        <v>51.8</v>
      </c>
      <c r="H19" s="194">
        <v>10</v>
      </c>
      <c r="I19" s="37">
        <f t="shared" ref="I19:I43" si="7">H19*E19</f>
        <v>51.8</v>
      </c>
      <c r="J19" s="96"/>
      <c r="K19" s="46">
        <f t="shared" si="2"/>
        <v>0</v>
      </c>
      <c r="L19" s="194"/>
      <c r="M19" s="37">
        <f t="shared" si="3"/>
        <v>0</v>
      </c>
      <c r="N19" s="96"/>
      <c r="O19" s="32">
        <f t="shared" si="4"/>
        <v>0</v>
      </c>
      <c r="P19" s="28">
        <f t="shared" ref="P19:P43" si="8">N19+L19+J19+H19</f>
        <v>10</v>
      </c>
      <c r="Q19" s="28">
        <f t="shared" ref="Q19:Q43" si="9">P19-D19</f>
        <v>0</v>
      </c>
    </row>
    <row r="20" spans="1:17" s="7" customFormat="1" x14ac:dyDescent="0.25">
      <c r="A20" s="48">
        <v>8</v>
      </c>
      <c r="B20" s="42" t="s">
        <v>929</v>
      </c>
      <c r="C20" s="40"/>
      <c r="D20" s="35">
        <f t="shared" si="5"/>
        <v>8</v>
      </c>
      <c r="E20" s="86">
        <v>259.2</v>
      </c>
      <c r="F20" s="200" t="s">
        <v>101</v>
      </c>
      <c r="G20" s="44">
        <f t="shared" si="6"/>
        <v>2073.6</v>
      </c>
      <c r="H20" s="194">
        <v>8</v>
      </c>
      <c r="I20" s="37">
        <f t="shared" si="7"/>
        <v>2073.6</v>
      </c>
      <c r="J20" s="96"/>
      <c r="K20" s="46">
        <f t="shared" si="2"/>
        <v>0</v>
      </c>
      <c r="L20" s="194"/>
      <c r="M20" s="37">
        <f t="shared" si="3"/>
        <v>0</v>
      </c>
      <c r="N20" s="96"/>
      <c r="O20" s="32">
        <f t="shared" si="4"/>
        <v>0</v>
      </c>
      <c r="P20" s="28">
        <f t="shared" si="8"/>
        <v>8</v>
      </c>
      <c r="Q20" s="28">
        <f t="shared" si="9"/>
        <v>0</v>
      </c>
    </row>
    <row r="21" spans="1:17" s="7" customFormat="1" x14ac:dyDescent="0.25">
      <c r="A21" s="48">
        <v>9</v>
      </c>
      <c r="B21" s="42" t="s">
        <v>930</v>
      </c>
      <c r="C21" s="40"/>
      <c r="D21" s="35">
        <f t="shared" si="5"/>
        <v>2</v>
      </c>
      <c r="E21" s="86">
        <v>259.2</v>
      </c>
      <c r="F21" s="200" t="s">
        <v>101</v>
      </c>
      <c r="G21" s="44">
        <f t="shared" si="6"/>
        <v>518.4</v>
      </c>
      <c r="H21" s="194">
        <v>2</v>
      </c>
      <c r="I21" s="37">
        <f t="shared" si="7"/>
        <v>518.4</v>
      </c>
      <c r="J21" s="96"/>
      <c r="K21" s="46">
        <f t="shared" si="2"/>
        <v>0</v>
      </c>
      <c r="L21" s="194"/>
      <c r="M21" s="37">
        <f t="shared" si="3"/>
        <v>0</v>
      </c>
      <c r="N21" s="96"/>
      <c r="O21" s="32">
        <f t="shared" si="4"/>
        <v>0</v>
      </c>
      <c r="P21" s="28">
        <f t="shared" si="8"/>
        <v>2</v>
      </c>
      <c r="Q21" s="28">
        <f t="shared" si="9"/>
        <v>0</v>
      </c>
    </row>
    <row r="22" spans="1:17" s="7" customFormat="1" x14ac:dyDescent="0.25">
      <c r="A22" s="48">
        <v>10</v>
      </c>
      <c r="B22" s="42" t="s">
        <v>931</v>
      </c>
      <c r="C22" s="40"/>
      <c r="D22" s="35">
        <f t="shared" si="5"/>
        <v>2</v>
      </c>
      <c r="E22" s="86">
        <v>259.2</v>
      </c>
      <c r="F22" s="200" t="s">
        <v>101</v>
      </c>
      <c r="G22" s="44">
        <f t="shared" si="6"/>
        <v>518.4</v>
      </c>
      <c r="H22" s="194">
        <v>2</v>
      </c>
      <c r="I22" s="37">
        <f t="shared" si="7"/>
        <v>518.4</v>
      </c>
      <c r="J22" s="96"/>
      <c r="K22" s="46">
        <f t="shared" si="2"/>
        <v>0</v>
      </c>
      <c r="L22" s="194"/>
      <c r="M22" s="37">
        <f t="shared" si="3"/>
        <v>0</v>
      </c>
      <c r="N22" s="96"/>
      <c r="O22" s="32">
        <f t="shared" si="4"/>
        <v>0</v>
      </c>
      <c r="P22" s="28">
        <f t="shared" si="8"/>
        <v>2</v>
      </c>
      <c r="Q22" s="28">
        <f t="shared" si="9"/>
        <v>0</v>
      </c>
    </row>
    <row r="23" spans="1:17" s="7" customFormat="1" x14ac:dyDescent="0.25">
      <c r="A23" s="48">
        <v>11</v>
      </c>
      <c r="B23" s="42" t="s">
        <v>932</v>
      </c>
      <c r="C23" s="39"/>
      <c r="D23" s="35">
        <f t="shared" si="5"/>
        <v>2</v>
      </c>
      <c r="E23" s="86">
        <v>259.2</v>
      </c>
      <c r="F23" s="200" t="s">
        <v>101</v>
      </c>
      <c r="G23" s="44">
        <f t="shared" si="6"/>
        <v>518.4</v>
      </c>
      <c r="H23" s="194">
        <v>2</v>
      </c>
      <c r="I23" s="37">
        <f t="shared" si="7"/>
        <v>518.4</v>
      </c>
      <c r="J23" s="96"/>
      <c r="K23" s="46">
        <f t="shared" si="2"/>
        <v>0</v>
      </c>
      <c r="L23" s="194"/>
      <c r="M23" s="37">
        <f t="shared" si="3"/>
        <v>0</v>
      </c>
      <c r="N23" s="96"/>
      <c r="O23" s="32">
        <f t="shared" si="4"/>
        <v>0</v>
      </c>
      <c r="P23" s="28">
        <f t="shared" si="8"/>
        <v>2</v>
      </c>
      <c r="Q23" s="28">
        <f t="shared" si="9"/>
        <v>0</v>
      </c>
    </row>
    <row r="24" spans="1:17" s="7" customFormat="1" x14ac:dyDescent="0.25">
      <c r="A24" s="48">
        <v>12</v>
      </c>
      <c r="B24" s="42" t="s">
        <v>2502</v>
      </c>
      <c r="C24" s="40"/>
      <c r="D24" s="35">
        <f t="shared" si="5"/>
        <v>8</v>
      </c>
      <c r="E24" s="86">
        <v>259.2</v>
      </c>
      <c r="F24" s="200" t="s">
        <v>101</v>
      </c>
      <c r="G24" s="44">
        <f t="shared" ref="G24:G27" si="10">E24*D24</f>
        <v>2073.6</v>
      </c>
      <c r="H24" s="194">
        <v>8</v>
      </c>
      <c r="I24" s="37">
        <f t="shared" ref="I24:I27" si="11">H24*E24</f>
        <v>2073.6</v>
      </c>
      <c r="J24" s="96"/>
      <c r="K24" s="46">
        <f t="shared" si="2"/>
        <v>0</v>
      </c>
      <c r="L24" s="194"/>
      <c r="M24" s="37">
        <f t="shared" si="3"/>
        <v>0</v>
      </c>
      <c r="N24" s="96"/>
      <c r="O24" s="32">
        <f t="shared" si="4"/>
        <v>0</v>
      </c>
      <c r="P24" s="28">
        <f t="shared" ref="P24:P27" si="12">N24+L24+J24+H24</f>
        <v>8</v>
      </c>
      <c r="Q24" s="28">
        <f t="shared" ref="Q24:Q27" si="13">P24-D24</f>
        <v>0</v>
      </c>
    </row>
    <row r="25" spans="1:17" s="7" customFormat="1" x14ac:dyDescent="0.25">
      <c r="A25" s="48">
        <v>13</v>
      </c>
      <c r="B25" s="42" t="s">
        <v>2501</v>
      </c>
      <c r="C25" s="40"/>
      <c r="D25" s="35">
        <f t="shared" si="5"/>
        <v>2</v>
      </c>
      <c r="E25" s="86">
        <v>259.2</v>
      </c>
      <c r="F25" s="200" t="s">
        <v>101</v>
      </c>
      <c r="G25" s="44">
        <f t="shared" si="10"/>
        <v>518.4</v>
      </c>
      <c r="H25" s="194">
        <v>2</v>
      </c>
      <c r="I25" s="37">
        <f t="shared" si="11"/>
        <v>518.4</v>
      </c>
      <c r="J25" s="96"/>
      <c r="K25" s="46">
        <f t="shared" si="2"/>
        <v>0</v>
      </c>
      <c r="L25" s="194"/>
      <c r="M25" s="37">
        <f t="shared" si="3"/>
        <v>0</v>
      </c>
      <c r="N25" s="96"/>
      <c r="O25" s="32">
        <f t="shared" si="4"/>
        <v>0</v>
      </c>
      <c r="P25" s="28">
        <f t="shared" si="12"/>
        <v>2</v>
      </c>
      <c r="Q25" s="28">
        <f t="shared" si="13"/>
        <v>0</v>
      </c>
    </row>
    <row r="26" spans="1:17" s="7" customFormat="1" x14ac:dyDescent="0.25">
      <c r="A26" s="48">
        <v>14</v>
      </c>
      <c r="B26" s="42" t="s">
        <v>2503</v>
      </c>
      <c r="C26" s="40"/>
      <c r="D26" s="35">
        <f t="shared" si="5"/>
        <v>2</v>
      </c>
      <c r="E26" s="86">
        <v>259.2</v>
      </c>
      <c r="F26" s="200" t="s">
        <v>101</v>
      </c>
      <c r="G26" s="44">
        <f t="shared" si="10"/>
        <v>518.4</v>
      </c>
      <c r="H26" s="194">
        <v>2</v>
      </c>
      <c r="I26" s="37">
        <f t="shared" si="11"/>
        <v>518.4</v>
      </c>
      <c r="J26" s="96"/>
      <c r="K26" s="46">
        <f t="shared" si="2"/>
        <v>0</v>
      </c>
      <c r="L26" s="194"/>
      <c r="M26" s="37">
        <f t="shared" si="3"/>
        <v>0</v>
      </c>
      <c r="N26" s="96"/>
      <c r="O26" s="32">
        <f t="shared" si="4"/>
        <v>0</v>
      </c>
      <c r="P26" s="28">
        <f t="shared" si="12"/>
        <v>2</v>
      </c>
      <c r="Q26" s="28">
        <f t="shared" si="13"/>
        <v>0</v>
      </c>
    </row>
    <row r="27" spans="1:17" s="7" customFormat="1" x14ac:dyDescent="0.25">
      <c r="A27" s="48">
        <v>15</v>
      </c>
      <c r="B27" s="42" t="s">
        <v>2504</v>
      </c>
      <c r="C27" s="39"/>
      <c r="D27" s="35">
        <f t="shared" si="5"/>
        <v>2</v>
      </c>
      <c r="E27" s="86">
        <v>259.2</v>
      </c>
      <c r="F27" s="200" t="s">
        <v>101</v>
      </c>
      <c r="G27" s="44">
        <f t="shared" si="10"/>
        <v>518.4</v>
      </c>
      <c r="H27" s="194">
        <v>2</v>
      </c>
      <c r="I27" s="37">
        <f t="shared" si="11"/>
        <v>518.4</v>
      </c>
      <c r="J27" s="96"/>
      <c r="K27" s="46">
        <f t="shared" si="2"/>
        <v>0</v>
      </c>
      <c r="L27" s="194"/>
      <c r="M27" s="37">
        <f t="shared" si="3"/>
        <v>0</v>
      </c>
      <c r="N27" s="96"/>
      <c r="O27" s="32">
        <f t="shared" si="4"/>
        <v>0</v>
      </c>
      <c r="P27" s="28">
        <f t="shared" si="12"/>
        <v>2</v>
      </c>
      <c r="Q27" s="28">
        <f t="shared" si="13"/>
        <v>0</v>
      </c>
    </row>
    <row r="28" spans="1:17" s="7" customFormat="1" x14ac:dyDescent="0.25">
      <c r="A28" s="48">
        <v>16</v>
      </c>
      <c r="B28" s="42" t="s">
        <v>67</v>
      </c>
      <c r="C28" s="40"/>
      <c r="D28" s="35">
        <f t="shared" si="5"/>
        <v>6</v>
      </c>
      <c r="E28" s="86">
        <v>17.559999999999999</v>
      </c>
      <c r="F28" s="200" t="s">
        <v>101</v>
      </c>
      <c r="G28" s="44">
        <f t="shared" si="6"/>
        <v>105.35999999999999</v>
      </c>
      <c r="H28" s="194">
        <v>6</v>
      </c>
      <c r="I28" s="37">
        <f t="shared" si="7"/>
        <v>105.35999999999999</v>
      </c>
      <c r="J28" s="96"/>
      <c r="K28" s="46">
        <f t="shared" si="2"/>
        <v>0</v>
      </c>
      <c r="L28" s="194"/>
      <c r="M28" s="37">
        <f t="shared" si="3"/>
        <v>0</v>
      </c>
      <c r="N28" s="96"/>
      <c r="O28" s="32">
        <f t="shared" si="4"/>
        <v>0</v>
      </c>
      <c r="P28" s="28">
        <f t="shared" si="8"/>
        <v>6</v>
      </c>
      <c r="Q28" s="28">
        <f t="shared" si="9"/>
        <v>0</v>
      </c>
    </row>
    <row r="29" spans="1:17" s="7" customFormat="1" x14ac:dyDescent="0.25">
      <c r="A29" s="48">
        <v>17</v>
      </c>
      <c r="B29" s="42" t="s">
        <v>155</v>
      </c>
      <c r="C29" s="40"/>
      <c r="D29" s="35">
        <f t="shared" si="5"/>
        <v>36</v>
      </c>
      <c r="E29" s="86">
        <v>2.91</v>
      </c>
      <c r="F29" s="200" t="s">
        <v>101</v>
      </c>
      <c r="G29" s="44">
        <f t="shared" si="6"/>
        <v>104.76</v>
      </c>
      <c r="H29" s="194">
        <v>36</v>
      </c>
      <c r="I29" s="37">
        <f t="shared" si="7"/>
        <v>104.76</v>
      </c>
      <c r="J29" s="96"/>
      <c r="K29" s="46">
        <f t="shared" si="2"/>
        <v>0</v>
      </c>
      <c r="L29" s="194"/>
      <c r="M29" s="37">
        <f t="shared" si="3"/>
        <v>0</v>
      </c>
      <c r="N29" s="96"/>
      <c r="O29" s="32">
        <f t="shared" si="4"/>
        <v>0</v>
      </c>
      <c r="P29" s="28">
        <f t="shared" si="8"/>
        <v>36</v>
      </c>
      <c r="Q29" s="28">
        <f t="shared" si="9"/>
        <v>0</v>
      </c>
    </row>
    <row r="30" spans="1:17" s="7" customFormat="1" x14ac:dyDescent="0.25">
      <c r="A30" s="48">
        <v>18</v>
      </c>
      <c r="B30" s="42" t="s">
        <v>933</v>
      </c>
      <c r="C30" s="40"/>
      <c r="D30" s="35">
        <f t="shared" si="5"/>
        <v>1</v>
      </c>
      <c r="E30" s="86">
        <v>47.82</v>
      </c>
      <c r="F30" s="200" t="s">
        <v>101</v>
      </c>
      <c r="G30" s="44">
        <f t="shared" si="6"/>
        <v>47.82</v>
      </c>
      <c r="H30" s="194">
        <v>1</v>
      </c>
      <c r="I30" s="37">
        <f t="shared" si="7"/>
        <v>47.82</v>
      </c>
      <c r="J30" s="96"/>
      <c r="K30" s="46">
        <f t="shared" si="2"/>
        <v>0</v>
      </c>
      <c r="L30" s="194"/>
      <c r="M30" s="37">
        <f t="shared" si="3"/>
        <v>0</v>
      </c>
      <c r="N30" s="96"/>
      <c r="O30" s="32">
        <f t="shared" si="4"/>
        <v>0</v>
      </c>
      <c r="P30" s="28">
        <f t="shared" si="8"/>
        <v>1</v>
      </c>
      <c r="Q30" s="28">
        <f t="shared" si="9"/>
        <v>0</v>
      </c>
    </row>
    <row r="31" spans="1:17" s="7" customFormat="1" x14ac:dyDescent="0.25">
      <c r="A31" s="48">
        <v>19</v>
      </c>
      <c r="B31" s="42" t="s">
        <v>934</v>
      </c>
      <c r="C31" s="40"/>
      <c r="D31" s="35">
        <f t="shared" si="5"/>
        <v>1</v>
      </c>
      <c r="E31" s="86">
        <v>12.74</v>
      </c>
      <c r="F31" s="200" t="s">
        <v>45</v>
      </c>
      <c r="G31" s="44">
        <f t="shared" si="6"/>
        <v>12.74</v>
      </c>
      <c r="H31" s="194">
        <v>1</v>
      </c>
      <c r="I31" s="37">
        <f t="shared" si="7"/>
        <v>12.74</v>
      </c>
      <c r="J31" s="96"/>
      <c r="K31" s="46">
        <f t="shared" si="2"/>
        <v>0</v>
      </c>
      <c r="L31" s="194"/>
      <c r="M31" s="37">
        <f t="shared" si="3"/>
        <v>0</v>
      </c>
      <c r="N31" s="96"/>
      <c r="O31" s="32">
        <f t="shared" si="4"/>
        <v>0</v>
      </c>
      <c r="P31" s="28">
        <f t="shared" si="8"/>
        <v>1</v>
      </c>
      <c r="Q31" s="28">
        <f t="shared" si="9"/>
        <v>0</v>
      </c>
    </row>
    <row r="32" spans="1:17" s="7" customFormat="1" x14ac:dyDescent="0.25">
      <c r="A32" s="48">
        <v>20</v>
      </c>
      <c r="B32" s="42" t="s">
        <v>935</v>
      </c>
      <c r="C32" s="40"/>
      <c r="D32" s="35">
        <f t="shared" si="5"/>
        <v>1</v>
      </c>
      <c r="E32" s="86">
        <v>78.92</v>
      </c>
      <c r="F32" s="200" t="s">
        <v>45</v>
      </c>
      <c r="G32" s="44">
        <f t="shared" si="6"/>
        <v>78.92</v>
      </c>
      <c r="H32" s="194">
        <v>1</v>
      </c>
      <c r="I32" s="37">
        <f t="shared" si="7"/>
        <v>78.92</v>
      </c>
      <c r="J32" s="96"/>
      <c r="K32" s="46">
        <f t="shared" si="2"/>
        <v>0</v>
      </c>
      <c r="L32" s="194"/>
      <c r="M32" s="37">
        <f t="shared" si="3"/>
        <v>0</v>
      </c>
      <c r="N32" s="96"/>
      <c r="O32" s="32">
        <f t="shared" si="4"/>
        <v>0</v>
      </c>
      <c r="P32" s="28">
        <f t="shared" si="8"/>
        <v>1</v>
      </c>
      <c r="Q32" s="28">
        <f t="shared" si="9"/>
        <v>0</v>
      </c>
    </row>
    <row r="33" spans="1:17" s="7" customFormat="1" x14ac:dyDescent="0.25">
      <c r="A33" s="48">
        <v>21</v>
      </c>
      <c r="B33" s="42" t="s">
        <v>188</v>
      </c>
      <c r="C33" s="40"/>
      <c r="D33" s="35">
        <f t="shared" si="5"/>
        <v>40</v>
      </c>
      <c r="E33" s="86">
        <v>129.97999999999999</v>
      </c>
      <c r="F33" s="200" t="s">
        <v>40</v>
      </c>
      <c r="G33" s="44">
        <f t="shared" si="6"/>
        <v>5199.2</v>
      </c>
      <c r="H33" s="194">
        <v>40</v>
      </c>
      <c r="I33" s="37">
        <f t="shared" si="7"/>
        <v>5199.2</v>
      </c>
      <c r="J33" s="96"/>
      <c r="K33" s="46">
        <f t="shared" si="2"/>
        <v>0</v>
      </c>
      <c r="L33" s="194"/>
      <c r="M33" s="37">
        <f t="shared" si="3"/>
        <v>0</v>
      </c>
      <c r="N33" s="96"/>
      <c r="O33" s="32">
        <f t="shared" si="4"/>
        <v>0</v>
      </c>
      <c r="P33" s="28">
        <f t="shared" si="8"/>
        <v>40</v>
      </c>
      <c r="Q33" s="28">
        <f t="shared" si="9"/>
        <v>0</v>
      </c>
    </row>
    <row r="34" spans="1:17" s="7" customFormat="1" x14ac:dyDescent="0.25">
      <c r="A34" s="48">
        <v>22</v>
      </c>
      <c r="B34" s="42" t="s">
        <v>187</v>
      </c>
      <c r="C34" s="40"/>
      <c r="D34" s="35">
        <f t="shared" si="5"/>
        <v>10</v>
      </c>
      <c r="E34" s="86">
        <v>114.51</v>
      </c>
      <c r="F34" s="200" t="s">
        <v>40</v>
      </c>
      <c r="G34" s="44">
        <f t="shared" si="6"/>
        <v>1145.1000000000001</v>
      </c>
      <c r="H34" s="194">
        <v>10</v>
      </c>
      <c r="I34" s="37">
        <f t="shared" si="7"/>
        <v>1145.1000000000001</v>
      </c>
      <c r="J34" s="96"/>
      <c r="K34" s="46">
        <f t="shared" si="2"/>
        <v>0</v>
      </c>
      <c r="L34" s="194"/>
      <c r="M34" s="37">
        <f t="shared" si="3"/>
        <v>0</v>
      </c>
      <c r="N34" s="96"/>
      <c r="O34" s="32">
        <f t="shared" si="4"/>
        <v>0</v>
      </c>
      <c r="P34" s="28">
        <f t="shared" si="8"/>
        <v>10</v>
      </c>
      <c r="Q34" s="28">
        <f t="shared" si="9"/>
        <v>0</v>
      </c>
    </row>
    <row r="35" spans="1:17" s="7" customFormat="1" x14ac:dyDescent="0.25">
      <c r="A35" s="48">
        <v>23</v>
      </c>
      <c r="B35" s="42" t="s">
        <v>437</v>
      </c>
      <c r="C35" s="40"/>
      <c r="D35" s="35">
        <f t="shared" si="5"/>
        <v>10</v>
      </c>
      <c r="E35" s="86">
        <v>114.51</v>
      </c>
      <c r="F35" s="200" t="s">
        <v>40</v>
      </c>
      <c r="G35" s="44">
        <f t="shared" si="6"/>
        <v>1145.1000000000001</v>
      </c>
      <c r="H35" s="194">
        <v>10</v>
      </c>
      <c r="I35" s="37">
        <f t="shared" si="7"/>
        <v>1145.1000000000001</v>
      </c>
      <c r="J35" s="96"/>
      <c r="K35" s="46">
        <f t="shared" si="2"/>
        <v>0</v>
      </c>
      <c r="L35" s="194"/>
      <c r="M35" s="37">
        <f t="shared" si="3"/>
        <v>0</v>
      </c>
      <c r="N35" s="96"/>
      <c r="O35" s="32">
        <f t="shared" si="4"/>
        <v>0</v>
      </c>
      <c r="P35" s="28">
        <f t="shared" si="8"/>
        <v>10</v>
      </c>
      <c r="Q35" s="28">
        <f t="shared" si="9"/>
        <v>0</v>
      </c>
    </row>
    <row r="36" spans="1:17" s="7" customFormat="1" x14ac:dyDescent="0.25">
      <c r="A36" s="48">
        <v>24</v>
      </c>
      <c r="B36" s="42" t="s">
        <v>936</v>
      </c>
      <c r="C36" s="40"/>
      <c r="D36" s="35">
        <f t="shared" si="5"/>
        <v>1</v>
      </c>
      <c r="E36" s="86">
        <v>20.79</v>
      </c>
      <c r="F36" s="200" t="s">
        <v>45</v>
      </c>
      <c r="G36" s="44">
        <f t="shared" si="6"/>
        <v>20.79</v>
      </c>
      <c r="H36" s="194">
        <v>1</v>
      </c>
      <c r="I36" s="37">
        <f t="shared" si="7"/>
        <v>20.79</v>
      </c>
      <c r="J36" s="96"/>
      <c r="K36" s="46">
        <f t="shared" si="2"/>
        <v>0</v>
      </c>
      <c r="L36" s="194"/>
      <c r="M36" s="37">
        <f t="shared" si="3"/>
        <v>0</v>
      </c>
      <c r="N36" s="96"/>
      <c r="O36" s="32">
        <f t="shared" si="4"/>
        <v>0</v>
      </c>
      <c r="P36" s="28">
        <f t="shared" si="8"/>
        <v>1</v>
      </c>
      <c r="Q36" s="28">
        <f t="shared" si="9"/>
        <v>0</v>
      </c>
    </row>
    <row r="37" spans="1:17" s="7" customFormat="1" x14ac:dyDescent="0.25">
      <c r="A37" s="48">
        <v>25</v>
      </c>
      <c r="B37" s="42" t="s">
        <v>937</v>
      </c>
      <c r="C37" s="40"/>
      <c r="D37" s="35">
        <f t="shared" si="5"/>
        <v>4</v>
      </c>
      <c r="E37" s="86">
        <v>9.65</v>
      </c>
      <c r="F37" s="200" t="s">
        <v>101</v>
      </c>
      <c r="G37" s="44">
        <f t="shared" si="6"/>
        <v>38.6</v>
      </c>
      <c r="H37" s="194">
        <v>4</v>
      </c>
      <c r="I37" s="37">
        <f t="shared" si="7"/>
        <v>38.6</v>
      </c>
      <c r="J37" s="96"/>
      <c r="K37" s="46">
        <f t="shared" si="2"/>
        <v>0</v>
      </c>
      <c r="L37" s="194"/>
      <c r="M37" s="37">
        <f t="shared" si="3"/>
        <v>0</v>
      </c>
      <c r="N37" s="96"/>
      <c r="O37" s="32">
        <f t="shared" si="4"/>
        <v>0</v>
      </c>
      <c r="P37" s="28">
        <f t="shared" si="8"/>
        <v>4</v>
      </c>
      <c r="Q37" s="28">
        <f t="shared" si="9"/>
        <v>0</v>
      </c>
    </row>
    <row r="38" spans="1:17" s="7" customFormat="1" x14ac:dyDescent="0.25">
      <c r="A38" s="48">
        <v>26</v>
      </c>
      <c r="B38" s="42" t="s">
        <v>938</v>
      </c>
      <c r="C38" s="40"/>
      <c r="D38" s="35">
        <f t="shared" si="5"/>
        <v>2</v>
      </c>
      <c r="E38" s="86">
        <v>70.72</v>
      </c>
      <c r="F38" s="200" t="s">
        <v>101</v>
      </c>
      <c r="G38" s="44">
        <f t="shared" si="6"/>
        <v>141.44</v>
      </c>
      <c r="H38" s="194">
        <v>2</v>
      </c>
      <c r="I38" s="37">
        <f t="shared" si="7"/>
        <v>141.44</v>
      </c>
      <c r="J38" s="96"/>
      <c r="K38" s="46">
        <f t="shared" si="2"/>
        <v>0</v>
      </c>
      <c r="L38" s="194"/>
      <c r="M38" s="37">
        <f t="shared" si="3"/>
        <v>0</v>
      </c>
      <c r="N38" s="96"/>
      <c r="O38" s="32">
        <f t="shared" si="4"/>
        <v>0</v>
      </c>
      <c r="P38" s="28">
        <f t="shared" si="8"/>
        <v>2</v>
      </c>
      <c r="Q38" s="28">
        <f t="shared" si="9"/>
        <v>0</v>
      </c>
    </row>
    <row r="39" spans="1:17" s="7" customFormat="1" x14ac:dyDescent="0.25">
      <c r="A39" s="48">
        <v>27</v>
      </c>
      <c r="B39" s="42" t="s">
        <v>939</v>
      </c>
      <c r="C39" s="40"/>
      <c r="D39" s="35">
        <f t="shared" si="5"/>
        <v>2</v>
      </c>
      <c r="E39" s="86">
        <v>101.92</v>
      </c>
      <c r="F39" s="200" t="s">
        <v>101</v>
      </c>
      <c r="G39" s="44">
        <f t="shared" si="6"/>
        <v>203.84</v>
      </c>
      <c r="H39" s="194">
        <v>2</v>
      </c>
      <c r="I39" s="37">
        <f t="shared" si="7"/>
        <v>203.84</v>
      </c>
      <c r="J39" s="96"/>
      <c r="K39" s="46">
        <f t="shared" si="2"/>
        <v>0</v>
      </c>
      <c r="L39" s="194"/>
      <c r="M39" s="37">
        <f t="shared" si="3"/>
        <v>0</v>
      </c>
      <c r="N39" s="96"/>
      <c r="O39" s="32">
        <f t="shared" si="4"/>
        <v>0</v>
      </c>
      <c r="P39" s="28">
        <f t="shared" si="8"/>
        <v>2</v>
      </c>
      <c r="Q39" s="28">
        <f t="shared" si="9"/>
        <v>0</v>
      </c>
    </row>
    <row r="40" spans="1:17" s="7" customFormat="1" x14ac:dyDescent="0.25">
      <c r="A40" s="48">
        <v>28</v>
      </c>
      <c r="B40" s="42" t="s">
        <v>940</v>
      </c>
      <c r="C40" s="40"/>
      <c r="D40" s="35">
        <f t="shared" si="5"/>
        <v>1</v>
      </c>
      <c r="E40" s="86">
        <v>415.33</v>
      </c>
      <c r="F40" s="200" t="s">
        <v>45</v>
      </c>
      <c r="G40" s="44">
        <f t="shared" si="6"/>
        <v>415.33</v>
      </c>
      <c r="H40" s="194">
        <v>1</v>
      </c>
      <c r="I40" s="37">
        <f t="shared" si="7"/>
        <v>415.33</v>
      </c>
      <c r="J40" s="96"/>
      <c r="K40" s="46">
        <f t="shared" si="2"/>
        <v>0</v>
      </c>
      <c r="L40" s="194"/>
      <c r="M40" s="37">
        <f t="shared" si="3"/>
        <v>0</v>
      </c>
      <c r="N40" s="96"/>
      <c r="O40" s="32">
        <f t="shared" si="4"/>
        <v>0</v>
      </c>
      <c r="P40" s="28">
        <f t="shared" si="8"/>
        <v>1</v>
      </c>
      <c r="Q40" s="28">
        <f t="shared" si="9"/>
        <v>0</v>
      </c>
    </row>
    <row r="41" spans="1:17" s="7" customFormat="1" x14ac:dyDescent="0.25">
      <c r="A41" s="48">
        <v>29</v>
      </c>
      <c r="B41" s="42" t="s">
        <v>69</v>
      </c>
      <c r="C41" s="40"/>
      <c r="D41" s="35">
        <f t="shared" si="5"/>
        <v>3</v>
      </c>
      <c r="E41" s="86">
        <v>20.68</v>
      </c>
      <c r="F41" s="200" t="s">
        <v>45</v>
      </c>
      <c r="G41" s="44">
        <f t="shared" si="6"/>
        <v>62.04</v>
      </c>
      <c r="H41" s="194">
        <v>3</v>
      </c>
      <c r="I41" s="37">
        <f t="shared" si="7"/>
        <v>62.04</v>
      </c>
      <c r="J41" s="96"/>
      <c r="K41" s="46">
        <f t="shared" si="2"/>
        <v>0</v>
      </c>
      <c r="L41" s="194"/>
      <c r="M41" s="37">
        <f t="shared" si="3"/>
        <v>0</v>
      </c>
      <c r="N41" s="96"/>
      <c r="O41" s="32">
        <f t="shared" si="4"/>
        <v>0</v>
      </c>
      <c r="P41" s="28">
        <f t="shared" si="8"/>
        <v>3</v>
      </c>
      <c r="Q41" s="28">
        <f t="shared" si="9"/>
        <v>0</v>
      </c>
    </row>
    <row r="42" spans="1:17" s="7" customFormat="1" x14ac:dyDescent="0.25">
      <c r="A42" s="48">
        <v>30</v>
      </c>
      <c r="B42" s="82" t="s">
        <v>941</v>
      </c>
      <c r="C42" s="40"/>
      <c r="D42" s="35">
        <f t="shared" si="5"/>
        <v>1</v>
      </c>
      <c r="E42" s="86">
        <v>27.66</v>
      </c>
      <c r="F42" s="201" t="s">
        <v>101</v>
      </c>
      <c r="G42" s="44">
        <f t="shared" si="6"/>
        <v>27.66</v>
      </c>
      <c r="H42" s="194">
        <v>1</v>
      </c>
      <c r="I42" s="37">
        <f t="shared" si="7"/>
        <v>27.66</v>
      </c>
      <c r="J42" s="96"/>
      <c r="K42" s="46">
        <f t="shared" si="2"/>
        <v>0</v>
      </c>
      <c r="L42" s="194"/>
      <c r="M42" s="37">
        <f t="shared" si="3"/>
        <v>0</v>
      </c>
      <c r="N42" s="96"/>
      <c r="O42" s="32">
        <f t="shared" si="4"/>
        <v>0</v>
      </c>
      <c r="P42" s="28">
        <f t="shared" si="8"/>
        <v>1</v>
      </c>
      <c r="Q42" s="28">
        <f t="shared" si="9"/>
        <v>0</v>
      </c>
    </row>
    <row r="43" spans="1:17" s="7" customFormat="1" x14ac:dyDescent="0.25">
      <c r="A43" s="48">
        <v>31</v>
      </c>
      <c r="B43" s="82" t="s">
        <v>942</v>
      </c>
      <c r="C43" s="40"/>
      <c r="D43" s="35">
        <f t="shared" si="5"/>
        <v>4</v>
      </c>
      <c r="E43" s="86">
        <v>106.6</v>
      </c>
      <c r="F43" s="201" t="s">
        <v>101</v>
      </c>
      <c r="G43" s="44">
        <f t="shared" si="6"/>
        <v>426.4</v>
      </c>
      <c r="H43" s="212">
        <v>4</v>
      </c>
      <c r="I43" s="37">
        <f t="shared" si="7"/>
        <v>426.4</v>
      </c>
      <c r="J43" s="97"/>
      <c r="K43" s="46">
        <f t="shared" si="2"/>
        <v>0</v>
      </c>
      <c r="L43" s="212"/>
      <c r="M43" s="37">
        <f t="shared" si="3"/>
        <v>0</v>
      </c>
      <c r="N43" s="97"/>
      <c r="O43" s="32">
        <f t="shared" si="4"/>
        <v>0</v>
      </c>
      <c r="P43" s="28">
        <f t="shared" si="8"/>
        <v>4</v>
      </c>
      <c r="Q43" s="28">
        <f t="shared" si="9"/>
        <v>0</v>
      </c>
    </row>
    <row r="44" spans="1:17" s="7" customFormat="1" x14ac:dyDescent="0.25">
      <c r="A44" s="48">
        <v>32</v>
      </c>
      <c r="B44" s="64" t="s">
        <v>943</v>
      </c>
      <c r="C44" s="65"/>
      <c r="D44" s="35">
        <f t="shared" si="5"/>
        <v>3</v>
      </c>
      <c r="E44" s="67">
        <v>55.12</v>
      </c>
      <c r="F44" s="68" t="s">
        <v>101</v>
      </c>
      <c r="G44" s="44">
        <f t="shared" ref="G44" si="14">E44*D44</f>
        <v>165.35999999999999</v>
      </c>
      <c r="H44" s="70">
        <v>3</v>
      </c>
      <c r="I44" s="37">
        <f t="shared" ref="I44" si="15">H44*E44</f>
        <v>165.35999999999999</v>
      </c>
      <c r="J44" s="72"/>
      <c r="K44" s="46">
        <f t="shared" si="2"/>
        <v>0</v>
      </c>
      <c r="L44" s="70"/>
      <c r="M44" s="37">
        <f t="shared" si="3"/>
        <v>0</v>
      </c>
      <c r="N44" s="97"/>
      <c r="O44" s="32">
        <f t="shared" si="4"/>
        <v>0</v>
      </c>
      <c r="P44" s="28">
        <f t="shared" ref="P44" si="16">N44+L44+J44+H44</f>
        <v>3</v>
      </c>
      <c r="Q44" s="28">
        <f t="shared" ref="Q44" si="17">P44-D44</f>
        <v>0</v>
      </c>
    </row>
    <row r="45" spans="1:17" s="7" customFormat="1" x14ac:dyDescent="0.25">
      <c r="A45" s="48"/>
      <c r="B45" s="64"/>
      <c r="C45" s="65"/>
      <c r="D45" s="66"/>
      <c r="E45" s="67"/>
      <c r="F45" s="68"/>
      <c r="G45" s="44"/>
      <c r="H45" s="70"/>
      <c r="I45" s="37"/>
      <c r="J45" s="72"/>
      <c r="K45" s="69"/>
      <c r="L45" s="70"/>
      <c r="M45" s="71"/>
      <c r="N45" s="97"/>
      <c r="O45" s="73"/>
      <c r="P45" s="28"/>
      <c r="Q45" s="28"/>
    </row>
    <row r="46" spans="1:17" s="7" customFormat="1" x14ac:dyDescent="0.25">
      <c r="A46" s="48"/>
      <c r="B46" s="64"/>
      <c r="C46" s="65"/>
      <c r="D46" s="66"/>
      <c r="E46" s="67"/>
      <c r="F46" s="68"/>
      <c r="G46" s="44"/>
      <c r="H46" s="70"/>
      <c r="I46" s="37"/>
      <c r="J46" s="72"/>
      <c r="K46" s="69"/>
      <c r="L46" s="70"/>
      <c r="M46" s="71"/>
      <c r="N46" s="97"/>
      <c r="O46" s="73"/>
      <c r="P46" s="28"/>
      <c r="Q46" s="28"/>
    </row>
    <row r="47" spans="1:17" s="7" customFormat="1" ht="13.5" thickBot="1" x14ac:dyDescent="0.3">
      <c r="A47" s="48"/>
      <c r="B47" s="64"/>
      <c r="C47" s="65"/>
      <c r="D47" s="66"/>
      <c r="E47" s="67"/>
      <c r="F47" s="68"/>
      <c r="G47" s="44"/>
      <c r="H47" s="70"/>
      <c r="I47" s="37"/>
      <c r="J47" s="72"/>
      <c r="K47" s="69"/>
      <c r="L47" s="70"/>
      <c r="M47" s="71"/>
      <c r="N47" s="97"/>
      <c r="O47" s="73"/>
      <c r="P47" s="28"/>
      <c r="Q47" s="28"/>
    </row>
    <row r="48" spans="1:17" s="7" customFormat="1" ht="14.25" thickTop="1" thickBot="1" x14ac:dyDescent="0.3">
      <c r="A48" s="74"/>
      <c r="B48" s="81" t="s">
        <v>77</v>
      </c>
      <c r="C48" s="76"/>
      <c r="D48" s="77"/>
      <c r="E48" s="78"/>
      <c r="F48" s="79"/>
      <c r="G48" s="80">
        <f>SUM(G12:G47)</f>
        <v>16729.860000000004</v>
      </c>
      <c r="H48" s="76"/>
      <c r="I48" s="80">
        <f>SUM(I12:I47)</f>
        <v>16729.860000000004</v>
      </c>
      <c r="J48" s="78"/>
      <c r="K48" s="80">
        <f>SUM(K12:K47)</f>
        <v>0</v>
      </c>
      <c r="L48" s="76"/>
      <c r="M48" s="80">
        <f>SUM(M12:M47)</f>
        <v>0</v>
      </c>
      <c r="N48" s="98"/>
      <c r="O48" s="80">
        <f>SUM(O12:O47)</f>
        <v>0</v>
      </c>
      <c r="P48" s="28"/>
      <c r="Q48" s="28"/>
    </row>
    <row r="49" spans="1:17" s="7" customFormat="1" ht="13.5" thickTop="1" x14ac:dyDescent="0.25">
      <c r="A49" s="8" t="s">
        <v>5</v>
      </c>
      <c r="B49" s="9"/>
      <c r="C49" s="247"/>
      <c r="D49" s="9" t="s">
        <v>6</v>
      </c>
      <c r="E49" s="9"/>
      <c r="F49" s="17"/>
      <c r="G49" s="22"/>
      <c r="H49" s="247"/>
      <c r="I49" s="22"/>
      <c r="J49" s="247"/>
      <c r="K49" s="22"/>
      <c r="L49" s="26"/>
      <c r="M49" s="23" t="s">
        <v>7</v>
      </c>
      <c r="N49" s="29"/>
      <c r="O49" s="23"/>
      <c r="P49" s="28"/>
      <c r="Q49" s="28"/>
    </row>
    <row r="50" spans="1:17" s="7" customFormat="1" x14ac:dyDescent="0.25">
      <c r="A50" s="8"/>
      <c r="B50" s="8"/>
      <c r="C50" s="4"/>
      <c r="D50" s="8" t="s">
        <v>8</v>
      </c>
      <c r="E50" s="8"/>
      <c r="F50" s="19"/>
      <c r="G50" s="23"/>
      <c r="H50" s="4"/>
      <c r="I50" s="23"/>
      <c r="J50" s="4"/>
      <c r="K50" s="23"/>
      <c r="L50" s="4"/>
      <c r="M50" s="23"/>
      <c r="N50" s="31"/>
      <c r="O50" s="23"/>
      <c r="P50" s="28"/>
      <c r="Q50" s="28"/>
    </row>
    <row r="51" spans="1:17" s="9" customFormat="1" x14ac:dyDescent="0.25">
      <c r="A51" s="8"/>
      <c r="B51" s="8"/>
      <c r="C51" s="4"/>
      <c r="D51" s="4"/>
      <c r="E51" s="8"/>
      <c r="F51" s="19"/>
      <c r="G51" s="23"/>
      <c r="H51" s="4"/>
      <c r="I51" s="23"/>
      <c r="J51" s="4"/>
      <c r="K51" s="23"/>
      <c r="L51" s="4"/>
      <c r="M51" s="23"/>
      <c r="N51" s="31"/>
      <c r="O51" s="23"/>
      <c r="P51" s="28"/>
      <c r="Q51" s="28"/>
    </row>
    <row r="52" spans="1:17" x14ac:dyDescent="0.25">
      <c r="P52" s="28"/>
      <c r="Q52" s="28"/>
    </row>
    <row r="53" spans="1:17" s="5" customFormat="1" x14ac:dyDescent="0.25">
      <c r="A53" s="652" t="s">
        <v>926</v>
      </c>
      <c r="B53" s="652"/>
      <c r="C53" s="245"/>
      <c r="D53" s="653" t="s">
        <v>9</v>
      </c>
      <c r="E53" s="653"/>
      <c r="F53" s="653"/>
      <c r="G53" s="20"/>
      <c r="H53" s="653" t="s">
        <v>10</v>
      </c>
      <c r="I53" s="653"/>
      <c r="J53" s="653"/>
      <c r="K53" s="20"/>
      <c r="L53" s="245"/>
      <c r="M53" s="653" t="s">
        <v>25</v>
      </c>
      <c r="N53" s="653"/>
      <c r="O53" s="653"/>
      <c r="P53" s="28"/>
      <c r="Q53" s="28"/>
    </row>
    <row r="54" spans="1:17" s="12" customFormat="1" x14ac:dyDescent="0.25">
      <c r="A54" s="654" t="s">
        <v>11</v>
      </c>
      <c r="B54" s="654"/>
      <c r="C54" s="246"/>
      <c r="D54" s="655" t="s">
        <v>12</v>
      </c>
      <c r="E54" s="655"/>
      <c r="F54" s="655"/>
      <c r="G54" s="24"/>
      <c r="H54" s="655" t="s">
        <v>13</v>
      </c>
      <c r="I54" s="655"/>
      <c r="J54" s="655"/>
      <c r="K54" s="24"/>
      <c r="L54" s="246"/>
      <c r="M54" s="655" t="s">
        <v>26</v>
      </c>
      <c r="N54" s="655"/>
      <c r="O54" s="655"/>
      <c r="P54" s="28"/>
      <c r="Q54" s="28"/>
    </row>
    <row r="55" spans="1:17" s="12" customFormat="1" x14ac:dyDescent="0.25">
      <c r="A55" s="248"/>
      <c r="B55" s="248"/>
      <c r="C55" s="246"/>
      <c r="D55" s="246"/>
      <c r="E55" s="246"/>
      <c r="F55" s="202"/>
      <c r="G55" s="24"/>
      <c r="H55" s="246"/>
      <c r="I55" s="25"/>
      <c r="J55" s="246"/>
      <c r="K55" s="24"/>
      <c r="L55" s="246"/>
      <c r="M55" s="25"/>
      <c r="N55" s="30"/>
      <c r="O55" s="25"/>
      <c r="P55" s="28"/>
      <c r="Q55" s="28"/>
    </row>
    <row r="56" spans="1:17" s="12" customFormat="1" x14ac:dyDescent="0.25">
      <c r="A56" s="248"/>
      <c r="B56" s="248"/>
      <c r="C56" s="246"/>
      <c r="D56" s="246"/>
      <c r="E56" s="246"/>
      <c r="F56" s="202"/>
      <c r="G56" s="24"/>
      <c r="H56" s="246"/>
      <c r="I56" s="25"/>
      <c r="J56" s="246"/>
      <c r="K56" s="24"/>
      <c r="L56" s="246"/>
      <c r="M56" s="25"/>
      <c r="N56" s="30"/>
      <c r="O56" s="25"/>
      <c r="P56" s="28"/>
      <c r="Q56" s="28"/>
    </row>
  </sheetData>
  <mergeCells count="26">
    <mergeCell ref="A54:B54"/>
    <mergeCell ref="D54:F54"/>
    <mergeCell ref="H54:J54"/>
    <mergeCell ref="M54:O54"/>
    <mergeCell ref="L10:M11"/>
    <mergeCell ref="N10:O11"/>
    <mergeCell ref="A53:B53"/>
    <mergeCell ref="D53:F53"/>
    <mergeCell ref="H53:J53"/>
    <mergeCell ref="M53:O53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C6:E6"/>
    <mergeCell ref="A1:O1"/>
    <mergeCell ref="A2:O2"/>
    <mergeCell ref="C4:E4"/>
    <mergeCell ref="F4:I4"/>
    <mergeCell ref="C5:E5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91"/>
  <sheetViews>
    <sheetView showWhiteSpace="0" view="pageLayout" topLeftCell="A52" zoomScale="85" zoomScaleNormal="100" zoomScalePageLayoutView="85" workbookViewId="0">
      <selection activeCell="E34" sqref="E34"/>
    </sheetView>
  </sheetViews>
  <sheetFormatPr defaultColWidth="9.140625" defaultRowHeight="12.75" x14ac:dyDescent="0.25"/>
  <cols>
    <col min="1" max="1" width="5.42578125" style="8" customWidth="1"/>
    <col min="2" max="2" width="31.28515625" style="8" customWidth="1"/>
    <col min="3" max="4" width="8.85546875" style="4" customWidth="1"/>
    <col min="5" max="5" width="9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288"/>
      <c r="D3" s="288"/>
      <c r="F3" s="16"/>
      <c r="G3" s="20"/>
      <c r="H3" s="288"/>
      <c r="I3" s="20"/>
      <c r="J3" s="288"/>
      <c r="K3" s="20"/>
      <c r="L3" s="288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73" t="s">
        <v>1</v>
      </c>
      <c r="D4" s="673"/>
      <c r="E4" s="673"/>
      <c r="F4" s="652"/>
      <c r="G4" s="652"/>
      <c r="H4" s="652"/>
      <c r="I4" s="652"/>
      <c r="J4" s="288"/>
      <c r="K4" s="20"/>
      <c r="L4" s="288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17"/>
      <c r="G5" s="21"/>
      <c r="H5" s="285"/>
      <c r="I5" s="21"/>
      <c r="J5" s="288"/>
      <c r="K5" s="20"/>
      <c r="L5" s="288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72" t="s">
        <v>2521</v>
      </c>
      <c r="D6" s="672"/>
      <c r="E6" s="672"/>
      <c r="F6" s="17"/>
      <c r="G6" s="21"/>
      <c r="H6" s="285"/>
      <c r="I6" s="21"/>
      <c r="J6" s="288"/>
      <c r="K6" s="20"/>
      <c r="L6" s="288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3"/>
      <c r="D7" s="673"/>
      <c r="E7" s="673"/>
      <c r="F7" s="17"/>
      <c r="G7" s="21"/>
      <c r="H7" s="285"/>
      <c r="I7" s="21"/>
      <c r="J7" s="288"/>
      <c r="K7" s="20"/>
      <c r="L7" s="288"/>
      <c r="M7" s="20"/>
      <c r="N7" s="28"/>
      <c r="O7" s="20"/>
      <c r="P7" s="28"/>
      <c r="Q7" s="28"/>
    </row>
    <row r="8" spans="1:17" s="5" customFormat="1" ht="13.5" thickBot="1" x14ac:dyDescent="0.3">
      <c r="C8" s="285"/>
      <c r="D8" s="285"/>
      <c r="E8" s="285"/>
      <c r="F8" s="17"/>
      <c r="G8" s="21"/>
      <c r="H8" s="285"/>
      <c r="I8" s="21"/>
      <c r="J8" s="288"/>
      <c r="K8" s="20"/>
      <c r="L8" s="288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286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87"/>
      <c r="C12" s="50"/>
      <c r="D12" s="51"/>
      <c r="E12" s="52"/>
      <c r="F12" s="53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5" customFormat="1" x14ac:dyDescent="0.25">
      <c r="A13" s="33">
        <v>1</v>
      </c>
      <c r="B13" s="42" t="s">
        <v>1229</v>
      </c>
      <c r="C13" s="39"/>
      <c r="D13" s="35">
        <f>H13+J13+L13+N13</f>
        <v>48</v>
      </c>
      <c r="E13" s="108">
        <v>129.97999999999999</v>
      </c>
      <c r="F13" s="200" t="s">
        <v>40</v>
      </c>
      <c r="G13" s="44">
        <f>E13*D13</f>
        <v>6239.0399999999991</v>
      </c>
      <c r="H13" s="194">
        <v>12</v>
      </c>
      <c r="I13" s="37">
        <f>H13*E13</f>
        <v>1559.7599999999998</v>
      </c>
      <c r="J13" s="96">
        <v>12</v>
      </c>
      <c r="K13" s="46">
        <f>J13*E13</f>
        <v>1559.7599999999998</v>
      </c>
      <c r="L13" s="194">
        <v>12</v>
      </c>
      <c r="M13" s="37">
        <f>L13*E13</f>
        <v>1559.7599999999998</v>
      </c>
      <c r="N13" s="96">
        <v>12</v>
      </c>
      <c r="O13" s="32">
        <f>N13*E13</f>
        <v>1559.7599999999998</v>
      </c>
      <c r="P13" s="28">
        <f>N13+L13+J13+H13</f>
        <v>48</v>
      </c>
      <c r="Q13" s="28">
        <f>P13-D13</f>
        <v>0</v>
      </c>
    </row>
    <row r="14" spans="1:17" s="7" customFormat="1" x14ac:dyDescent="0.25">
      <c r="A14" s="33">
        <v>2</v>
      </c>
      <c r="B14" s="42" t="s">
        <v>1230</v>
      </c>
      <c r="C14" s="40"/>
      <c r="D14" s="35">
        <f t="shared" ref="D14:D74" si="0">H14+J14+L14+N14</f>
        <v>48</v>
      </c>
      <c r="E14" s="86">
        <v>114.51</v>
      </c>
      <c r="F14" s="200" t="s">
        <v>40</v>
      </c>
      <c r="G14" s="44">
        <f t="shared" ref="G14:G74" si="1">E14*D14</f>
        <v>5496.4800000000005</v>
      </c>
      <c r="H14" s="194">
        <v>12</v>
      </c>
      <c r="I14" s="37">
        <f t="shared" ref="I14:I74" si="2">H14*E14</f>
        <v>1374.1200000000001</v>
      </c>
      <c r="J14" s="96">
        <v>12</v>
      </c>
      <c r="K14" s="46">
        <f t="shared" ref="K14:K74" si="3">J14*E14</f>
        <v>1374.1200000000001</v>
      </c>
      <c r="L14" s="194">
        <v>12</v>
      </c>
      <c r="M14" s="37">
        <f t="shared" ref="M14:M74" si="4">L14*E14</f>
        <v>1374.1200000000001</v>
      </c>
      <c r="N14" s="96">
        <v>12</v>
      </c>
      <c r="O14" s="32">
        <f t="shared" ref="O14:O74" si="5">N14*E14</f>
        <v>1374.1200000000001</v>
      </c>
      <c r="P14" s="28">
        <f t="shared" ref="P14:P74" si="6">N14+L14+J14+H14</f>
        <v>48</v>
      </c>
      <c r="Q14" s="28">
        <f t="shared" ref="Q14:Q74" si="7">P14-D14</f>
        <v>0</v>
      </c>
    </row>
    <row r="15" spans="1:17" s="7" customFormat="1" x14ac:dyDescent="0.25">
      <c r="A15" s="33">
        <v>3</v>
      </c>
      <c r="B15" s="42" t="s">
        <v>1021</v>
      </c>
      <c r="C15" s="40"/>
      <c r="D15" s="35">
        <f t="shared" si="0"/>
        <v>300</v>
      </c>
      <c r="E15" s="86">
        <v>2.91</v>
      </c>
      <c r="F15" s="200" t="s">
        <v>101</v>
      </c>
      <c r="G15" s="44">
        <f t="shared" si="1"/>
        <v>873</v>
      </c>
      <c r="H15" s="194">
        <v>150</v>
      </c>
      <c r="I15" s="37">
        <f t="shared" si="2"/>
        <v>436.5</v>
      </c>
      <c r="J15" s="96"/>
      <c r="K15" s="46">
        <f t="shared" si="3"/>
        <v>0</v>
      </c>
      <c r="L15" s="194">
        <v>150</v>
      </c>
      <c r="M15" s="37">
        <f t="shared" si="4"/>
        <v>436.5</v>
      </c>
      <c r="N15" s="96"/>
      <c r="O15" s="32">
        <f t="shared" si="5"/>
        <v>0</v>
      </c>
      <c r="P15" s="28">
        <f t="shared" si="6"/>
        <v>300</v>
      </c>
      <c r="Q15" s="28">
        <f t="shared" si="7"/>
        <v>0</v>
      </c>
    </row>
    <row r="16" spans="1:17" s="7" customFormat="1" x14ac:dyDescent="0.25">
      <c r="A16" s="33">
        <v>4</v>
      </c>
      <c r="B16" s="42" t="s">
        <v>1022</v>
      </c>
      <c r="C16" s="40"/>
      <c r="D16" s="35">
        <f t="shared" si="0"/>
        <v>300</v>
      </c>
      <c r="E16" s="86">
        <v>2.5299999999999998</v>
      </c>
      <c r="F16" s="200" t="s">
        <v>101</v>
      </c>
      <c r="G16" s="44">
        <f t="shared" si="1"/>
        <v>758.99999999999989</v>
      </c>
      <c r="H16" s="194">
        <v>150</v>
      </c>
      <c r="I16" s="37">
        <f t="shared" si="2"/>
        <v>379.49999999999994</v>
      </c>
      <c r="J16" s="96"/>
      <c r="K16" s="46">
        <f t="shared" si="3"/>
        <v>0</v>
      </c>
      <c r="L16" s="194">
        <v>150</v>
      </c>
      <c r="M16" s="37">
        <f t="shared" si="4"/>
        <v>379.49999999999994</v>
      </c>
      <c r="N16" s="96"/>
      <c r="O16" s="32">
        <f t="shared" si="5"/>
        <v>0</v>
      </c>
      <c r="P16" s="28">
        <f t="shared" si="6"/>
        <v>300</v>
      </c>
      <c r="Q16" s="28">
        <f t="shared" si="7"/>
        <v>0</v>
      </c>
    </row>
    <row r="17" spans="1:17" s="7" customFormat="1" x14ac:dyDescent="0.25">
      <c r="A17" s="33">
        <v>5</v>
      </c>
      <c r="B17" s="42" t="s">
        <v>928</v>
      </c>
      <c r="C17" s="40"/>
      <c r="D17" s="35">
        <f t="shared" si="0"/>
        <v>300</v>
      </c>
      <c r="E17" s="86">
        <v>5.18</v>
      </c>
      <c r="F17" s="200" t="s">
        <v>101</v>
      </c>
      <c r="G17" s="44">
        <f t="shared" si="1"/>
        <v>1554</v>
      </c>
      <c r="H17" s="194">
        <v>150</v>
      </c>
      <c r="I17" s="37">
        <f t="shared" si="2"/>
        <v>777</v>
      </c>
      <c r="J17" s="96"/>
      <c r="K17" s="46">
        <f t="shared" si="3"/>
        <v>0</v>
      </c>
      <c r="L17" s="194">
        <v>150</v>
      </c>
      <c r="M17" s="37">
        <f t="shared" si="4"/>
        <v>777</v>
      </c>
      <c r="N17" s="96"/>
      <c r="O17" s="32">
        <f t="shared" si="5"/>
        <v>0</v>
      </c>
      <c r="P17" s="28">
        <f t="shared" si="6"/>
        <v>300</v>
      </c>
      <c r="Q17" s="28">
        <f t="shared" si="7"/>
        <v>0</v>
      </c>
    </row>
    <row r="18" spans="1:17" s="7" customFormat="1" x14ac:dyDescent="0.25">
      <c r="A18" s="33">
        <v>6</v>
      </c>
      <c r="B18" s="41" t="s">
        <v>1231</v>
      </c>
      <c r="C18" s="39"/>
      <c r="D18" s="35">
        <f t="shared" si="0"/>
        <v>300</v>
      </c>
      <c r="E18" s="108">
        <v>4.08</v>
      </c>
      <c r="F18" s="200" t="s">
        <v>101</v>
      </c>
      <c r="G18" s="44">
        <f t="shared" si="1"/>
        <v>1224</v>
      </c>
      <c r="H18" s="194">
        <v>150</v>
      </c>
      <c r="I18" s="37">
        <f t="shared" si="2"/>
        <v>612</v>
      </c>
      <c r="J18" s="96"/>
      <c r="K18" s="46">
        <f t="shared" si="3"/>
        <v>0</v>
      </c>
      <c r="L18" s="194">
        <v>150</v>
      </c>
      <c r="M18" s="37">
        <f t="shared" si="4"/>
        <v>612</v>
      </c>
      <c r="N18" s="96"/>
      <c r="O18" s="32">
        <f t="shared" si="5"/>
        <v>0</v>
      </c>
      <c r="P18" s="28">
        <f t="shared" si="6"/>
        <v>300</v>
      </c>
      <c r="Q18" s="28">
        <f t="shared" si="7"/>
        <v>0</v>
      </c>
    </row>
    <row r="19" spans="1:17" s="7" customFormat="1" x14ac:dyDescent="0.25">
      <c r="A19" s="33">
        <v>7</v>
      </c>
      <c r="B19" s="42" t="s">
        <v>1232</v>
      </c>
      <c r="C19" s="40"/>
      <c r="D19" s="35">
        <f t="shared" si="0"/>
        <v>1</v>
      </c>
      <c r="E19" s="86">
        <v>328.64</v>
      </c>
      <c r="F19" s="200" t="s">
        <v>45</v>
      </c>
      <c r="G19" s="44">
        <f t="shared" si="1"/>
        <v>328.64</v>
      </c>
      <c r="H19" s="194">
        <v>1</v>
      </c>
      <c r="I19" s="37">
        <f t="shared" si="2"/>
        <v>328.64</v>
      </c>
      <c r="J19" s="96"/>
      <c r="K19" s="46">
        <f t="shared" si="3"/>
        <v>0</v>
      </c>
      <c r="L19" s="194"/>
      <c r="M19" s="37">
        <f t="shared" si="4"/>
        <v>0</v>
      </c>
      <c r="N19" s="96"/>
      <c r="O19" s="32">
        <f t="shared" si="5"/>
        <v>0</v>
      </c>
      <c r="P19" s="28">
        <f t="shared" si="6"/>
        <v>1</v>
      </c>
      <c r="Q19" s="28">
        <f t="shared" si="7"/>
        <v>0</v>
      </c>
    </row>
    <row r="20" spans="1:17" s="7" customFormat="1" x14ac:dyDescent="0.25">
      <c r="A20" s="33">
        <v>8</v>
      </c>
      <c r="B20" s="42" t="s">
        <v>1233</v>
      </c>
      <c r="C20" s="40"/>
      <c r="D20" s="35">
        <f t="shared" si="0"/>
        <v>10</v>
      </c>
      <c r="E20" s="86">
        <v>415.33</v>
      </c>
      <c r="F20" s="200" t="s">
        <v>45</v>
      </c>
      <c r="G20" s="44">
        <f t="shared" si="1"/>
        <v>4153.3</v>
      </c>
      <c r="H20" s="194">
        <v>5</v>
      </c>
      <c r="I20" s="37">
        <f t="shared" si="2"/>
        <v>2076.65</v>
      </c>
      <c r="J20" s="96"/>
      <c r="K20" s="46">
        <f t="shared" si="3"/>
        <v>0</v>
      </c>
      <c r="L20" s="194">
        <v>5</v>
      </c>
      <c r="M20" s="37">
        <f t="shared" si="4"/>
        <v>2076.65</v>
      </c>
      <c r="N20" s="96"/>
      <c r="O20" s="32">
        <f t="shared" si="5"/>
        <v>0</v>
      </c>
      <c r="P20" s="28">
        <f t="shared" si="6"/>
        <v>10</v>
      </c>
      <c r="Q20" s="28">
        <f t="shared" si="7"/>
        <v>0</v>
      </c>
    </row>
    <row r="21" spans="1:17" s="7" customFormat="1" x14ac:dyDescent="0.25">
      <c r="A21" s="33">
        <v>9</v>
      </c>
      <c r="B21" s="42" t="s">
        <v>1234</v>
      </c>
      <c r="C21" s="40"/>
      <c r="D21" s="35">
        <f t="shared" si="0"/>
        <v>10</v>
      </c>
      <c r="E21" s="86">
        <v>415.33</v>
      </c>
      <c r="F21" s="200" t="s">
        <v>45</v>
      </c>
      <c r="G21" s="44">
        <f t="shared" si="1"/>
        <v>4153.3</v>
      </c>
      <c r="H21" s="194">
        <v>5</v>
      </c>
      <c r="I21" s="37">
        <f t="shared" si="2"/>
        <v>2076.65</v>
      </c>
      <c r="J21" s="96"/>
      <c r="K21" s="46">
        <f t="shared" si="3"/>
        <v>0</v>
      </c>
      <c r="L21" s="194">
        <v>5</v>
      </c>
      <c r="M21" s="37">
        <f t="shared" si="4"/>
        <v>2076.65</v>
      </c>
      <c r="N21" s="96"/>
      <c r="O21" s="32">
        <f t="shared" si="5"/>
        <v>0</v>
      </c>
      <c r="P21" s="28">
        <f t="shared" si="6"/>
        <v>10</v>
      </c>
      <c r="Q21" s="28">
        <f t="shared" si="7"/>
        <v>0</v>
      </c>
    </row>
    <row r="22" spans="1:17" s="7" customFormat="1" x14ac:dyDescent="0.25">
      <c r="A22" s="33">
        <v>10</v>
      </c>
      <c r="B22" s="42" t="s">
        <v>1235</v>
      </c>
      <c r="C22" s="40"/>
      <c r="D22" s="35">
        <f t="shared" si="0"/>
        <v>2</v>
      </c>
      <c r="E22" s="86">
        <v>415.33</v>
      </c>
      <c r="F22" s="200" t="s">
        <v>45</v>
      </c>
      <c r="G22" s="44">
        <f t="shared" si="1"/>
        <v>830.66</v>
      </c>
      <c r="H22" s="194">
        <v>1</v>
      </c>
      <c r="I22" s="37">
        <f t="shared" si="2"/>
        <v>415.33</v>
      </c>
      <c r="J22" s="96"/>
      <c r="K22" s="46">
        <f t="shared" si="3"/>
        <v>0</v>
      </c>
      <c r="L22" s="194">
        <v>1</v>
      </c>
      <c r="M22" s="37">
        <f t="shared" si="4"/>
        <v>415.33</v>
      </c>
      <c r="N22" s="96"/>
      <c r="O22" s="32">
        <f t="shared" si="5"/>
        <v>0</v>
      </c>
      <c r="P22" s="28">
        <f t="shared" si="6"/>
        <v>2</v>
      </c>
      <c r="Q22" s="28">
        <f t="shared" si="7"/>
        <v>0</v>
      </c>
    </row>
    <row r="23" spans="1:17" s="7" customFormat="1" x14ac:dyDescent="0.25">
      <c r="A23" s="33">
        <v>11</v>
      </c>
      <c r="B23" s="42" t="s">
        <v>96</v>
      </c>
      <c r="C23" s="40"/>
      <c r="D23" s="35">
        <f t="shared" si="0"/>
        <v>10</v>
      </c>
      <c r="E23" s="86">
        <v>78.92</v>
      </c>
      <c r="F23" s="200" t="s">
        <v>45</v>
      </c>
      <c r="G23" s="44">
        <f t="shared" si="1"/>
        <v>789.2</v>
      </c>
      <c r="H23" s="194">
        <v>10</v>
      </c>
      <c r="I23" s="37">
        <f t="shared" si="2"/>
        <v>789.2</v>
      </c>
      <c r="J23" s="96"/>
      <c r="K23" s="46">
        <f t="shared" si="3"/>
        <v>0</v>
      </c>
      <c r="L23" s="194"/>
      <c r="M23" s="37">
        <f t="shared" si="4"/>
        <v>0</v>
      </c>
      <c r="N23" s="96"/>
      <c r="O23" s="32">
        <f t="shared" si="5"/>
        <v>0</v>
      </c>
      <c r="P23" s="28">
        <f t="shared" si="6"/>
        <v>10</v>
      </c>
      <c r="Q23" s="28">
        <f t="shared" si="7"/>
        <v>0</v>
      </c>
    </row>
    <row r="24" spans="1:17" s="7" customFormat="1" x14ac:dyDescent="0.25">
      <c r="A24" s="33">
        <v>12</v>
      </c>
      <c r="B24" s="42" t="s">
        <v>67</v>
      </c>
      <c r="C24" s="40"/>
      <c r="D24" s="35">
        <f t="shared" si="0"/>
        <v>24</v>
      </c>
      <c r="E24" s="86">
        <v>17.559999999999999</v>
      </c>
      <c r="F24" s="200" t="s">
        <v>101</v>
      </c>
      <c r="G24" s="44">
        <f t="shared" si="1"/>
        <v>421.43999999999994</v>
      </c>
      <c r="H24" s="194">
        <v>12</v>
      </c>
      <c r="I24" s="37">
        <f t="shared" si="2"/>
        <v>210.71999999999997</v>
      </c>
      <c r="J24" s="96"/>
      <c r="K24" s="46">
        <f t="shared" si="3"/>
        <v>0</v>
      </c>
      <c r="L24" s="194">
        <v>12</v>
      </c>
      <c r="M24" s="37">
        <f t="shared" si="4"/>
        <v>210.71999999999997</v>
      </c>
      <c r="N24" s="96"/>
      <c r="O24" s="32">
        <f t="shared" si="5"/>
        <v>0</v>
      </c>
      <c r="P24" s="28">
        <f t="shared" si="6"/>
        <v>24</v>
      </c>
      <c r="Q24" s="28">
        <f t="shared" si="7"/>
        <v>0</v>
      </c>
    </row>
    <row r="25" spans="1:17" s="7" customFormat="1" x14ac:dyDescent="0.25">
      <c r="A25" s="33">
        <v>13</v>
      </c>
      <c r="B25" s="42" t="s">
        <v>1236</v>
      </c>
      <c r="C25" s="40"/>
      <c r="D25" s="35">
        <f t="shared" si="0"/>
        <v>24</v>
      </c>
      <c r="E25" s="86">
        <v>101.92</v>
      </c>
      <c r="F25" s="200" t="s">
        <v>101</v>
      </c>
      <c r="G25" s="44">
        <f t="shared" si="1"/>
        <v>2446.08</v>
      </c>
      <c r="H25" s="194">
        <v>12</v>
      </c>
      <c r="I25" s="37">
        <f t="shared" si="2"/>
        <v>1223.04</v>
      </c>
      <c r="J25" s="96"/>
      <c r="K25" s="46">
        <f t="shared" si="3"/>
        <v>0</v>
      </c>
      <c r="L25" s="194">
        <v>12</v>
      </c>
      <c r="M25" s="37">
        <f t="shared" si="4"/>
        <v>1223.04</v>
      </c>
      <c r="N25" s="96"/>
      <c r="O25" s="32">
        <f t="shared" si="5"/>
        <v>0</v>
      </c>
      <c r="P25" s="28">
        <f t="shared" si="6"/>
        <v>24</v>
      </c>
      <c r="Q25" s="28">
        <f t="shared" si="7"/>
        <v>0</v>
      </c>
    </row>
    <row r="26" spans="1:17" s="7" customFormat="1" x14ac:dyDescent="0.25">
      <c r="A26" s="33">
        <v>14</v>
      </c>
      <c r="B26" s="42" t="s">
        <v>518</v>
      </c>
      <c r="C26" s="40"/>
      <c r="D26" s="35">
        <f t="shared" si="0"/>
        <v>10</v>
      </c>
      <c r="E26" s="86">
        <v>82.16</v>
      </c>
      <c r="F26" s="200" t="s">
        <v>101</v>
      </c>
      <c r="G26" s="44">
        <f t="shared" si="1"/>
        <v>821.59999999999991</v>
      </c>
      <c r="H26" s="194">
        <v>10</v>
      </c>
      <c r="I26" s="37">
        <f t="shared" si="2"/>
        <v>821.59999999999991</v>
      </c>
      <c r="J26" s="96"/>
      <c r="K26" s="46">
        <f t="shared" si="3"/>
        <v>0</v>
      </c>
      <c r="L26" s="194"/>
      <c r="M26" s="37">
        <f t="shared" si="4"/>
        <v>0</v>
      </c>
      <c r="N26" s="96"/>
      <c r="O26" s="32">
        <f t="shared" si="5"/>
        <v>0</v>
      </c>
      <c r="P26" s="28">
        <f t="shared" si="6"/>
        <v>10</v>
      </c>
      <c r="Q26" s="28">
        <f t="shared" si="7"/>
        <v>0</v>
      </c>
    </row>
    <row r="27" spans="1:17" s="7" customFormat="1" x14ac:dyDescent="0.25">
      <c r="A27" s="33">
        <v>15</v>
      </c>
      <c r="B27" s="42" t="s">
        <v>69</v>
      </c>
      <c r="C27" s="40"/>
      <c r="D27" s="35">
        <f t="shared" si="0"/>
        <v>10</v>
      </c>
      <c r="E27" s="86">
        <v>20.68</v>
      </c>
      <c r="F27" s="200" t="s">
        <v>101</v>
      </c>
      <c r="G27" s="44">
        <f t="shared" si="1"/>
        <v>206.8</v>
      </c>
      <c r="H27" s="194">
        <v>10</v>
      </c>
      <c r="I27" s="37">
        <f t="shared" si="2"/>
        <v>206.8</v>
      </c>
      <c r="J27" s="96"/>
      <c r="K27" s="46">
        <f t="shared" si="3"/>
        <v>0</v>
      </c>
      <c r="L27" s="194"/>
      <c r="M27" s="37">
        <f t="shared" si="4"/>
        <v>0</v>
      </c>
      <c r="N27" s="96"/>
      <c r="O27" s="32">
        <f t="shared" si="5"/>
        <v>0</v>
      </c>
      <c r="P27" s="28">
        <f t="shared" si="6"/>
        <v>10</v>
      </c>
      <c r="Q27" s="28">
        <f t="shared" si="7"/>
        <v>0</v>
      </c>
    </row>
    <row r="28" spans="1:17" s="7" customFormat="1" x14ac:dyDescent="0.25">
      <c r="A28" s="33">
        <v>16</v>
      </c>
      <c r="B28" s="42" t="s">
        <v>620</v>
      </c>
      <c r="C28" s="40"/>
      <c r="D28" s="35">
        <f t="shared" si="0"/>
        <v>12</v>
      </c>
      <c r="E28" s="86">
        <v>10.31</v>
      </c>
      <c r="F28" s="200" t="s">
        <v>101</v>
      </c>
      <c r="G28" s="44">
        <f t="shared" si="1"/>
        <v>123.72</v>
      </c>
      <c r="H28" s="194">
        <v>12</v>
      </c>
      <c r="I28" s="37">
        <f t="shared" si="2"/>
        <v>123.72</v>
      </c>
      <c r="J28" s="96"/>
      <c r="K28" s="46">
        <f t="shared" si="3"/>
        <v>0</v>
      </c>
      <c r="L28" s="194"/>
      <c r="M28" s="37">
        <f t="shared" si="4"/>
        <v>0</v>
      </c>
      <c r="N28" s="96"/>
      <c r="O28" s="32">
        <f t="shared" si="5"/>
        <v>0</v>
      </c>
      <c r="P28" s="28">
        <f t="shared" si="6"/>
        <v>12</v>
      </c>
      <c r="Q28" s="28">
        <f t="shared" si="7"/>
        <v>0</v>
      </c>
    </row>
    <row r="29" spans="1:17" s="7" customFormat="1" x14ac:dyDescent="0.25">
      <c r="A29" s="33">
        <v>17</v>
      </c>
      <c r="B29" s="42" t="s">
        <v>1237</v>
      </c>
      <c r="C29" s="40"/>
      <c r="D29" s="35">
        <f t="shared" si="0"/>
        <v>10</v>
      </c>
      <c r="E29" s="86">
        <v>15.48</v>
      </c>
      <c r="F29" s="200" t="s">
        <v>101</v>
      </c>
      <c r="G29" s="44">
        <f t="shared" si="1"/>
        <v>154.80000000000001</v>
      </c>
      <c r="H29" s="194">
        <v>10</v>
      </c>
      <c r="I29" s="37">
        <f t="shared" si="2"/>
        <v>154.80000000000001</v>
      </c>
      <c r="J29" s="96"/>
      <c r="K29" s="46">
        <f t="shared" si="3"/>
        <v>0</v>
      </c>
      <c r="L29" s="194"/>
      <c r="M29" s="37">
        <f t="shared" si="4"/>
        <v>0</v>
      </c>
      <c r="N29" s="96"/>
      <c r="O29" s="32">
        <f t="shared" si="5"/>
        <v>0</v>
      </c>
      <c r="P29" s="28">
        <f t="shared" si="6"/>
        <v>10</v>
      </c>
      <c r="Q29" s="28">
        <f t="shared" si="7"/>
        <v>0</v>
      </c>
    </row>
    <row r="30" spans="1:17" s="7" customFormat="1" x14ac:dyDescent="0.25">
      <c r="A30" s="33">
        <v>18</v>
      </c>
      <c r="B30" s="42" t="s">
        <v>1238</v>
      </c>
      <c r="C30" s="40"/>
      <c r="D30" s="35">
        <f t="shared" si="0"/>
        <v>5</v>
      </c>
      <c r="E30" s="86">
        <v>55.83</v>
      </c>
      <c r="F30" s="200" t="s">
        <v>101</v>
      </c>
      <c r="G30" s="44">
        <f t="shared" si="1"/>
        <v>279.14999999999998</v>
      </c>
      <c r="H30" s="194">
        <v>5</v>
      </c>
      <c r="I30" s="37">
        <f t="shared" si="2"/>
        <v>279.14999999999998</v>
      </c>
      <c r="J30" s="96"/>
      <c r="K30" s="46">
        <f t="shared" si="3"/>
        <v>0</v>
      </c>
      <c r="L30" s="194"/>
      <c r="M30" s="37">
        <f t="shared" si="4"/>
        <v>0</v>
      </c>
      <c r="N30" s="96"/>
      <c r="O30" s="32">
        <f t="shared" si="5"/>
        <v>0</v>
      </c>
      <c r="P30" s="28">
        <f t="shared" si="6"/>
        <v>5</v>
      </c>
      <c r="Q30" s="28">
        <f t="shared" si="7"/>
        <v>0</v>
      </c>
    </row>
    <row r="31" spans="1:17" s="7" customFormat="1" x14ac:dyDescent="0.25">
      <c r="A31" s="33">
        <v>19</v>
      </c>
      <c r="B31" s="42" t="s">
        <v>1239</v>
      </c>
      <c r="C31" s="40"/>
      <c r="D31" s="35">
        <f t="shared" si="0"/>
        <v>10</v>
      </c>
      <c r="E31" s="86">
        <v>18.2</v>
      </c>
      <c r="F31" s="200" t="s">
        <v>101</v>
      </c>
      <c r="G31" s="44">
        <f t="shared" si="1"/>
        <v>182</v>
      </c>
      <c r="H31" s="194">
        <v>10</v>
      </c>
      <c r="I31" s="37">
        <f t="shared" si="2"/>
        <v>182</v>
      </c>
      <c r="J31" s="96"/>
      <c r="K31" s="46">
        <f t="shared" si="3"/>
        <v>0</v>
      </c>
      <c r="L31" s="194"/>
      <c r="M31" s="37">
        <f t="shared" si="4"/>
        <v>0</v>
      </c>
      <c r="N31" s="96"/>
      <c r="O31" s="32">
        <f t="shared" si="5"/>
        <v>0</v>
      </c>
      <c r="P31" s="28">
        <f t="shared" si="6"/>
        <v>10</v>
      </c>
      <c r="Q31" s="28">
        <f t="shared" si="7"/>
        <v>0</v>
      </c>
    </row>
    <row r="32" spans="1:17" s="7" customFormat="1" x14ac:dyDescent="0.25">
      <c r="A32" s="33">
        <v>20</v>
      </c>
      <c r="B32" s="82" t="s">
        <v>527</v>
      </c>
      <c r="C32" s="40"/>
      <c r="D32" s="35">
        <f t="shared" si="0"/>
        <v>5</v>
      </c>
      <c r="E32" s="86">
        <v>27.4</v>
      </c>
      <c r="F32" s="200" t="s">
        <v>101</v>
      </c>
      <c r="G32" s="44">
        <f t="shared" si="1"/>
        <v>137</v>
      </c>
      <c r="H32" s="194">
        <v>5</v>
      </c>
      <c r="I32" s="37">
        <f t="shared" si="2"/>
        <v>137</v>
      </c>
      <c r="J32" s="96"/>
      <c r="K32" s="46">
        <f t="shared" si="3"/>
        <v>0</v>
      </c>
      <c r="L32" s="194"/>
      <c r="M32" s="37">
        <f t="shared" si="4"/>
        <v>0</v>
      </c>
      <c r="N32" s="96"/>
      <c r="O32" s="32">
        <f t="shared" si="5"/>
        <v>0</v>
      </c>
      <c r="P32" s="28">
        <f t="shared" si="6"/>
        <v>5</v>
      </c>
      <c r="Q32" s="28">
        <f t="shared" si="7"/>
        <v>0</v>
      </c>
    </row>
    <row r="33" spans="1:17" x14ac:dyDescent="0.25">
      <c r="A33" s="33">
        <v>21</v>
      </c>
      <c r="B33" s="42" t="s">
        <v>1240</v>
      </c>
      <c r="C33" s="39"/>
      <c r="D33" s="35">
        <f t="shared" si="0"/>
        <v>10</v>
      </c>
      <c r="E33" s="108">
        <v>12.74</v>
      </c>
      <c r="F33" s="200" t="s">
        <v>45</v>
      </c>
      <c r="G33" s="44">
        <f t="shared" si="1"/>
        <v>127.4</v>
      </c>
      <c r="H33" s="194">
        <v>10</v>
      </c>
      <c r="I33" s="37">
        <f t="shared" si="2"/>
        <v>127.4</v>
      </c>
      <c r="J33" s="96"/>
      <c r="K33" s="46">
        <f t="shared" si="3"/>
        <v>0</v>
      </c>
      <c r="L33" s="194"/>
      <c r="M33" s="37">
        <f t="shared" si="4"/>
        <v>0</v>
      </c>
      <c r="N33" s="96"/>
      <c r="O33" s="32">
        <f t="shared" si="5"/>
        <v>0</v>
      </c>
      <c r="P33" s="28">
        <f t="shared" si="6"/>
        <v>10</v>
      </c>
      <c r="Q33" s="28">
        <f t="shared" si="7"/>
        <v>0</v>
      </c>
    </row>
    <row r="34" spans="1:17" x14ac:dyDescent="0.25">
      <c r="A34" s="33">
        <v>22</v>
      </c>
      <c r="B34" s="42" t="s">
        <v>1241</v>
      </c>
      <c r="C34" s="40"/>
      <c r="D34" s="35">
        <f t="shared" si="0"/>
        <v>1</v>
      </c>
      <c r="E34" s="86"/>
      <c r="F34" s="200" t="s">
        <v>101</v>
      </c>
      <c r="G34" s="44">
        <f t="shared" si="1"/>
        <v>0</v>
      </c>
      <c r="H34" s="194">
        <v>1</v>
      </c>
      <c r="I34" s="37">
        <f t="shared" si="2"/>
        <v>0</v>
      </c>
      <c r="J34" s="96"/>
      <c r="K34" s="46">
        <f t="shared" si="3"/>
        <v>0</v>
      </c>
      <c r="L34" s="194"/>
      <c r="M34" s="37">
        <f t="shared" si="4"/>
        <v>0</v>
      </c>
      <c r="N34" s="96"/>
      <c r="O34" s="32">
        <f t="shared" si="5"/>
        <v>0</v>
      </c>
      <c r="P34" s="28">
        <f t="shared" si="6"/>
        <v>1</v>
      </c>
      <c r="Q34" s="28">
        <f t="shared" si="7"/>
        <v>0</v>
      </c>
    </row>
    <row r="35" spans="1:17" x14ac:dyDescent="0.25">
      <c r="A35" s="33">
        <v>23</v>
      </c>
      <c r="B35" s="42" t="s">
        <v>1242</v>
      </c>
      <c r="C35" s="40"/>
      <c r="D35" s="35">
        <f t="shared" si="0"/>
        <v>3</v>
      </c>
      <c r="E35" s="86">
        <v>11.11</v>
      </c>
      <c r="F35" s="200" t="s">
        <v>101</v>
      </c>
      <c r="G35" s="44">
        <f t="shared" si="1"/>
        <v>33.33</v>
      </c>
      <c r="H35" s="194">
        <v>1</v>
      </c>
      <c r="I35" s="37">
        <f t="shared" si="2"/>
        <v>11.11</v>
      </c>
      <c r="J35" s="96">
        <v>1</v>
      </c>
      <c r="K35" s="46">
        <f t="shared" si="3"/>
        <v>11.11</v>
      </c>
      <c r="L35" s="194">
        <v>1</v>
      </c>
      <c r="M35" s="37">
        <f t="shared" si="4"/>
        <v>11.11</v>
      </c>
      <c r="N35" s="96"/>
      <c r="O35" s="32">
        <f t="shared" si="5"/>
        <v>0</v>
      </c>
      <c r="P35" s="28">
        <f t="shared" si="6"/>
        <v>3</v>
      </c>
      <c r="Q35" s="28">
        <f t="shared" si="7"/>
        <v>0</v>
      </c>
    </row>
    <row r="36" spans="1:17" x14ac:dyDescent="0.25">
      <c r="A36" s="33">
        <v>24</v>
      </c>
      <c r="B36" s="42" t="s">
        <v>63</v>
      </c>
      <c r="C36" s="40"/>
      <c r="D36" s="35">
        <f t="shared" si="0"/>
        <v>3</v>
      </c>
      <c r="E36" s="86">
        <v>19.73</v>
      </c>
      <c r="F36" s="200" t="s">
        <v>45</v>
      </c>
      <c r="G36" s="44">
        <f t="shared" si="1"/>
        <v>59.19</v>
      </c>
      <c r="H36" s="194">
        <v>2</v>
      </c>
      <c r="I36" s="37">
        <f t="shared" si="2"/>
        <v>39.46</v>
      </c>
      <c r="J36" s="96"/>
      <c r="K36" s="46">
        <f t="shared" si="3"/>
        <v>0</v>
      </c>
      <c r="L36" s="194">
        <v>1</v>
      </c>
      <c r="M36" s="37">
        <f t="shared" si="4"/>
        <v>19.73</v>
      </c>
      <c r="N36" s="96"/>
      <c r="O36" s="32">
        <f t="shared" si="5"/>
        <v>0</v>
      </c>
      <c r="P36" s="28">
        <f t="shared" si="6"/>
        <v>3</v>
      </c>
      <c r="Q36" s="28">
        <f t="shared" si="7"/>
        <v>0</v>
      </c>
    </row>
    <row r="37" spans="1:17" x14ac:dyDescent="0.25">
      <c r="A37" s="33">
        <v>25</v>
      </c>
      <c r="B37" s="42" t="s">
        <v>64</v>
      </c>
      <c r="C37" s="40"/>
      <c r="D37" s="35">
        <f t="shared" si="0"/>
        <v>3</v>
      </c>
      <c r="E37" s="86">
        <v>19.5</v>
      </c>
      <c r="F37" s="200" t="s">
        <v>45</v>
      </c>
      <c r="G37" s="44">
        <f t="shared" si="1"/>
        <v>58.5</v>
      </c>
      <c r="H37" s="194">
        <v>1</v>
      </c>
      <c r="I37" s="37">
        <f t="shared" si="2"/>
        <v>19.5</v>
      </c>
      <c r="J37" s="96">
        <v>1</v>
      </c>
      <c r="K37" s="46">
        <f t="shared" si="3"/>
        <v>19.5</v>
      </c>
      <c r="L37" s="194">
        <v>1</v>
      </c>
      <c r="M37" s="37">
        <f t="shared" si="4"/>
        <v>19.5</v>
      </c>
      <c r="N37" s="96"/>
      <c r="O37" s="32">
        <f t="shared" si="5"/>
        <v>0</v>
      </c>
      <c r="P37" s="28">
        <f t="shared" si="6"/>
        <v>3</v>
      </c>
      <c r="Q37" s="28">
        <f t="shared" si="7"/>
        <v>0</v>
      </c>
    </row>
    <row r="38" spans="1:17" x14ac:dyDescent="0.25">
      <c r="A38" s="33">
        <v>26</v>
      </c>
      <c r="B38" s="42" t="s">
        <v>912</v>
      </c>
      <c r="C38" s="39"/>
      <c r="D38" s="35">
        <f t="shared" si="0"/>
        <v>120</v>
      </c>
      <c r="E38" s="108">
        <v>10.9</v>
      </c>
      <c r="F38" s="200" t="s">
        <v>101</v>
      </c>
      <c r="G38" s="44">
        <f t="shared" si="1"/>
        <v>1308</v>
      </c>
      <c r="H38" s="194">
        <v>60</v>
      </c>
      <c r="I38" s="37">
        <f t="shared" si="2"/>
        <v>654</v>
      </c>
      <c r="J38" s="96"/>
      <c r="K38" s="46">
        <f t="shared" si="3"/>
        <v>0</v>
      </c>
      <c r="L38" s="194">
        <v>60</v>
      </c>
      <c r="M38" s="37">
        <f t="shared" si="4"/>
        <v>654</v>
      </c>
      <c r="N38" s="96"/>
      <c r="O38" s="32">
        <f t="shared" si="5"/>
        <v>0</v>
      </c>
      <c r="P38" s="28">
        <f t="shared" si="6"/>
        <v>120</v>
      </c>
      <c r="Q38" s="28">
        <f t="shared" si="7"/>
        <v>0</v>
      </c>
    </row>
    <row r="39" spans="1:17" x14ac:dyDescent="0.25">
      <c r="A39" s="33">
        <v>27</v>
      </c>
      <c r="B39" s="82" t="s">
        <v>970</v>
      </c>
      <c r="C39" s="40"/>
      <c r="D39" s="35">
        <f t="shared" si="0"/>
        <v>12</v>
      </c>
      <c r="E39" s="86">
        <v>139.36000000000001</v>
      </c>
      <c r="F39" s="201" t="s">
        <v>101</v>
      </c>
      <c r="G39" s="44">
        <f t="shared" si="1"/>
        <v>1672.3200000000002</v>
      </c>
      <c r="H39" s="194">
        <v>12</v>
      </c>
      <c r="I39" s="37">
        <f t="shared" si="2"/>
        <v>1672.3200000000002</v>
      </c>
      <c r="J39" s="96"/>
      <c r="K39" s="46">
        <f t="shared" si="3"/>
        <v>0</v>
      </c>
      <c r="L39" s="194"/>
      <c r="M39" s="37">
        <f t="shared" si="4"/>
        <v>0</v>
      </c>
      <c r="N39" s="96"/>
      <c r="O39" s="32">
        <f t="shared" si="5"/>
        <v>0</v>
      </c>
      <c r="P39" s="28">
        <f t="shared" si="6"/>
        <v>12</v>
      </c>
      <c r="Q39" s="28">
        <f t="shared" si="7"/>
        <v>0</v>
      </c>
    </row>
    <row r="40" spans="1:17" x14ac:dyDescent="0.25">
      <c r="A40" s="33">
        <v>28</v>
      </c>
      <c r="B40" s="42" t="s">
        <v>946</v>
      </c>
      <c r="C40" s="40"/>
      <c r="D40" s="35">
        <f t="shared" si="0"/>
        <v>12</v>
      </c>
      <c r="E40" s="86">
        <v>80</v>
      </c>
      <c r="F40" s="200" t="s">
        <v>101</v>
      </c>
      <c r="G40" s="44">
        <f t="shared" si="1"/>
        <v>960</v>
      </c>
      <c r="H40" s="194">
        <v>12</v>
      </c>
      <c r="I40" s="37">
        <f t="shared" si="2"/>
        <v>960</v>
      </c>
      <c r="J40" s="96"/>
      <c r="K40" s="46">
        <f t="shared" si="3"/>
        <v>0</v>
      </c>
      <c r="L40" s="194"/>
      <c r="M40" s="37">
        <f t="shared" si="4"/>
        <v>0</v>
      </c>
      <c r="N40" s="96"/>
      <c r="O40" s="32">
        <f t="shared" si="5"/>
        <v>0</v>
      </c>
      <c r="P40" s="28">
        <f t="shared" si="6"/>
        <v>12</v>
      </c>
      <c r="Q40" s="28">
        <f t="shared" si="7"/>
        <v>0</v>
      </c>
    </row>
    <row r="41" spans="1:17" x14ac:dyDescent="0.25">
      <c r="A41" s="33">
        <v>29</v>
      </c>
      <c r="B41" s="42" t="s">
        <v>473</v>
      </c>
      <c r="C41" s="40"/>
      <c r="D41" s="35">
        <f t="shared" si="0"/>
        <v>5</v>
      </c>
      <c r="E41" s="86">
        <v>80</v>
      </c>
      <c r="F41" s="200" t="s">
        <v>101</v>
      </c>
      <c r="G41" s="44">
        <f t="shared" si="1"/>
        <v>400</v>
      </c>
      <c r="H41" s="194">
        <v>3</v>
      </c>
      <c r="I41" s="37">
        <f t="shared" si="2"/>
        <v>240</v>
      </c>
      <c r="J41" s="96"/>
      <c r="K41" s="46">
        <f t="shared" si="3"/>
        <v>0</v>
      </c>
      <c r="L41" s="194">
        <v>2</v>
      </c>
      <c r="M41" s="37">
        <f t="shared" si="4"/>
        <v>160</v>
      </c>
      <c r="N41" s="96"/>
      <c r="O41" s="32">
        <f t="shared" si="5"/>
        <v>0</v>
      </c>
      <c r="P41" s="28">
        <f t="shared" si="6"/>
        <v>5</v>
      </c>
      <c r="Q41" s="28">
        <f t="shared" si="7"/>
        <v>0</v>
      </c>
    </row>
    <row r="42" spans="1:17" x14ac:dyDescent="0.25">
      <c r="A42" s="33">
        <v>30</v>
      </c>
      <c r="B42" s="42" t="s">
        <v>132</v>
      </c>
      <c r="C42" s="40"/>
      <c r="D42" s="35">
        <f t="shared" si="0"/>
        <v>6</v>
      </c>
      <c r="E42" s="86">
        <v>35</v>
      </c>
      <c r="F42" s="200" t="s">
        <v>101</v>
      </c>
      <c r="G42" s="44">
        <f t="shared" si="1"/>
        <v>210</v>
      </c>
      <c r="H42" s="194">
        <v>3</v>
      </c>
      <c r="I42" s="37">
        <f t="shared" si="2"/>
        <v>105</v>
      </c>
      <c r="J42" s="96"/>
      <c r="K42" s="46">
        <f t="shared" si="3"/>
        <v>0</v>
      </c>
      <c r="L42" s="194">
        <v>3</v>
      </c>
      <c r="M42" s="37">
        <f t="shared" si="4"/>
        <v>105</v>
      </c>
      <c r="N42" s="96"/>
      <c r="O42" s="32">
        <f t="shared" si="5"/>
        <v>0</v>
      </c>
      <c r="P42" s="28">
        <f t="shared" si="6"/>
        <v>6</v>
      </c>
      <c r="Q42" s="28">
        <f t="shared" si="7"/>
        <v>0</v>
      </c>
    </row>
    <row r="43" spans="1:17" x14ac:dyDescent="0.25">
      <c r="A43" s="33">
        <v>31</v>
      </c>
      <c r="B43" s="42" t="s">
        <v>1243</v>
      </c>
      <c r="C43" s="40"/>
      <c r="D43" s="35">
        <f t="shared" si="0"/>
        <v>3</v>
      </c>
      <c r="E43" s="86">
        <v>50</v>
      </c>
      <c r="F43" s="200" t="s">
        <v>101</v>
      </c>
      <c r="G43" s="44">
        <f t="shared" si="1"/>
        <v>150</v>
      </c>
      <c r="H43" s="194">
        <v>2</v>
      </c>
      <c r="I43" s="37">
        <f t="shared" si="2"/>
        <v>100</v>
      </c>
      <c r="J43" s="96"/>
      <c r="K43" s="46">
        <f t="shared" si="3"/>
        <v>0</v>
      </c>
      <c r="L43" s="194">
        <v>1</v>
      </c>
      <c r="M43" s="37">
        <f t="shared" si="4"/>
        <v>50</v>
      </c>
      <c r="N43" s="96"/>
      <c r="O43" s="32">
        <f t="shared" si="5"/>
        <v>0</v>
      </c>
      <c r="P43" s="28">
        <f t="shared" si="6"/>
        <v>3</v>
      </c>
      <c r="Q43" s="28">
        <f t="shared" si="7"/>
        <v>0</v>
      </c>
    </row>
    <row r="44" spans="1:17" x14ac:dyDescent="0.25">
      <c r="A44" s="33">
        <v>32</v>
      </c>
      <c r="B44" s="42" t="s">
        <v>971</v>
      </c>
      <c r="C44" s="40"/>
      <c r="D44" s="35">
        <f t="shared" si="0"/>
        <v>2</v>
      </c>
      <c r="E44" s="86">
        <v>2500</v>
      </c>
      <c r="F44" s="200" t="s">
        <v>101</v>
      </c>
      <c r="G44" s="44">
        <f t="shared" si="1"/>
        <v>5000</v>
      </c>
      <c r="H44" s="194">
        <v>1</v>
      </c>
      <c r="I44" s="37">
        <f t="shared" si="2"/>
        <v>2500</v>
      </c>
      <c r="J44" s="96"/>
      <c r="K44" s="46">
        <f t="shared" si="3"/>
        <v>0</v>
      </c>
      <c r="L44" s="194">
        <v>1</v>
      </c>
      <c r="M44" s="37">
        <f t="shared" si="4"/>
        <v>2500</v>
      </c>
      <c r="N44" s="96"/>
      <c r="O44" s="32">
        <f t="shared" si="5"/>
        <v>0</v>
      </c>
      <c r="P44" s="28">
        <f t="shared" si="6"/>
        <v>2</v>
      </c>
      <c r="Q44" s="28">
        <f t="shared" si="7"/>
        <v>0</v>
      </c>
    </row>
    <row r="45" spans="1:17" x14ac:dyDescent="0.25">
      <c r="A45" s="33">
        <v>33</v>
      </c>
      <c r="B45" s="42" t="s">
        <v>137</v>
      </c>
      <c r="C45" s="40"/>
      <c r="D45" s="35">
        <f t="shared" si="0"/>
        <v>6</v>
      </c>
      <c r="E45" s="86">
        <v>130</v>
      </c>
      <c r="F45" s="200" t="s">
        <v>101</v>
      </c>
      <c r="G45" s="44">
        <f t="shared" si="1"/>
        <v>780</v>
      </c>
      <c r="H45" s="194">
        <v>3</v>
      </c>
      <c r="I45" s="37">
        <f t="shared" si="2"/>
        <v>390</v>
      </c>
      <c r="J45" s="96"/>
      <c r="K45" s="46">
        <f t="shared" si="3"/>
        <v>0</v>
      </c>
      <c r="L45" s="194">
        <v>3</v>
      </c>
      <c r="M45" s="37">
        <f t="shared" si="4"/>
        <v>390</v>
      </c>
      <c r="N45" s="96"/>
      <c r="O45" s="32">
        <f t="shared" si="5"/>
        <v>0</v>
      </c>
      <c r="P45" s="28">
        <f t="shared" si="6"/>
        <v>6</v>
      </c>
      <c r="Q45" s="28">
        <f t="shared" si="7"/>
        <v>0</v>
      </c>
    </row>
    <row r="46" spans="1:17" x14ac:dyDescent="0.25">
      <c r="A46" s="33">
        <v>34</v>
      </c>
      <c r="B46" s="42" t="s">
        <v>1244</v>
      </c>
      <c r="C46" s="40"/>
      <c r="D46" s="35">
        <f t="shared" si="0"/>
        <v>3</v>
      </c>
      <c r="E46" s="86">
        <v>24.84</v>
      </c>
      <c r="F46" s="200" t="s">
        <v>101</v>
      </c>
      <c r="G46" s="44">
        <f t="shared" si="1"/>
        <v>74.52</v>
      </c>
      <c r="H46" s="194">
        <v>3</v>
      </c>
      <c r="I46" s="37">
        <f t="shared" si="2"/>
        <v>74.52</v>
      </c>
      <c r="J46" s="96"/>
      <c r="K46" s="46">
        <f t="shared" si="3"/>
        <v>0</v>
      </c>
      <c r="L46" s="194"/>
      <c r="M46" s="37">
        <f t="shared" si="4"/>
        <v>0</v>
      </c>
      <c r="N46" s="96"/>
      <c r="O46" s="32">
        <f t="shared" si="5"/>
        <v>0</v>
      </c>
      <c r="P46" s="28">
        <f t="shared" si="6"/>
        <v>3</v>
      </c>
      <c r="Q46" s="28">
        <f t="shared" si="7"/>
        <v>0</v>
      </c>
    </row>
    <row r="47" spans="1:17" x14ac:dyDescent="0.25">
      <c r="A47" s="33">
        <v>35</v>
      </c>
      <c r="B47" s="42" t="s">
        <v>972</v>
      </c>
      <c r="C47" s="40"/>
      <c r="D47" s="35">
        <f t="shared" si="0"/>
        <v>6</v>
      </c>
      <c r="E47" s="86">
        <v>15</v>
      </c>
      <c r="F47" s="200" t="s">
        <v>101</v>
      </c>
      <c r="G47" s="44">
        <f t="shared" si="1"/>
        <v>90</v>
      </c>
      <c r="H47" s="194">
        <v>3</v>
      </c>
      <c r="I47" s="37">
        <f t="shared" si="2"/>
        <v>45</v>
      </c>
      <c r="J47" s="96"/>
      <c r="K47" s="46">
        <f t="shared" si="3"/>
        <v>0</v>
      </c>
      <c r="L47" s="194">
        <v>3</v>
      </c>
      <c r="M47" s="37">
        <f t="shared" si="4"/>
        <v>45</v>
      </c>
      <c r="N47" s="96"/>
      <c r="O47" s="32">
        <f t="shared" si="5"/>
        <v>0</v>
      </c>
      <c r="P47" s="28">
        <f t="shared" si="6"/>
        <v>6</v>
      </c>
      <c r="Q47" s="28">
        <f t="shared" si="7"/>
        <v>0</v>
      </c>
    </row>
    <row r="48" spans="1:17" x14ac:dyDescent="0.25">
      <c r="A48" s="33">
        <v>36</v>
      </c>
      <c r="B48" s="42" t="s">
        <v>973</v>
      </c>
      <c r="C48" s="40"/>
      <c r="D48" s="35">
        <f t="shared" si="0"/>
        <v>6</v>
      </c>
      <c r="E48" s="86">
        <v>20.79</v>
      </c>
      <c r="F48" s="200" t="s">
        <v>45</v>
      </c>
      <c r="G48" s="44">
        <f t="shared" si="1"/>
        <v>124.74</v>
      </c>
      <c r="H48" s="194">
        <v>3</v>
      </c>
      <c r="I48" s="37">
        <f t="shared" si="2"/>
        <v>62.37</v>
      </c>
      <c r="J48" s="96"/>
      <c r="K48" s="46">
        <f t="shared" si="3"/>
        <v>0</v>
      </c>
      <c r="L48" s="194">
        <v>3</v>
      </c>
      <c r="M48" s="37">
        <f t="shared" si="4"/>
        <v>62.37</v>
      </c>
      <c r="N48" s="96"/>
      <c r="O48" s="32">
        <f t="shared" si="5"/>
        <v>0</v>
      </c>
      <c r="P48" s="28">
        <f t="shared" si="6"/>
        <v>6</v>
      </c>
      <c r="Q48" s="28">
        <f t="shared" si="7"/>
        <v>0</v>
      </c>
    </row>
    <row r="49" spans="1:17" x14ac:dyDescent="0.25">
      <c r="A49" s="33">
        <v>37</v>
      </c>
      <c r="B49" s="42" t="s">
        <v>1245</v>
      </c>
      <c r="C49" s="40"/>
      <c r="D49" s="35">
        <f t="shared" si="0"/>
        <v>10</v>
      </c>
      <c r="E49" s="86">
        <v>100</v>
      </c>
      <c r="F49" s="200" t="s">
        <v>45</v>
      </c>
      <c r="G49" s="44">
        <f t="shared" si="1"/>
        <v>1000</v>
      </c>
      <c r="H49" s="194">
        <v>10</v>
      </c>
      <c r="I49" s="37">
        <f t="shared" si="2"/>
        <v>1000</v>
      </c>
      <c r="J49" s="96"/>
      <c r="K49" s="46">
        <f t="shared" si="3"/>
        <v>0</v>
      </c>
      <c r="L49" s="194"/>
      <c r="M49" s="37">
        <f t="shared" si="4"/>
        <v>0</v>
      </c>
      <c r="N49" s="96"/>
      <c r="O49" s="32">
        <f t="shared" si="5"/>
        <v>0</v>
      </c>
      <c r="P49" s="28">
        <f t="shared" si="6"/>
        <v>10</v>
      </c>
      <c r="Q49" s="28">
        <f t="shared" si="7"/>
        <v>0</v>
      </c>
    </row>
    <row r="50" spans="1:17" x14ac:dyDescent="0.25">
      <c r="A50" s="33">
        <v>38</v>
      </c>
      <c r="B50" s="42" t="s">
        <v>491</v>
      </c>
      <c r="C50" s="40"/>
      <c r="D50" s="35">
        <f t="shared" si="0"/>
        <v>10</v>
      </c>
      <c r="E50" s="86">
        <v>5.98</v>
      </c>
      <c r="F50" s="200" t="s">
        <v>45</v>
      </c>
      <c r="G50" s="44">
        <f t="shared" si="1"/>
        <v>59.800000000000004</v>
      </c>
      <c r="H50" s="194">
        <v>10</v>
      </c>
      <c r="I50" s="37">
        <f t="shared" si="2"/>
        <v>59.800000000000004</v>
      </c>
      <c r="J50" s="96"/>
      <c r="K50" s="46">
        <f t="shared" si="3"/>
        <v>0</v>
      </c>
      <c r="L50" s="194"/>
      <c r="M50" s="37">
        <f t="shared" si="4"/>
        <v>0</v>
      </c>
      <c r="N50" s="96"/>
      <c r="O50" s="32">
        <f t="shared" si="5"/>
        <v>0</v>
      </c>
      <c r="P50" s="28">
        <f t="shared" si="6"/>
        <v>10</v>
      </c>
      <c r="Q50" s="28">
        <f t="shared" si="7"/>
        <v>0</v>
      </c>
    </row>
    <row r="51" spans="1:17" x14ac:dyDescent="0.25">
      <c r="A51" s="33">
        <v>39</v>
      </c>
      <c r="B51" s="42" t="s">
        <v>1246</v>
      </c>
      <c r="C51" s="40"/>
      <c r="D51" s="35">
        <f t="shared" si="0"/>
        <v>5</v>
      </c>
      <c r="E51" s="86">
        <v>4.42</v>
      </c>
      <c r="F51" s="200" t="s">
        <v>101</v>
      </c>
      <c r="G51" s="44">
        <f t="shared" si="1"/>
        <v>22.1</v>
      </c>
      <c r="H51" s="194">
        <v>5</v>
      </c>
      <c r="I51" s="37">
        <f t="shared" si="2"/>
        <v>22.1</v>
      </c>
      <c r="J51" s="96"/>
      <c r="K51" s="46">
        <f t="shared" si="3"/>
        <v>0</v>
      </c>
      <c r="L51" s="194"/>
      <c r="M51" s="37">
        <f t="shared" si="4"/>
        <v>0</v>
      </c>
      <c r="N51" s="96"/>
      <c r="O51" s="32">
        <f t="shared" si="5"/>
        <v>0</v>
      </c>
      <c r="P51" s="28">
        <f t="shared" si="6"/>
        <v>5</v>
      </c>
      <c r="Q51" s="28">
        <f t="shared" si="7"/>
        <v>0</v>
      </c>
    </row>
    <row r="52" spans="1:17" x14ac:dyDescent="0.25">
      <c r="A52" s="33">
        <v>40</v>
      </c>
      <c r="B52" s="42" t="s">
        <v>976</v>
      </c>
      <c r="C52" s="40"/>
      <c r="D52" s="35">
        <f t="shared" si="0"/>
        <v>6</v>
      </c>
      <c r="E52" s="86">
        <v>87.36</v>
      </c>
      <c r="F52" s="200" t="s">
        <v>57</v>
      </c>
      <c r="G52" s="44">
        <f t="shared" si="1"/>
        <v>524.16</v>
      </c>
      <c r="H52" s="194">
        <v>3</v>
      </c>
      <c r="I52" s="37">
        <f t="shared" si="2"/>
        <v>262.08</v>
      </c>
      <c r="J52" s="96"/>
      <c r="K52" s="46">
        <f t="shared" si="3"/>
        <v>0</v>
      </c>
      <c r="L52" s="194">
        <v>3</v>
      </c>
      <c r="M52" s="37">
        <f t="shared" si="4"/>
        <v>262.08</v>
      </c>
      <c r="N52" s="96"/>
      <c r="O52" s="32">
        <f t="shared" si="5"/>
        <v>0</v>
      </c>
      <c r="P52" s="28">
        <f t="shared" si="6"/>
        <v>6</v>
      </c>
      <c r="Q52" s="28">
        <f t="shared" si="7"/>
        <v>0</v>
      </c>
    </row>
    <row r="53" spans="1:17" x14ac:dyDescent="0.25">
      <c r="A53" s="33">
        <v>41</v>
      </c>
      <c r="B53" s="42" t="s">
        <v>977</v>
      </c>
      <c r="C53" s="39"/>
      <c r="D53" s="35">
        <f t="shared" si="0"/>
        <v>20</v>
      </c>
      <c r="E53" s="108">
        <v>12.41</v>
      </c>
      <c r="F53" s="200" t="s">
        <v>101</v>
      </c>
      <c r="G53" s="44">
        <f t="shared" si="1"/>
        <v>248.2</v>
      </c>
      <c r="H53" s="194">
        <v>10</v>
      </c>
      <c r="I53" s="37">
        <f t="shared" si="2"/>
        <v>124.1</v>
      </c>
      <c r="J53" s="96"/>
      <c r="K53" s="46">
        <f t="shared" si="3"/>
        <v>0</v>
      </c>
      <c r="L53" s="194">
        <v>10</v>
      </c>
      <c r="M53" s="37">
        <f t="shared" si="4"/>
        <v>124.1</v>
      </c>
      <c r="N53" s="96"/>
      <c r="O53" s="32">
        <f t="shared" si="5"/>
        <v>0</v>
      </c>
      <c r="P53" s="28">
        <f t="shared" si="6"/>
        <v>20</v>
      </c>
      <c r="Q53" s="28">
        <f t="shared" si="7"/>
        <v>0</v>
      </c>
    </row>
    <row r="54" spans="1:17" x14ac:dyDescent="0.25">
      <c r="A54" s="33">
        <v>42</v>
      </c>
      <c r="B54" s="42" t="s">
        <v>36</v>
      </c>
      <c r="C54" s="40"/>
      <c r="D54" s="35">
        <f t="shared" si="0"/>
        <v>5</v>
      </c>
      <c r="E54" s="86">
        <v>131.96</v>
      </c>
      <c r="F54" s="200" t="s">
        <v>101</v>
      </c>
      <c r="G54" s="44">
        <f t="shared" si="1"/>
        <v>659.80000000000007</v>
      </c>
      <c r="H54" s="194">
        <v>5</v>
      </c>
      <c r="I54" s="37">
        <f t="shared" si="2"/>
        <v>659.80000000000007</v>
      </c>
      <c r="J54" s="96"/>
      <c r="K54" s="46">
        <f t="shared" si="3"/>
        <v>0</v>
      </c>
      <c r="L54" s="194"/>
      <c r="M54" s="37">
        <f t="shared" si="4"/>
        <v>0</v>
      </c>
      <c r="N54" s="96"/>
      <c r="O54" s="32">
        <f t="shared" si="5"/>
        <v>0</v>
      </c>
      <c r="P54" s="28">
        <f t="shared" si="6"/>
        <v>5</v>
      </c>
      <c r="Q54" s="28">
        <f t="shared" si="7"/>
        <v>0</v>
      </c>
    </row>
    <row r="55" spans="1:17" x14ac:dyDescent="0.25">
      <c r="A55" s="33">
        <v>43</v>
      </c>
      <c r="B55" s="42" t="s">
        <v>252</v>
      </c>
      <c r="C55" s="40"/>
      <c r="D55" s="35">
        <f t="shared" si="0"/>
        <v>3</v>
      </c>
      <c r="E55" s="86">
        <v>187.2</v>
      </c>
      <c r="F55" s="200" t="s">
        <v>101</v>
      </c>
      <c r="G55" s="44">
        <f t="shared" si="1"/>
        <v>561.59999999999991</v>
      </c>
      <c r="H55" s="194">
        <v>3</v>
      </c>
      <c r="I55" s="37">
        <f t="shared" si="2"/>
        <v>561.59999999999991</v>
      </c>
      <c r="J55" s="96"/>
      <c r="K55" s="46">
        <f t="shared" si="3"/>
        <v>0</v>
      </c>
      <c r="L55" s="194"/>
      <c r="M55" s="37">
        <f t="shared" si="4"/>
        <v>0</v>
      </c>
      <c r="N55" s="96"/>
      <c r="O55" s="32">
        <f t="shared" si="5"/>
        <v>0</v>
      </c>
      <c r="P55" s="28">
        <f t="shared" si="6"/>
        <v>3</v>
      </c>
      <c r="Q55" s="28">
        <f t="shared" si="7"/>
        <v>0</v>
      </c>
    </row>
    <row r="56" spans="1:17" x14ac:dyDescent="0.25">
      <c r="A56" s="33">
        <v>44</v>
      </c>
      <c r="B56" s="42" t="s">
        <v>418</v>
      </c>
      <c r="C56" s="40"/>
      <c r="D56" s="35">
        <f t="shared" si="0"/>
        <v>36</v>
      </c>
      <c r="E56" s="86">
        <v>69.78</v>
      </c>
      <c r="F56" s="200" t="s">
        <v>101</v>
      </c>
      <c r="G56" s="44">
        <f t="shared" si="1"/>
        <v>2512.08</v>
      </c>
      <c r="H56" s="194">
        <v>24</v>
      </c>
      <c r="I56" s="37">
        <f t="shared" si="2"/>
        <v>1674.72</v>
      </c>
      <c r="J56" s="96"/>
      <c r="K56" s="46">
        <f t="shared" si="3"/>
        <v>0</v>
      </c>
      <c r="L56" s="194">
        <v>12</v>
      </c>
      <c r="M56" s="37">
        <f t="shared" si="4"/>
        <v>837.36</v>
      </c>
      <c r="N56" s="96"/>
      <c r="O56" s="32">
        <f t="shared" si="5"/>
        <v>0</v>
      </c>
      <c r="P56" s="28">
        <f t="shared" si="6"/>
        <v>36</v>
      </c>
      <c r="Q56" s="28">
        <f t="shared" si="7"/>
        <v>0</v>
      </c>
    </row>
    <row r="57" spans="1:17" x14ac:dyDescent="0.25">
      <c r="A57" s="33">
        <v>45</v>
      </c>
      <c r="B57" s="42" t="s">
        <v>1247</v>
      </c>
      <c r="C57" s="40"/>
      <c r="D57" s="35">
        <f t="shared" si="0"/>
        <v>12</v>
      </c>
      <c r="E57" s="86">
        <v>1036.8</v>
      </c>
      <c r="F57" s="200" t="s">
        <v>34</v>
      </c>
      <c r="G57" s="44">
        <f t="shared" si="1"/>
        <v>12441.599999999999</v>
      </c>
      <c r="H57" s="194">
        <v>6</v>
      </c>
      <c r="I57" s="37">
        <f t="shared" si="2"/>
        <v>6220.7999999999993</v>
      </c>
      <c r="J57" s="96"/>
      <c r="K57" s="46">
        <f t="shared" si="3"/>
        <v>0</v>
      </c>
      <c r="L57" s="194">
        <v>6</v>
      </c>
      <c r="M57" s="37">
        <f t="shared" si="4"/>
        <v>6220.7999999999993</v>
      </c>
      <c r="N57" s="96"/>
      <c r="O57" s="32">
        <f t="shared" si="5"/>
        <v>0</v>
      </c>
      <c r="P57" s="28">
        <f t="shared" si="6"/>
        <v>12</v>
      </c>
      <c r="Q57" s="28">
        <f t="shared" si="7"/>
        <v>0</v>
      </c>
    </row>
    <row r="58" spans="1:17" x14ac:dyDescent="0.25">
      <c r="A58" s="33">
        <v>46</v>
      </c>
      <c r="B58" s="42" t="s">
        <v>979</v>
      </c>
      <c r="C58" s="39"/>
      <c r="D58" s="35">
        <f t="shared" si="0"/>
        <v>12</v>
      </c>
      <c r="E58" s="108"/>
      <c r="F58" s="200" t="s">
        <v>34</v>
      </c>
      <c r="G58" s="44">
        <f t="shared" si="1"/>
        <v>0</v>
      </c>
      <c r="H58" s="194">
        <v>6</v>
      </c>
      <c r="I58" s="37">
        <f t="shared" si="2"/>
        <v>0</v>
      </c>
      <c r="J58" s="96"/>
      <c r="K58" s="46">
        <f t="shared" si="3"/>
        <v>0</v>
      </c>
      <c r="L58" s="194">
        <v>6</v>
      </c>
      <c r="M58" s="37">
        <f t="shared" si="4"/>
        <v>0</v>
      </c>
      <c r="N58" s="96"/>
      <c r="O58" s="32">
        <f t="shared" si="5"/>
        <v>0</v>
      </c>
      <c r="P58" s="28">
        <f t="shared" si="6"/>
        <v>12</v>
      </c>
      <c r="Q58" s="28">
        <f t="shared" si="7"/>
        <v>0</v>
      </c>
    </row>
    <row r="59" spans="1:17" x14ac:dyDescent="0.25">
      <c r="A59" s="33">
        <v>47</v>
      </c>
      <c r="B59" s="42" t="s">
        <v>61</v>
      </c>
      <c r="C59" s="40"/>
      <c r="D59" s="35">
        <f t="shared" si="0"/>
        <v>40</v>
      </c>
      <c r="E59" s="86">
        <v>43.99</v>
      </c>
      <c r="F59" s="200" t="s">
        <v>101</v>
      </c>
      <c r="G59" s="44">
        <f t="shared" si="1"/>
        <v>1759.6000000000001</v>
      </c>
      <c r="H59" s="194">
        <v>10</v>
      </c>
      <c r="I59" s="37">
        <f t="shared" si="2"/>
        <v>439.90000000000003</v>
      </c>
      <c r="J59" s="96">
        <v>10</v>
      </c>
      <c r="K59" s="46">
        <f t="shared" si="3"/>
        <v>439.90000000000003</v>
      </c>
      <c r="L59" s="194">
        <v>10</v>
      </c>
      <c r="M59" s="37">
        <f t="shared" si="4"/>
        <v>439.90000000000003</v>
      </c>
      <c r="N59" s="96">
        <v>10</v>
      </c>
      <c r="O59" s="32">
        <f t="shared" si="5"/>
        <v>439.90000000000003</v>
      </c>
      <c r="P59" s="28">
        <f t="shared" si="6"/>
        <v>40</v>
      </c>
      <c r="Q59" s="28">
        <f t="shared" si="7"/>
        <v>0</v>
      </c>
    </row>
    <row r="60" spans="1:17" x14ac:dyDescent="0.25">
      <c r="A60" s="33">
        <v>48</v>
      </c>
      <c r="B60" s="42" t="s">
        <v>225</v>
      </c>
      <c r="C60" s="40"/>
      <c r="D60" s="35">
        <f t="shared" si="0"/>
        <v>40</v>
      </c>
      <c r="E60" s="86">
        <v>100</v>
      </c>
      <c r="F60" s="200" t="s">
        <v>101</v>
      </c>
      <c r="G60" s="44">
        <f t="shared" si="1"/>
        <v>4000</v>
      </c>
      <c r="H60" s="194">
        <v>40</v>
      </c>
      <c r="I60" s="37">
        <f t="shared" si="2"/>
        <v>4000</v>
      </c>
      <c r="J60" s="96"/>
      <c r="K60" s="46">
        <f t="shared" si="3"/>
        <v>0</v>
      </c>
      <c r="L60" s="194"/>
      <c r="M60" s="37">
        <f t="shared" si="4"/>
        <v>0</v>
      </c>
      <c r="N60" s="96"/>
      <c r="O60" s="32">
        <f t="shared" si="5"/>
        <v>0</v>
      </c>
      <c r="P60" s="28">
        <f t="shared" si="6"/>
        <v>40</v>
      </c>
      <c r="Q60" s="28">
        <f t="shared" si="7"/>
        <v>0</v>
      </c>
    </row>
    <row r="61" spans="1:17" x14ac:dyDescent="0.25">
      <c r="A61" s="33">
        <v>49</v>
      </c>
      <c r="B61" s="82" t="s">
        <v>514</v>
      </c>
      <c r="C61" s="40"/>
      <c r="D61" s="35">
        <f t="shared" si="0"/>
        <v>20</v>
      </c>
      <c r="E61" s="86">
        <v>47.82</v>
      </c>
      <c r="F61" s="200" t="s">
        <v>101</v>
      </c>
      <c r="G61" s="44">
        <f t="shared" si="1"/>
        <v>956.4</v>
      </c>
      <c r="H61" s="194">
        <v>10</v>
      </c>
      <c r="I61" s="37">
        <f t="shared" si="2"/>
        <v>478.2</v>
      </c>
      <c r="J61" s="96"/>
      <c r="K61" s="46">
        <f t="shared" si="3"/>
        <v>0</v>
      </c>
      <c r="L61" s="194">
        <v>10</v>
      </c>
      <c r="M61" s="37">
        <f t="shared" si="4"/>
        <v>478.2</v>
      </c>
      <c r="N61" s="96"/>
      <c r="O61" s="32">
        <f t="shared" si="5"/>
        <v>0</v>
      </c>
      <c r="P61" s="28">
        <f t="shared" si="6"/>
        <v>20</v>
      </c>
      <c r="Q61" s="28">
        <f t="shared" si="7"/>
        <v>0</v>
      </c>
    </row>
    <row r="62" spans="1:17" x14ac:dyDescent="0.25">
      <c r="A62" s="33">
        <v>50</v>
      </c>
      <c r="B62" s="42" t="s">
        <v>1248</v>
      </c>
      <c r="C62" s="40"/>
      <c r="D62" s="35">
        <f t="shared" si="0"/>
        <v>10</v>
      </c>
      <c r="E62" s="86">
        <v>350</v>
      </c>
      <c r="F62" s="200" t="s">
        <v>101</v>
      </c>
      <c r="G62" s="44">
        <f t="shared" si="1"/>
        <v>3500</v>
      </c>
      <c r="H62" s="194">
        <v>10</v>
      </c>
      <c r="I62" s="37">
        <f t="shared" si="2"/>
        <v>3500</v>
      </c>
      <c r="J62" s="96"/>
      <c r="K62" s="46">
        <f t="shared" si="3"/>
        <v>0</v>
      </c>
      <c r="L62" s="194"/>
      <c r="M62" s="37">
        <f t="shared" si="4"/>
        <v>0</v>
      </c>
      <c r="N62" s="96"/>
      <c r="O62" s="32">
        <f t="shared" si="5"/>
        <v>0</v>
      </c>
      <c r="P62" s="28">
        <f t="shared" si="6"/>
        <v>10</v>
      </c>
      <c r="Q62" s="28">
        <f t="shared" si="7"/>
        <v>0</v>
      </c>
    </row>
    <row r="63" spans="1:17" x14ac:dyDescent="0.25">
      <c r="A63" s="33">
        <v>51</v>
      </c>
      <c r="B63" s="42" t="s">
        <v>574</v>
      </c>
      <c r="C63" s="40"/>
      <c r="D63" s="35">
        <f t="shared" si="0"/>
        <v>10</v>
      </c>
      <c r="E63" s="86">
        <v>70.61</v>
      </c>
      <c r="F63" s="200" t="s">
        <v>101</v>
      </c>
      <c r="G63" s="44">
        <f t="shared" si="1"/>
        <v>706.1</v>
      </c>
      <c r="H63" s="194">
        <v>10</v>
      </c>
      <c r="I63" s="37">
        <f t="shared" si="2"/>
        <v>706.1</v>
      </c>
      <c r="J63" s="96"/>
      <c r="K63" s="46">
        <f t="shared" si="3"/>
        <v>0</v>
      </c>
      <c r="L63" s="194"/>
      <c r="M63" s="37">
        <f t="shared" si="4"/>
        <v>0</v>
      </c>
      <c r="N63" s="96"/>
      <c r="O63" s="32">
        <f t="shared" si="5"/>
        <v>0</v>
      </c>
      <c r="P63" s="28">
        <f t="shared" si="6"/>
        <v>10</v>
      </c>
      <c r="Q63" s="28">
        <f t="shared" si="7"/>
        <v>0</v>
      </c>
    </row>
    <row r="64" spans="1:17" x14ac:dyDescent="0.25">
      <c r="A64" s="33">
        <v>52</v>
      </c>
      <c r="B64" s="42" t="s">
        <v>1249</v>
      </c>
      <c r="C64" s="40"/>
      <c r="D64" s="35">
        <f t="shared" si="0"/>
        <v>10</v>
      </c>
      <c r="E64" s="86">
        <v>27.66</v>
      </c>
      <c r="F64" s="200" t="s">
        <v>101</v>
      </c>
      <c r="G64" s="44">
        <f t="shared" si="1"/>
        <v>276.60000000000002</v>
      </c>
      <c r="H64" s="194">
        <v>10</v>
      </c>
      <c r="I64" s="37">
        <f t="shared" si="2"/>
        <v>276.60000000000002</v>
      </c>
      <c r="J64" s="96"/>
      <c r="K64" s="46">
        <f t="shared" si="3"/>
        <v>0</v>
      </c>
      <c r="L64" s="194"/>
      <c r="M64" s="37">
        <f t="shared" si="4"/>
        <v>0</v>
      </c>
      <c r="N64" s="96"/>
      <c r="O64" s="32">
        <f t="shared" si="5"/>
        <v>0</v>
      </c>
      <c r="P64" s="28">
        <f t="shared" si="6"/>
        <v>10</v>
      </c>
      <c r="Q64" s="28">
        <f t="shared" si="7"/>
        <v>0</v>
      </c>
    </row>
    <row r="65" spans="1:17" x14ac:dyDescent="0.25">
      <c r="A65" s="33">
        <v>53</v>
      </c>
      <c r="B65" s="42" t="s">
        <v>180</v>
      </c>
      <c r="C65" s="40"/>
      <c r="D65" s="35">
        <f t="shared" si="0"/>
        <v>10</v>
      </c>
      <c r="E65" s="86">
        <v>24.63</v>
      </c>
      <c r="F65" s="200" t="s">
        <v>101</v>
      </c>
      <c r="G65" s="44">
        <f t="shared" si="1"/>
        <v>246.29999999999998</v>
      </c>
      <c r="H65" s="194">
        <v>10</v>
      </c>
      <c r="I65" s="37">
        <f t="shared" si="2"/>
        <v>246.29999999999998</v>
      </c>
      <c r="J65" s="96"/>
      <c r="K65" s="46">
        <f t="shared" si="3"/>
        <v>0</v>
      </c>
      <c r="L65" s="194"/>
      <c r="M65" s="37">
        <f t="shared" si="4"/>
        <v>0</v>
      </c>
      <c r="N65" s="96"/>
      <c r="O65" s="32">
        <f t="shared" si="5"/>
        <v>0</v>
      </c>
      <c r="P65" s="28">
        <f t="shared" si="6"/>
        <v>10</v>
      </c>
      <c r="Q65" s="28">
        <f t="shared" si="7"/>
        <v>0</v>
      </c>
    </row>
    <row r="66" spans="1:17" x14ac:dyDescent="0.25">
      <c r="A66" s="33">
        <v>54</v>
      </c>
      <c r="B66" s="42" t="s">
        <v>263</v>
      </c>
      <c r="C66" s="40"/>
      <c r="D66" s="35">
        <f t="shared" si="0"/>
        <v>10</v>
      </c>
      <c r="E66" s="86">
        <v>41.5</v>
      </c>
      <c r="F66" s="200" t="s">
        <v>101</v>
      </c>
      <c r="G66" s="44">
        <f t="shared" si="1"/>
        <v>415</v>
      </c>
      <c r="H66" s="194">
        <v>10</v>
      </c>
      <c r="I66" s="37">
        <f t="shared" si="2"/>
        <v>415</v>
      </c>
      <c r="J66" s="96"/>
      <c r="K66" s="46">
        <f t="shared" si="3"/>
        <v>0</v>
      </c>
      <c r="L66" s="194"/>
      <c r="M66" s="37">
        <f t="shared" si="4"/>
        <v>0</v>
      </c>
      <c r="N66" s="96"/>
      <c r="O66" s="32">
        <f t="shared" si="5"/>
        <v>0</v>
      </c>
      <c r="P66" s="28">
        <f t="shared" si="6"/>
        <v>10</v>
      </c>
      <c r="Q66" s="28">
        <f t="shared" si="7"/>
        <v>0</v>
      </c>
    </row>
    <row r="67" spans="1:17" x14ac:dyDescent="0.25">
      <c r="A67" s="33">
        <v>55</v>
      </c>
      <c r="B67" s="42" t="s">
        <v>190</v>
      </c>
      <c r="C67" s="40"/>
      <c r="D67" s="35">
        <f t="shared" si="0"/>
        <v>30</v>
      </c>
      <c r="E67" s="86">
        <v>15</v>
      </c>
      <c r="F67" s="200" t="s">
        <v>101</v>
      </c>
      <c r="G67" s="44">
        <f t="shared" si="1"/>
        <v>450</v>
      </c>
      <c r="H67" s="194">
        <v>30</v>
      </c>
      <c r="I67" s="37">
        <f t="shared" si="2"/>
        <v>450</v>
      </c>
      <c r="J67" s="96"/>
      <c r="K67" s="46">
        <f t="shared" si="3"/>
        <v>0</v>
      </c>
      <c r="L67" s="194"/>
      <c r="M67" s="37">
        <f t="shared" si="4"/>
        <v>0</v>
      </c>
      <c r="N67" s="96"/>
      <c r="O67" s="32">
        <f t="shared" si="5"/>
        <v>0</v>
      </c>
      <c r="P67" s="28">
        <f t="shared" si="6"/>
        <v>30</v>
      </c>
      <c r="Q67" s="28">
        <f t="shared" si="7"/>
        <v>0</v>
      </c>
    </row>
    <row r="68" spans="1:17" x14ac:dyDescent="0.25">
      <c r="A68" s="33">
        <v>56</v>
      </c>
      <c r="B68" s="42" t="s">
        <v>982</v>
      </c>
      <c r="C68" s="40"/>
      <c r="D68" s="35">
        <f t="shared" si="0"/>
        <v>5</v>
      </c>
      <c r="E68" s="86">
        <v>23.59</v>
      </c>
      <c r="F68" s="200" t="s">
        <v>101</v>
      </c>
      <c r="G68" s="44">
        <f t="shared" si="1"/>
        <v>117.95</v>
      </c>
      <c r="H68" s="194">
        <v>5</v>
      </c>
      <c r="I68" s="37">
        <f t="shared" si="2"/>
        <v>117.95</v>
      </c>
      <c r="J68" s="96"/>
      <c r="K68" s="46">
        <f t="shared" si="3"/>
        <v>0</v>
      </c>
      <c r="L68" s="194"/>
      <c r="M68" s="37">
        <f t="shared" si="4"/>
        <v>0</v>
      </c>
      <c r="N68" s="96"/>
      <c r="O68" s="32">
        <f t="shared" si="5"/>
        <v>0</v>
      </c>
      <c r="P68" s="28">
        <f t="shared" si="6"/>
        <v>5</v>
      </c>
      <c r="Q68" s="28">
        <f t="shared" si="7"/>
        <v>0</v>
      </c>
    </row>
    <row r="69" spans="1:17" x14ac:dyDescent="0.25">
      <c r="A69" s="33">
        <v>57</v>
      </c>
      <c r="B69" s="42" t="s">
        <v>983</v>
      </c>
      <c r="C69" s="40"/>
      <c r="D69" s="35">
        <f t="shared" si="0"/>
        <v>12</v>
      </c>
      <c r="E69" s="86">
        <v>139.88</v>
      </c>
      <c r="F69" s="200" t="s">
        <v>105</v>
      </c>
      <c r="G69" s="44">
        <f t="shared" si="1"/>
        <v>1678.56</v>
      </c>
      <c r="H69" s="194">
        <v>12</v>
      </c>
      <c r="I69" s="37">
        <f t="shared" si="2"/>
        <v>1678.56</v>
      </c>
      <c r="J69" s="96"/>
      <c r="K69" s="46">
        <f t="shared" si="3"/>
        <v>0</v>
      </c>
      <c r="L69" s="194"/>
      <c r="M69" s="37">
        <f t="shared" si="4"/>
        <v>0</v>
      </c>
      <c r="N69" s="96"/>
      <c r="O69" s="32">
        <f t="shared" si="5"/>
        <v>0</v>
      </c>
      <c r="P69" s="28">
        <f t="shared" si="6"/>
        <v>12</v>
      </c>
      <c r="Q69" s="28">
        <f t="shared" si="7"/>
        <v>0</v>
      </c>
    </row>
    <row r="70" spans="1:17" x14ac:dyDescent="0.25">
      <c r="A70" s="33">
        <v>58</v>
      </c>
      <c r="B70" s="42" t="s">
        <v>984</v>
      </c>
      <c r="C70" s="40"/>
      <c r="D70" s="35">
        <f t="shared" si="0"/>
        <v>12</v>
      </c>
      <c r="E70" s="86">
        <v>139.88</v>
      </c>
      <c r="F70" s="200" t="s">
        <v>105</v>
      </c>
      <c r="G70" s="44">
        <f t="shared" si="1"/>
        <v>1678.56</v>
      </c>
      <c r="H70" s="194">
        <v>12</v>
      </c>
      <c r="I70" s="37">
        <f t="shared" si="2"/>
        <v>1678.56</v>
      </c>
      <c r="J70" s="96"/>
      <c r="K70" s="46">
        <f t="shared" si="3"/>
        <v>0</v>
      </c>
      <c r="L70" s="194"/>
      <c r="M70" s="37">
        <f t="shared" si="4"/>
        <v>0</v>
      </c>
      <c r="N70" s="96"/>
      <c r="O70" s="32">
        <f t="shared" si="5"/>
        <v>0</v>
      </c>
      <c r="P70" s="28">
        <f t="shared" si="6"/>
        <v>12</v>
      </c>
      <c r="Q70" s="28">
        <f t="shared" si="7"/>
        <v>0</v>
      </c>
    </row>
    <row r="71" spans="1:17" x14ac:dyDescent="0.25">
      <c r="A71" s="33">
        <v>59</v>
      </c>
      <c r="B71" s="42" t="s">
        <v>419</v>
      </c>
      <c r="C71" s="40"/>
      <c r="D71" s="35">
        <f t="shared" si="0"/>
        <v>100</v>
      </c>
      <c r="E71" s="86">
        <v>5</v>
      </c>
      <c r="F71" s="200" t="s">
        <v>101</v>
      </c>
      <c r="G71" s="44">
        <f t="shared" si="1"/>
        <v>500</v>
      </c>
      <c r="H71" s="194">
        <v>100</v>
      </c>
      <c r="I71" s="37">
        <f t="shared" si="2"/>
        <v>500</v>
      </c>
      <c r="J71" s="96"/>
      <c r="K71" s="46">
        <f t="shared" si="3"/>
        <v>0</v>
      </c>
      <c r="L71" s="194"/>
      <c r="M71" s="37">
        <f t="shared" si="4"/>
        <v>0</v>
      </c>
      <c r="N71" s="96"/>
      <c r="O71" s="32">
        <f t="shared" si="5"/>
        <v>0</v>
      </c>
      <c r="P71" s="28">
        <f t="shared" si="6"/>
        <v>100</v>
      </c>
      <c r="Q71" s="28">
        <f t="shared" si="7"/>
        <v>0</v>
      </c>
    </row>
    <row r="72" spans="1:17" x14ac:dyDescent="0.25">
      <c r="A72" s="33">
        <v>60</v>
      </c>
      <c r="B72" s="42" t="s">
        <v>990</v>
      </c>
      <c r="C72" s="40"/>
      <c r="D72" s="35">
        <f t="shared" si="0"/>
        <v>100</v>
      </c>
      <c r="E72" s="86">
        <v>5</v>
      </c>
      <c r="F72" s="200" t="s">
        <v>101</v>
      </c>
      <c r="G72" s="44">
        <f t="shared" si="1"/>
        <v>500</v>
      </c>
      <c r="H72" s="194">
        <v>100</v>
      </c>
      <c r="I72" s="37">
        <f t="shared" si="2"/>
        <v>500</v>
      </c>
      <c r="J72" s="96"/>
      <c r="K72" s="46">
        <f t="shared" si="3"/>
        <v>0</v>
      </c>
      <c r="L72" s="194"/>
      <c r="M72" s="37">
        <f t="shared" si="4"/>
        <v>0</v>
      </c>
      <c r="N72" s="96"/>
      <c r="O72" s="32">
        <f t="shared" si="5"/>
        <v>0</v>
      </c>
      <c r="P72" s="28">
        <f t="shared" si="6"/>
        <v>100</v>
      </c>
      <c r="Q72" s="28">
        <f t="shared" si="7"/>
        <v>0</v>
      </c>
    </row>
    <row r="73" spans="1:17" x14ac:dyDescent="0.25">
      <c r="A73" s="33">
        <v>61</v>
      </c>
      <c r="B73" s="42" t="s">
        <v>1250</v>
      </c>
      <c r="C73" s="39"/>
      <c r="D73" s="35">
        <f t="shared" si="0"/>
        <v>100</v>
      </c>
      <c r="E73" s="108">
        <v>50</v>
      </c>
      <c r="F73" s="200" t="s">
        <v>101</v>
      </c>
      <c r="G73" s="44">
        <f t="shared" si="1"/>
        <v>5000</v>
      </c>
      <c r="H73" s="194">
        <v>100</v>
      </c>
      <c r="I73" s="37">
        <f t="shared" si="2"/>
        <v>5000</v>
      </c>
      <c r="J73" s="96"/>
      <c r="K73" s="46">
        <f t="shared" si="3"/>
        <v>0</v>
      </c>
      <c r="L73" s="194"/>
      <c r="M73" s="37">
        <f t="shared" si="4"/>
        <v>0</v>
      </c>
      <c r="N73" s="96"/>
      <c r="O73" s="32">
        <f t="shared" si="5"/>
        <v>0</v>
      </c>
      <c r="P73" s="28">
        <f t="shared" si="6"/>
        <v>100</v>
      </c>
      <c r="Q73" s="28">
        <f t="shared" si="7"/>
        <v>0</v>
      </c>
    </row>
    <row r="74" spans="1:17" x14ac:dyDescent="0.25">
      <c r="A74" s="33">
        <v>62</v>
      </c>
      <c r="B74" s="42" t="s">
        <v>1251</v>
      </c>
      <c r="C74" s="40"/>
      <c r="D74" s="35">
        <f t="shared" si="0"/>
        <v>20</v>
      </c>
      <c r="E74" s="86">
        <v>42.38</v>
      </c>
      <c r="F74" s="200" t="s">
        <v>101</v>
      </c>
      <c r="G74" s="44">
        <f t="shared" si="1"/>
        <v>847.6</v>
      </c>
      <c r="H74" s="194">
        <v>20</v>
      </c>
      <c r="I74" s="37">
        <f t="shared" si="2"/>
        <v>847.6</v>
      </c>
      <c r="J74" s="96"/>
      <c r="K74" s="46">
        <f t="shared" si="3"/>
        <v>0</v>
      </c>
      <c r="L74" s="194"/>
      <c r="M74" s="37">
        <f t="shared" si="4"/>
        <v>0</v>
      </c>
      <c r="N74" s="96"/>
      <c r="O74" s="32">
        <f t="shared" si="5"/>
        <v>0</v>
      </c>
      <c r="P74" s="28">
        <f t="shared" si="6"/>
        <v>20</v>
      </c>
      <c r="Q74" s="28">
        <f t="shared" si="7"/>
        <v>0</v>
      </c>
    </row>
    <row r="75" spans="1:17" x14ac:dyDescent="0.25">
      <c r="A75" s="33"/>
      <c r="B75" s="42"/>
      <c r="C75" s="40"/>
      <c r="D75" s="35"/>
      <c r="E75" s="86"/>
      <c r="F75" s="200"/>
      <c r="G75" s="44"/>
      <c r="H75" s="194"/>
      <c r="I75" s="37">
        <f>H75*E75</f>
        <v>0</v>
      </c>
      <c r="J75" s="96"/>
      <c r="K75" s="46">
        <f>J75*E75</f>
        <v>0</v>
      </c>
      <c r="L75" s="194"/>
      <c r="M75" s="37">
        <f>L75*E75</f>
        <v>0</v>
      </c>
      <c r="N75" s="96"/>
      <c r="O75" s="32">
        <f>N75*E75</f>
        <v>0</v>
      </c>
      <c r="P75" s="28">
        <f t="shared" ref="P75:P76" si="8">N75+L75+J75+H75</f>
        <v>0</v>
      </c>
      <c r="Q75" s="28">
        <f t="shared" ref="Q75:Q76" si="9">P75-D75</f>
        <v>0</v>
      </c>
    </row>
    <row r="76" spans="1:17" x14ac:dyDescent="0.25">
      <c r="A76" s="33"/>
      <c r="B76" s="42"/>
      <c r="C76" s="39"/>
      <c r="D76" s="35"/>
      <c r="E76" s="108"/>
      <c r="F76" s="200"/>
      <c r="G76" s="44"/>
      <c r="H76" s="194"/>
      <c r="I76" s="37">
        <f>H76*E76</f>
        <v>0</v>
      </c>
      <c r="J76" s="96"/>
      <c r="K76" s="46">
        <f>J76*E76</f>
        <v>0</v>
      </c>
      <c r="L76" s="194"/>
      <c r="M76" s="37">
        <f>L76*E76</f>
        <v>0</v>
      </c>
      <c r="N76" s="96"/>
      <c r="O76" s="32">
        <f>N76*E76</f>
        <v>0</v>
      </c>
      <c r="P76" s="28">
        <f t="shared" si="8"/>
        <v>0</v>
      </c>
      <c r="Q76" s="28">
        <f t="shared" si="9"/>
        <v>0</v>
      </c>
    </row>
    <row r="77" spans="1:17" x14ac:dyDescent="0.25">
      <c r="A77" s="33"/>
      <c r="B77" s="42"/>
      <c r="C77" s="40"/>
      <c r="D77" s="35"/>
      <c r="E77" s="86"/>
      <c r="F77" s="200"/>
      <c r="G77" s="44"/>
      <c r="H77" s="194"/>
      <c r="I77" s="37"/>
      <c r="J77" s="96"/>
      <c r="K77" s="46"/>
      <c r="L77" s="194"/>
      <c r="M77" s="37"/>
      <c r="N77" s="96"/>
      <c r="O77" s="32"/>
      <c r="P77" s="28"/>
      <c r="Q77" s="28"/>
    </row>
    <row r="78" spans="1:17" x14ac:dyDescent="0.25">
      <c r="A78" s="33"/>
      <c r="B78" s="42"/>
      <c r="C78" s="40"/>
      <c r="D78" s="35"/>
      <c r="E78" s="86"/>
      <c r="F78" s="200"/>
      <c r="G78" s="44"/>
      <c r="H78" s="194"/>
      <c r="I78" s="37"/>
      <c r="J78" s="96"/>
      <c r="K78" s="46"/>
      <c r="L78" s="194"/>
      <c r="M78" s="37"/>
      <c r="N78" s="96"/>
      <c r="O78" s="32"/>
      <c r="P78" s="28"/>
      <c r="Q78" s="28"/>
    </row>
    <row r="79" spans="1:17" x14ac:dyDescent="0.25">
      <c r="A79" s="33"/>
      <c r="B79" s="42"/>
      <c r="C79" s="40"/>
      <c r="D79" s="35"/>
      <c r="E79" s="86"/>
      <c r="F79" s="200"/>
      <c r="G79" s="44"/>
      <c r="H79" s="194"/>
      <c r="I79" s="37"/>
      <c r="J79" s="96"/>
      <c r="K79" s="46"/>
      <c r="L79" s="194"/>
      <c r="M79" s="37"/>
      <c r="N79" s="96"/>
      <c r="O79" s="32"/>
      <c r="P79" s="28"/>
      <c r="Q79" s="28"/>
    </row>
    <row r="80" spans="1:17" x14ac:dyDescent="0.25">
      <c r="A80" s="33"/>
      <c r="B80" s="42"/>
      <c r="C80" s="40"/>
      <c r="D80" s="35"/>
      <c r="E80" s="86"/>
      <c r="F80" s="200"/>
      <c r="G80" s="44"/>
      <c r="H80" s="194"/>
      <c r="I80" s="37"/>
      <c r="J80" s="96"/>
      <c r="K80" s="46"/>
      <c r="L80" s="194"/>
      <c r="M80" s="37"/>
      <c r="N80" s="96"/>
      <c r="O80" s="32"/>
      <c r="P80" s="28"/>
      <c r="Q80" s="28"/>
    </row>
    <row r="81" spans="1:15" x14ac:dyDescent="0.25">
      <c r="A81" s="33"/>
      <c r="B81" s="42"/>
      <c r="C81" s="40"/>
      <c r="D81" s="35"/>
      <c r="E81" s="86"/>
      <c r="F81" s="200"/>
      <c r="G81" s="44"/>
      <c r="H81" s="194"/>
      <c r="I81" s="37"/>
      <c r="J81" s="96"/>
      <c r="K81" s="46"/>
      <c r="L81" s="194"/>
      <c r="M81" s="37"/>
      <c r="N81" s="96"/>
      <c r="O81" s="32"/>
    </row>
    <row r="82" spans="1:15" x14ac:dyDescent="0.25">
      <c r="A82" s="33"/>
      <c r="B82" s="42"/>
      <c r="C82" s="40"/>
      <c r="D82" s="35"/>
      <c r="E82" s="86"/>
      <c r="F82" s="200"/>
      <c r="G82" s="44"/>
      <c r="H82" s="194"/>
      <c r="I82" s="37"/>
      <c r="J82" s="96"/>
      <c r="K82" s="46"/>
      <c r="L82" s="194"/>
      <c r="M82" s="37"/>
      <c r="N82" s="96"/>
      <c r="O82" s="32"/>
    </row>
    <row r="83" spans="1:15" x14ac:dyDescent="0.25">
      <c r="A83" s="33"/>
      <c r="B83" s="42"/>
      <c r="C83" s="40"/>
      <c r="D83" s="35"/>
      <c r="E83" s="86"/>
      <c r="F83" s="603"/>
      <c r="G83" s="44"/>
      <c r="H83" s="194"/>
      <c r="I83" s="37"/>
      <c r="J83" s="96"/>
      <c r="K83" s="46"/>
      <c r="L83" s="194"/>
      <c r="M83" s="37"/>
      <c r="N83" s="96"/>
      <c r="O83" s="32"/>
    </row>
    <row r="84" spans="1:15" ht="13.5" thickBot="1" x14ac:dyDescent="0.3">
      <c r="A84" s="63"/>
      <c r="B84" s="64"/>
      <c r="C84" s="65"/>
      <c r="D84" s="66"/>
      <c r="E84" s="67"/>
      <c r="F84" s="68"/>
      <c r="G84" s="69"/>
      <c r="H84" s="70"/>
      <c r="I84" s="71"/>
      <c r="J84" s="72"/>
      <c r="K84" s="69"/>
      <c r="L84" s="70"/>
      <c r="M84" s="71"/>
      <c r="N84" s="97"/>
      <c r="O84" s="73"/>
    </row>
    <row r="85" spans="1:15" ht="14.25" thickTop="1" thickBot="1" x14ac:dyDescent="0.3">
      <c r="A85" s="74"/>
      <c r="B85" s="81" t="s">
        <v>77</v>
      </c>
      <c r="C85" s="76"/>
      <c r="D85" s="77"/>
      <c r="E85" s="78"/>
      <c r="F85" s="79"/>
      <c r="G85" s="80">
        <f>SUM(G13:G84)</f>
        <v>82883.22</v>
      </c>
      <c r="H85" s="76"/>
      <c r="I85" s="80">
        <f>SUM(I13:I84)</f>
        <v>52584.629999999983</v>
      </c>
      <c r="J85" s="78"/>
      <c r="K85" s="80">
        <f>SUM(K13:K84)</f>
        <v>3404.3900000000003</v>
      </c>
      <c r="L85" s="76"/>
      <c r="M85" s="80">
        <f>SUM(M13:M84)</f>
        <v>23520.420000000002</v>
      </c>
      <c r="N85" s="98"/>
      <c r="O85" s="80">
        <f>SUM(O13:O84)</f>
        <v>3373.78</v>
      </c>
    </row>
    <row r="86" spans="1:15" ht="13.5" thickTop="1" x14ac:dyDescent="0.25">
      <c r="A86" s="8" t="s">
        <v>5</v>
      </c>
      <c r="B86" s="9"/>
      <c r="C86" s="285"/>
      <c r="D86" s="9" t="s">
        <v>6</v>
      </c>
      <c r="E86" s="9"/>
      <c r="F86" s="17"/>
      <c r="G86" s="22"/>
      <c r="H86" s="285"/>
      <c r="I86" s="22"/>
      <c r="J86" s="285"/>
      <c r="K86" s="22"/>
      <c r="L86" s="26"/>
      <c r="M86" s="23" t="s">
        <v>7</v>
      </c>
      <c r="N86" s="29"/>
    </row>
    <row r="87" spans="1:15" x14ac:dyDescent="0.25">
      <c r="D87" s="8" t="s">
        <v>8</v>
      </c>
    </row>
    <row r="90" spans="1:15" x14ac:dyDescent="0.25">
      <c r="A90" s="652" t="s">
        <v>1226</v>
      </c>
      <c r="B90" s="652"/>
      <c r="C90" s="288"/>
      <c r="D90" s="653" t="s">
        <v>9</v>
      </c>
      <c r="E90" s="653"/>
      <c r="F90" s="653"/>
      <c r="G90" s="20"/>
      <c r="H90" s="653" t="s">
        <v>10</v>
      </c>
      <c r="I90" s="653"/>
      <c r="J90" s="653"/>
      <c r="K90" s="20"/>
      <c r="L90" s="288"/>
      <c r="M90" s="653" t="s">
        <v>25</v>
      </c>
      <c r="N90" s="653"/>
      <c r="O90" s="653"/>
    </row>
    <row r="91" spans="1:15" x14ac:dyDescent="0.25">
      <c r="A91" s="654" t="s">
        <v>11</v>
      </c>
      <c r="B91" s="654"/>
      <c r="C91" s="287"/>
      <c r="D91" s="655" t="s">
        <v>12</v>
      </c>
      <c r="E91" s="655"/>
      <c r="F91" s="655"/>
      <c r="G91" s="24"/>
      <c r="H91" s="655" t="s">
        <v>13</v>
      </c>
      <c r="I91" s="655"/>
      <c r="J91" s="655"/>
      <c r="K91" s="24"/>
      <c r="L91" s="287"/>
      <c r="M91" s="655" t="s">
        <v>26</v>
      </c>
      <c r="N91" s="655"/>
      <c r="O91" s="655"/>
    </row>
  </sheetData>
  <mergeCells count="26">
    <mergeCell ref="A91:B91"/>
    <mergeCell ref="D91:F91"/>
    <mergeCell ref="H91:J91"/>
    <mergeCell ref="M91:O91"/>
    <mergeCell ref="L10:M11"/>
    <mergeCell ref="N10:O11"/>
    <mergeCell ref="A90:B90"/>
    <mergeCell ref="D90:F90"/>
    <mergeCell ref="H90:J90"/>
    <mergeCell ref="M90:O90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C6:E6"/>
    <mergeCell ref="A1:O1"/>
    <mergeCell ref="A2:O2"/>
    <mergeCell ref="C4:E4"/>
    <mergeCell ref="F4:I4"/>
    <mergeCell ref="C5:E5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83"/>
  <sheetViews>
    <sheetView showWhiteSpace="0" view="pageLayout" topLeftCell="A10" zoomScale="85" zoomScaleNormal="100" zoomScalePageLayoutView="85" workbookViewId="0">
      <selection activeCell="G34" sqref="G33:G34"/>
    </sheetView>
  </sheetViews>
  <sheetFormatPr defaultColWidth="9.140625" defaultRowHeight="12.75" x14ac:dyDescent="0.25"/>
  <cols>
    <col min="1" max="1" width="5.42578125" style="8" customWidth="1"/>
    <col min="2" max="2" width="30" style="8" customWidth="1"/>
    <col min="3" max="3" width="8.7109375" style="4" customWidth="1"/>
    <col min="4" max="4" width="9.7109375" style="4" customWidth="1"/>
    <col min="5" max="5" width="10.28515625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454"/>
      <c r="D3" s="454"/>
      <c r="F3" s="16"/>
      <c r="G3" s="20"/>
      <c r="H3" s="454"/>
      <c r="I3" s="20"/>
      <c r="J3" s="454"/>
      <c r="K3" s="20"/>
      <c r="L3" s="454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52" t="s">
        <v>1</v>
      </c>
      <c r="D4" s="652"/>
      <c r="E4" s="652"/>
      <c r="F4" s="652"/>
      <c r="G4" s="9"/>
      <c r="H4" s="9"/>
      <c r="I4" s="9"/>
      <c r="J4" s="454"/>
      <c r="K4" s="20"/>
      <c r="L4" s="454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672"/>
      <c r="G5" s="21"/>
      <c r="H5" s="453"/>
      <c r="I5" s="21"/>
      <c r="J5" s="454"/>
      <c r="K5" s="20"/>
      <c r="L5" s="454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72" t="s">
        <v>2122</v>
      </c>
      <c r="D6" s="684"/>
      <c r="E6" s="684"/>
      <c r="F6" s="684"/>
      <c r="G6" s="21"/>
      <c r="H6" s="453"/>
      <c r="I6" s="21"/>
      <c r="J6" s="454"/>
      <c r="K6" s="20"/>
      <c r="L6" s="454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2"/>
      <c r="D7" s="672"/>
      <c r="E7" s="672"/>
      <c r="F7" s="672"/>
      <c r="G7" s="21"/>
      <c r="H7" s="453"/>
      <c r="I7" s="21"/>
      <c r="J7" s="454"/>
      <c r="K7" s="20"/>
      <c r="L7" s="454"/>
      <c r="M7" s="20"/>
      <c r="N7" s="28"/>
      <c r="O7" s="20"/>
      <c r="P7" s="28"/>
      <c r="Q7" s="28"/>
    </row>
    <row r="8" spans="1:17" s="5" customFormat="1" ht="13.5" thickBot="1" x14ac:dyDescent="0.3">
      <c r="C8" s="453"/>
      <c r="D8" s="453"/>
      <c r="E8" s="453"/>
      <c r="F8" s="17"/>
      <c r="G8" s="21"/>
      <c r="H8" s="453"/>
      <c r="I8" s="21"/>
      <c r="J8" s="454"/>
      <c r="K8" s="20"/>
      <c r="L8" s="454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456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465"/>
      <c r="C12" s="50"/>
      <c r="D12" s="51"/>
      <c r="E12" s="52"/>
      <c r="F12" s="53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5" customFormat="1" x14ac:dyDescent="0.25">
      <c r="A13" s="33">
        <v>1</v>
      </c>
      <c r="B13" s="467" t="s">
        <v>2123</v>
      </c>
      <c r="C13" s="39"/>
      <c r="D13" s="35">
        <v>6</v>
      </c>
      <c r="E13" s="108">
        <v>129.97999999999999</v>
      </c>
      <c r="F13" s="200" t="s">
        <v>40</v>
      </c>
      <c r="G13" s="44">
        <f>E13*D13</f>
        <v>779.87999999999988</v>
      </c>
      <c r="H13" s="194">
        <v>3</v>
      </c>
      <c r="I13" s="37">
        <f>H13*E13</f>
        <v>389.93999999999994</v>
      </c>
      <c r="J13" s="96"/>
      <c r="K13" s="46"/>
      <c r="L13" s="194">
        <v>3</v>
      </c>
      <c r="M13" s="37">
        <f>L13*E13</f>
        <v>389.93999999999994</v>
      </c>
      <c r="N13" s="96"/>
      <c r="O13" s="32"/>
      <c r="P13" s="28"/>
      <c r="Q13" s="28"/>
    </row>
    <row r="14" spans="1:17" s="7" customFormat="1" x14ac:dyDescent="0.25">
      <c r="A14" s="33">
        <v>2</v>
      </c>
      <c r="B14" s="467" t="s">
        <v>2124</v>
      </c>
      <c r="C14" s="40"/>
      <c r="D14" s="35">
        <v>6</v>
      </c>
      <c r="E14" s="86">
        <v>114.51</v>
      </c>
      <c r="F14" s="200" t="s">
        <v>40</v>
      </c>
      <c r="G14" s="44">
        <f t="shared" ref="G14:G32" si="0">E14*D14</f>
        <v>687.06000000000006</v>
      </c>
      <c r="H14" s="194">
        <v>3</v>
      </c>
      <c r="I14" s="37">
        <f t="shared" ref="I14:I32" si="1">H14*E14</f>
        <v>343.53000000000003</v>
      </c>
      <c r="J14" s="96"/>
      <c r="K14" s="46"/>
      <c r="L14" s="194">
        <v>3</v>
      </c>
      <c r="M14" s="37">
        <f t="shared" ref="M14:M32" si="2">L14*E14</f>
        <v>343.53000000000003</v>
      </c>
      <c r="N14" s="96"/>
      <c r="O14" s="32"/>
      <c r="P14" s="28"/>
      <c r="Q14" s="28"/>
    </row>
    <row r="15" spans="1:17" s="7" customFormat="1" x14ac:dyDescent="0.25">
      <c r="A15" s="33">
        <v>3</v>
      </c>
      <c r="B15" s="467" t="s">
        <v>2125</v>
      </c>
      <c r="C15" s="40"/>
      <c r="D15" s="35">
        <v>6</v>
      </c>
      <c r="E15" s="86">
        <v>114.51</v>
      </c>
      <c r="F15" s="200" t="s">
        <v>40</v>
      </c>
      <c r="G15" s="44">
        <f t="shared" si="0"/>
        <v>687.06000000000006</v>
      </c>
      <c r="H15" s="194">
        <v>3</v>
      </c>
      <c r="I15" s="37">
        <f t="shared" si="1"/>
        <v>343.53000000000003</v>
      </c>
      <c r="J15" s="96"/>
      <c r="K15" s="46"/>
      <c r="L15" s="194">
        <v>3</v>
      </c>
      <c r="M15" s="37">
        <f t="shared" si="2"/>
        <v>343.53000000000003</v>
      </c>
      <c r="N15" s="96"/>
      <c r="O15" s="32"/>
      <c r="P15" s="28"/>
      <c r="Q15" s="28"/>
    </row>
    <row r="16" spans="1:17" s="7" customFormat="1" x14ac:dyDescent="0.25">
      <c r="A16" s="33">
        <v>4</v>
      </c>
      <c r="B16" s="467" t="s">
        <v>2126</v>
      </c>
      <c r="C16" s="40"/>
      <c r="D16" s="35">
        <v>4</v>
      </c>
      <c r="E16" s="86">
        <v>100</v>
      </c>
      <c r="F16" s="200" t="s">
        <v>45</v>
      </c>
      <c r="G16" s="44">
        <f t="shared" si="0"/>
        <v>400</v>
      </c>
      <c r="H16" s="194">
        <v>2</v>
      </c>
      <c r="I16" s="37">
        <f t="shared" si="1"/>
        <v>200</v>
      </c>
      <c r="J16" s="96"/>
      <c r="K16" s="46"/>
      <c r="L16" s="194">
        <v>2</v>
      </c>
      <c r="M16" s="37">
        <f t="shared" si="2"/>
        <v>200</v>
      </c>
      <c r="N16" s="96"/>
      <c r="O16" s="32"/>
      <c r="P16" s="28"/>
      <c r="Q16" s="28"/>
    </row>
    <row r="17" spans="1:17" s="7" customFormat="1" x14ac:dyDescent="0.25">
      <c r="A17" s="33">
        <v>5</v>
      </c>
      <c r="B17" s="467" t="s">
        <v>2127</v>
      </c>
      <c r="C17" s="40"/>
      <c r="D17" s="35">
        <v>4</v>
      </c>
      <c r="E17" s="86">
        <v>100</v>
      </c>
      <c r="F17" s="200" t="s">
        <v>45</v>
      </c>
      <c r="G17" s="44">
        <f t="shared" si="0"/>
        <v>400</v>
      </c>
      <c r="H17" s="194">
        <v>2</v>
      </c>
      <c r="I17" s="37">
        <f t="shared" si="1"/>
        <v>200</v>
      </c>
      <c r="J17" s="96"/>
      <c r="K17" s="46"/>
      <c r="L17" s="194">
        <v>2</v>
      </c>
      <c r="M17" s="37">
        <f t="shared" si="2"/>
        <v>200</v>
      </c>
      <c r="N17" s="96"/>
      <c r="O17" s="32"/>
      <c r="P17" s="28"/>
      <c r="Q17" s="28"/>
    </row>
    <row r="18" spans="1:17" s="7" customFormat="1" x14ac:dyDescent="0.25">
      <c r="A18" s="33">
        <v>6</v>
      </c>
      <c r="B18" s="467" t="s">
        <v>2128</v>
      </c>
      <c r="C18" s="39"/>
      <c r="D18" s="35">
        <v>6</v>
      </c>
      <c r="E18" s="108">
        <v>70.72</v>
      </c>
      <c r="F18" s="200" t="s">
        <v>212</v>
      </c>
      <c r="G18" s="44">
        <f t="shared" si="0"/>
        <v>424.32</v>
      </c>
      <c r="H18" s="194">
        <v>3</v>
      </c>
      <c r="I18" s="37">
        <f t="shared" si="1"/>
        <v>212.16</v>
      </c>
      <c r="J18" s="96"/>
      <c r="K18" s="46"/>
      <c r="L18" s="194">
        <v>3</v>
      </c>
      <c r="M18" s="37">
        <f t="shared" si="2"/>
        <v>212.16</v>
      </c>
      <c r="N18" s="96"/>
      <c r="O18" s="32"/>
      <c r="P18" s="28"/>
      <c r="Q18" s="28"/>
    </row>
    <row r="19" spans="1:17" s="7" customFormat="1" x14ac:dyDescent="0.25">
      <c r="A19" s="33">
        <v>7</v>
      </c>
      <c r="B19" s="467" t="s">
        <v>2129</v>
      </c>
      <c r="C19" s="40"/>
      <c r="D19" s="35">
        <v>4</v>
      </c>
      <c r="E19" s="86">
        <v>1000</v>
      </c>
      <c r="F19" s="200" t="s">
        <v>105</v>
      </c>
      <c r="G19" s="44">
        <f t="shared" si="0"/>
        <v>4000</v>
      </c>
      <c r="H19" s="194">
        <v>2</v>
      </c>
      <c r="I19" s="37">
        <f t="shared" si="1"/>
        <v>2000</v>
      </c>
      <c r="J19" s="96"/>
      <c r="K19" s="46"/>
      <c r="L19" s="194">
        <v>2</v>
      </c>
      <c r="M19" s="37">
        <f t="shared" si="2"/>
        <v>2000</v>
      </c>
      <c r="N19" s="96"/>
      <c r="O19" s="32"/>
      <c r="P19" s="28"/>
      <c r="Q19" s="28"/>
    </row>
    <row r="20" spans="1:17" s="7" customFormat="1" x14ac:dyDescent="0.25">
      <c r="A20" s="33">
        <v>8</v>
      </c>
      <c r="B20" s="467" t="s">
        <v>48</v>
      </c>
      <c r="C20" s="40"/>
      <c r="D20" s="35">
        <v>50</v>
      </c>
      <c r="E20" s="86">
        <v>2.91</v>
      </c>
      <c r="F20" s="200" t="s">
        <v>101</v>
      </c>
      <c r="G20" s="44">
        <f t="shared" si="0"/>
        <v>145.5</v>
      </c>
      <c r="H20" s="194">
        <v>50</v>
      </c>
      <c r="I20" s="37">
        <f t="shared" si="1"/>
        <v>145.5</v>
      </c>
      <c r="J20" s="96"/>
      <c r="K20" s="46"/>
      <c r="L20" s="194"/>
      <c r="M20" s="37">
        <f t="shared" si="2"/>
        <v>0</v>
      </c>
      <c r="N20" s="96"/>
      <c r="O20" s="32"/>
      <c r="P20" s="28"/>
      <c r="Q20" s="28"/>
    </row>
    <row r="21" spans="1:17" s="7" customFormat="1" x14ac:dyDescent="0.25">
      <c r="A21" s="33">
        <v>9</v>
      </c>
      <c r="B21" s="467" t="s">
        <v>49</v>
      </c>
      <c r="C21" s="40"/>
      <c r="D21" s="35">
        <v>50</v>
      </c>
      <c r="E21" s="86">
        <v>2.5299999999999998</v>
      </c>
      <c r="F21" s="200" t="s">
        <v>101</v>
      </c>
      <c r="G21" s="44">
        <f t="shared" si="0"/>
        <v>126.49999999999999</v>
      </c>
      <c r="H21" s="194">
        <v>50</v>
      </c>
      <c r="I21" s="37">
        <f t="shared" si="1"/>
        <v>126.49999999999999</v>
      </c>
      <c r="J21" s="96"/>
      <c r="K21" s="46"/>
      <c r="L21" s="194"/>
      <c r="M21" s="37">
        <f t="shared" si="2"/>
        <v>0</v>
      </c>
      <c r="N21" s="96"/>
      <c r="O21" s="32"/>
      <c r="P21" s="28"/>
      <c r="Q21" s="28"/>
    </row>
    <row r="22" spans="1:17" s="7" customFormat="1" x14ac:dyDescent="0.25">
      <c r="A22" s="33">
        <v>10</v>
      </c>
      <c r="B22" s="467" t="s">
        <v>68</v>
      </c>
      <c r="C22" s="40"/>
      <c r="D22" s="35">
        <v>2</v>
      </c>
      <c r="E22" s="86">
        <v>82.16</v>
      </c>
      <c r="F22" s="200" t="s">
        <v>101</v>
      </c>
      <c r="G22" s="44">
        <f t="shared" si="0"/>
        <v>164.32</v>
      </c>
      <c r="H22" s="194">
        <v>2</v>
      </c>
      <c r="I22" s="37">
        <f t="shared" si="1"/>
        <v>164.32</v>
      </c>
      <c r="J22" s="96"/>
      <c r="K22" s="46"/>
      <c r="L22" s="194"/>
      <c r="M22" s="37">
        <f t="shared" si="2"/>
        <v>0</v>
      </c>
      <c r="N22" s="96"/>
      <c r="O22" s="32"/>
      <c r="P22" s="28"/>
      <c r="Q22" s="28"/>
    </row>
    <row r="23" spans="1:17" s="7" customFormat="1" x14ac:dyDescent="0.25">
      <c r="A23" s="33">
        <v>11</v>
      </c>
      <c r="B23" s="467" t="s">
        <v>2130</v>
      </c>
      <c r="C23" s="40"/>
      <c r="D23" s="35">
        <v>4</v>
      </c>
      <c r="E23" s="86">
        <v>20.68</v>
      </c>
      <c r="F23" s="200" t="s">
        <v>45</v>
      </c>
      <c r="G23" s="44">
        <f t="shared" si="0"/>
        <v>82.72</v>
      </c>
      <c r="H23" s="194">
        <v>4</v>
      </c>
      <c r="I23" s="37">
        <f t="shared" si="1"/>
        <v>82.72</v>
      </c>
      <c r="J23" s="96"/>
      <c r="K23" s="46"/>
      <c r="L23" s="194"/>
      <c r="M23" s="37">
        <f t="shared" si="2"/>
        <v>0</v>
      </c>
      <c r="N23" s="96"/>
      <c r="O23" s="32"/>
      <c r="P23" s="28"/>
      <c r="Q23" s="28"/>
    </row>
    <row r="24" spans="1:17" s="7" customFormat="1" x14ac:dyDescent="0.25">
      <c r="A24" s="33">
        <v>12</v>
      </c>
      <c r="B24" s="467" t="s">
        <v>245</v>
      </c>
      <c r="C24" s="40"/>
      <c r="D24" s="35">
        <v>2</v>
      </c>
      <c r="E24" s="86">
        <v>47.82</v>
      </c>
      <c r="F24" s="200" t="s">
        <v>101</v>
      </c>
      <c r="G24" s="44">
        <f t="shared" si="0"/>
        <v>95.64</v>
      </c>
      <c r="H24" s="194">
        <v>2</v>
      </c>
      <c r="I24" s="37">
        <f t="shared" si="1"/>
        <v>95.64</v>
      </c>
      <c r="J24" s="96"/>
      <c r="K24" s="46"/>
      <c r="L24" s="194"/>
      <c r="M24" s="37">
        <f t="shared" si="2"/>
        <v>0</v>
      </c>
      <c r="N24" s="96"/>
      <c r="O24" s="32"/>
      <c r="P24" s="28"/>
      <c r="Q24" s="28"/>
    </row>
    <row r="25" spans="1:17" s="7" customFormat="1" x14ac:dyDescent="0.25">
      <c r="A25" s="33">
        <v>13</v>
      </c>
      <c r="B25" s="467" t="s">
        <v>2131</v>
      </c>
      <c r="C25" s="40"/>
      <c r="D25" s="35">
        <v>6</v>
      </c>
      <c r="E25" s="86">
        <v>43.99</v>
      </c>
      <c r="F25" s="200" t="s">
        <v>101</v>
      </c>
      <c r="G25" s="44">
        <f t="shared" si="0"/>
        <v>263.94</v>
      </c>
      <c r="H25" s="194">
        <v>3</v>
      </c>
      <c r="I25" s="37">
        <f t="shared" si="1"/>
        <v>131.97</v>
      </c>
      <c r="J25" s="96"/>
      <c r="K25" s="46"/>
      <c r="L25" s="194">
        <v>3</v>
      </c>
      <c r="M25" s="37">
        <f t="shared" si="2"/>
        <v>131.97</v>
      </c>
      <c r="N25" s="96"/>
      <c r="O25" s="32"/>
      <c r="P25" s="28"/>
      <c r="Q25" s="28"/>
    </row>
    <row r="26" spans="1:17" s="7" customFormat="1" x14ac:dyDescent="0.25">
      <c r="A26" s="33">
        <v>14</v>
      </c>
      <c r="B26" s="467" t="s">
        <v>203</v>
      </c>
      <c r="C26" s="40"/>
      <c r="D26" s="35">
        <v>6</v>
      </c>
      <c r="E26" s="86">
        <v>10.9</v>
      </c>
      <c r="F26" s="200" t="s">
        <v>101</v>
      </c>
      <c r="G26" s="44">
        <f t="shared" si="0"/>
        <v>65.400000000000006</v>
      </c>
      <c r="H26" s="194">
        <v>3</v>
      </c>
      <c r="I26" s="37">
        <f t="shared" si="1"/>
        <v>32.700000000000003</v>
      </c>
      <c r="J26" s="96"/>
      <c r="K26" s="46"/>
      <c r="L26" s="194">
        <v>3</v>
      </c>
      <c r="M26" s="37">
        <f t="shared" si="2"/>
        <v>32.700000000000003</v>
      </c>
      <c r="N26" s="96"/>
      <c r="O26" s="32"/>
      <c r="P26" s="28"/>
      <c r="Q26" s="28"/>
    </row>
    <row r="27" spans="1:17" s="7" customFormat="1" x14ac:dyDescent="0.25">
      <c r="A27" s="33">
        <v>15</v>
      </c>
      <c r="B27" s="467" t="s">
        <v>67</v>
      </c>
      <c r="C27" s="40"/>
      <c r="D27" s="35">
        <v>4</v>
      </c>
      <c r="E27" s="86">
        <v>17.559999999999999</v>
      </c>
      <c r="F27" s="200" t="s">
        <v>101</v>
      </c>
      <c r="G27" s="44">
        <f t="shared" si="0"/>
        <v>70.239999999999995</v>
      </c>
      <c r="H27" s="194">
        <v>2</v>
      </c>
      <c r="I27" s="37">
        <f t="shared" si="1"/>
        <v>35.119999999999997</v>
      </c>
      <c r="J27" s="96"/>
      <c r="K27" s="46"/>
      <c r="L27" s="194">
        <v>2</v>
      </c>
      <c r="M27" s="37">
        <f t="shared" si="2"/>
        <v>35.119999999999997</v>
      </c>
      <c r="N27" s="96"/>
      <c r="O27" s="32"/>
      <c r="P27" s="28"/>
      <c r="Q27" s="28"/>
    </row>
    <row r="28" spans="1:17" s="7" customFormat="1" x14ac:dyDescent="0.25">
      <c r="A28" s="33">
        <v>16</v>
      </c>
      <c r="B28" s="467" t="s">
        <v>89</v>
      </c>
      <c r="C28" s="40"/>
      <c r="D28" s="35">
        <v>50</v>
      </c>
      <c r="E28" s="86">
        <v>15</v>
      </c>
      <c r="F28" s="200" t="s">
        <v>101</v>
      </c>
      <c r="G28" s="44">
        <f t="shared" si="0"/>
        <v>750</v>
      </c>
      <c r="H28" s="194">
        <v>50</v>
      </c>
      <c r="I28" s="37">
        <f t="shared" si="1"/>
        <v>750</v>
      </c>
      <c r="J28" s="96"/>
      <c r="K28" s="46"/>
      <c r="L28" s="194"/>
      <c r="M28" s="37">
        <f t="shared" si="2"/>
        <v>0</v>
      </c>
      <c r="N28" s="96"/>
      <c r="O28" s="32"/>
      <c r="P28" s="28"/>
      <c r="Q28" s="28"/>
    </row>
    <row r="29" spans="1:17" s="7" customFormat="1" x14ac:dyDescent="0.25">
      <c r="A29" s="33">
        <v>17</v>
      </c>
      <c r="B29" s="467" t="s">
        <v>90</v>
      </c>
      <c r="C29" s="40"/>
      <c r="D29" s="35">
        <v>50</v>
      </c>
      <c r="E29" s="86">
        <v>13</v>
      </c>
      <c r="F29" s="200" t="s">
        <v>101</v>
      </c>
      <c r="G29" s="44">
        <f t="shared" si="0"/>
        <v>650</v>
      </c>
      <c r="H29" s="194">
        <v>50</v>
      </c>
      <c r="I29" s="37">
        <f t="shared" si="1"/>
        <v>650</v>
      </c>
      <c r="J29" s="96"/>
      <c r="K29" s="46"/>
      <c r="L29" s="194"/>
      <c r="M29" s="37">
        <f t="shared" si="2"/>
        <v>0</v>
      </c>
      <c r="N29" s="96"/>
      <c r="O29" s="32"/>
      <c r="P29" s="28"/>
      <c r="Q29" s="28"/>
    </row>
    <row r="30" spans="1:17" s="7" customFormat="1" x14ac:dyDescent="0.25">
      <c r="A30" s="33">
        <v>18</v>
      </c>
      <c r="B30" s="467" t="s">
        <v>111</v>
      </c>
      <c r="C30" s="40"/>
      <c r="D30" s="35">
        <v>5</v>
      </c>
      <c r="E30" s="86">
        <v>69.78</v>
      </c>
      <c r="F30" s="200" t="s">
        <v>101</v>
      </c>
      <c r="G30" s="44">
        <f t="shared" si="0"/>
        <v>348.9</v>
      </c>
      <c r="H30" s="194">
        <v>5</v>
      </c>
      <c r="I30" s="37">
        <f t="shared" si="1"/>
        <v>348.9</v>
      </c>
      <c r="J30" s="96"/>
      <c r="K30" s="46"/>
      <c r="L30" s="194"/>
      <c r="M30" s="37">
        <f t="shared" si="2"/>
        <v>0</v>
      </c>
      <c r="N30" s="96"/>
      <c r="O30" s="32"/>
      <c r="P30" s="28"/>
      <c r="Q30" s="28"/>
    </row>
    <row r="31" spans="1:17" s="7" customFormat="1" x14ac:dyDescent="0.25">
      <c r="A31" s="33">
        <v>19</v>
      </c>
      <c r="B31" s="467" t="s">
        <v>1270</v>
      </c>
      <c r="C31" s="40"/>
      <c r="D31" s="35">
        <v>5</v>
      </c>
      <c r="E31" s="86">
        <v>17.350000000000001</v>
      </c>
      <c r="F31" s="200" t="s">
        <v>212</v>
      </c>
      <c r="G31" s="44">
        <f t="shared" si="0"/>
        <v>86.75</v>
      </c>
      <c r="H31" s="194">
        <v>5</v>
      </c>
      <c r="I31" s="37">
        <f t="shared" si="1"/>
        <v>86.75</v>
      </c>
      <c r="J31" s="96"/>
      <c r="K31" s="46"/>
      <c r="L31" s="194"/>
      <c r="M31" s="37">
        <f t="shared" si="2"/>
        <v>0</v>
      </c>
      <c r="N31" s="96"/>
      <c r="O31" s="32"/>
      <c r="P31" s="28"/>
      <c r="Q31" s="28"/>
    </row>
    <row r="32" spans="1:17" s="7" customFormat="1" x14ac:dyDescent="0.25">
      <c r="A32" s="33">
        <v>20</v>
      </c>
      <c r="B32" s="467" t="s">
        <v>1407</v>
      </c>
      <c r="C32" s="40"/>
      <c r="D32" s="35">
        <v>2</v>
      </c>
      <c r="E32" s="86">
        <v>12.74</v>
      </c>
      <c r="F32" s="200" t="s">
        <v>45</v>
      </c>
      <c r="G32" s="44">
        <f t="shared" si="0"/>
        <v>25.48</v>
      </c>
      <c r="H32" s="194">
        <v>2</v>
      </c>
      <c r="I32" s="37">
        <f t="shared" si="1"/>
        <v>25.48</v>
      </c>
      <c r="J32" s="96"/>
      <c r="K32" s="46"/>
      <c r="L32" s="194"/>
      <c r="M32" s="37">
        <f t="shared" si="2"/>
        <v>0</v>
      </c>
      <c r="N32" s="96"/>
      <c r="O32" s="32"/>
      <c r="P32" s="28"/>
      <c r="Q32" s="28"/>
    </row>
    <row r="33" spans="1:17" x14ac:dyDescent="0.25">
      <c r="A33" s="33">
        <v>21</v>
      </c>
      <c r="B33" s="467" t="s">
        <v>2132</v>
      </c>
      <c r="C33" s="39"/>
      <c r="D33" s="35">
        <v>2</v>
      </c>
      <c r="E33" s="108">
        <v>20.79</v>
      </c>
      <c r="F33" s="200" t="s">
        <v>45</v>
      </c>
      <c r="G33" s="44">
        <f>E33*D33</f>
        <v>41.58</v>
      </c>
      <c r="H33" s="194">
        <v>2</v>
      </c>
      <c r="I33" s="37">
        <f>H33*E33</f>
        <v>41.58</v>
      </c>
      <c r="J33" s="96"/>
      <c r="K33" s="46"/>
      <c r="L33" s="194"/>
      <c r="M33" s="37">
        <f>L33*E33</f>
        <v>0</v>
      </c>
      <c r="N33" s="96"/>
      <c r="O33" s="32"/>
      <c r="P33" s="28"/>
      <c r="Q33" s="28"/>
    </row>
    <row r="34" spans="1:17" x14ac:dyDescent="0.25">
      <c r="A34" s="33">
        <v>22</v>
      </c>
      <c r="B34" s="467" t="s">
        <v>2133</v>
      </c>
      <c r="C34" s="40"/>
      <c r="D34" s="35">
        <v>1</v>
      </c>
      <c r="E34" s="86">
        <v>27.4</v>
      </c>
      <c r="F34" s="200" t="s">
        <v>101</v>
      </c>
      <c r="G34" s="44">
        <f>E34*D34</f>
        <v>27.4</v>
      </c>
      <c r="H34" s="194">
        <v>1</v>
      </c>
      <c r="I34" s="37">
        <f>H34*E34</f>
        <v>27.4</v>
      </c>
      <c r="J34" s="96"/>
      <c r="K34" s="46"/>
      <c r="L34" s="194"/>
      <c r="M34" s="37">
        <f>L34*E34</f>
        <v>0</v>
      </c>
      <c r="N34" s="96"/>
      <c r="O34" s="32"/>
      <c r="P34" s="28"/>
      <c r="Q34" s="28"/>
    </row>
    <row r="35" spans="1:17" ht="13.5" thickBot="1" x14ac:dyDescent="0.3">
      <c r="A35" s="63"/>
      <c r="B35" s="466"/>
      <c r="C35" s="65"/>
      <c r="D35" s="66"/>
      <c r="E35" s="67"/>
      <c r="F35" s="68"/>
      <c r="G35" s="69"/>
      <c r="H35" s="70"/>
      <c r="I35" s="71"/>
      <c r="J35" s="72"/>
      <c r="K35" s="69"/>
      <c r="L35" s="70"/>
      <c r="M35" s="71"/>
      <c r="N35" s="97"/>
      <c r="O35" s="73"/>
      <c r="P35" s="28"/>
      <c r="Q35" s="28"/>
    </row>
    <row r="36" spans="1:17" ht="14.25" thickTop="1" thickBot="1" x14ac:dyDescent="0.3">
      <c r="A36" s="74"/>
      <c r="B36" s="81" t="s">
        <v>2007</v>
      </c>
      <c r="C36" s="76"/>
      <c r="D36" s="77"/>
      <c r="E36" s="78"/>
      <c r="F36" s="79"/>
      <c r="G36" s="80">
        <f>SUM(G13:G35)</f>
        <v>10322.689999999999</v>
      </c>
      <c r="H36" s="76"/>
      <c r="I36" s="80">
        <f>SUM(I13:I35)</f>
        <v>6433.7399999999989</v>
      </c>
      <c r="J36" s="78"/>
      <c r="K36" s="80">
        <f>SUM(K13:K35)</f>
        <v>0</v>
      </c>
      <c r="L36" s="76"/>
      <c r="M36" s="80">
        <f>SUM(M13:M35)</f>
        <v>3888.9499999999994</v>
      </c>
      <c r="N36" s="98"/>
      <c r="O36" s="80">
        <f>SUM(O13:O35)</f>
        <v>0</v>
      </c>
      <c r="P36" s="28"/>
      <c r="Q36" s="28"/>
    </row>
    <row r="37" spans="1:17" ht="13.5" thickTop="1" x14ac:dyDescent="0.25">
      <c r="A37" s="8" t="s">
        <v>5</v>
      </c>
      <c r="B37" s="9"/>
      <c r="C37" s="453"/>
      <c r="D37" s="9" t="s">
        <v>6</v>
      </c>
      <c r="E37" s="9"/>
      <c r="F37" s="17"/>
      <c r="G37" s="22"/>
      <c r="H37" s="453"/>
      <c r="I37" s="22"/>
      <c r="J37" s="453"/>
      <c r="K37" s="22"/>
      <c r="L37" s="26"/>
      <c r="M37" s="23" t="s">
        <v>7</v>
      </c>
      <c r="N37" s="29"/>
      <c r="P37" s="28"/>
      <c r="Q37" s="28"/>
    </row>
    <row r="38" spans="1:17" x14ac:dyDescent="0.25">
      <c r="D38" s="8" t="s">
        <v>8</v>
      </c>
      <c r="P38" s="28"/>
      <c r="Q38" s="28"/>
    </row>
    <row r="39" spans="1:17" x14ac:dyDescent="0.25">
      <c r="P39" s="28"/>
      <c r="Q39" s="28"/>
    </row>
    <row r="40" spans="1:17" x14ac:dyDescent="0.25">
      <c r="P40" s="28"/>
      <c r="Q40" s="28"/>
    </row>
    <row r="41" spans="1:17" x14ac:dyDescent="0.25">
      <c r="A41" s="652" t="s">
        <v>537</v>
      </c>
      <c r="B41" s="652"/>
      <c r="C41" s="454"/>
      <c r="D41" s="653" t="s">
        <v>9</v>
      </c>
      <c r="E41" s="653"/>
      <c r="F41" s="653"/>
      <c r="G41" s="20"/>
      <c r="H41" s="653" t="s">
        <v>10</v>
      </c>
      <c r="I41" s="653"/>
      <c r="J41" s="653"/>
      <c r="K41" s="20"/>
      <c r="L41" s="454"/>
      <c r="M41" s="653" t="s">
        <v>25</v>
      </c>
      <c r="N41" s="653"/>
      <c r="O41" s="653"/>
      <c r="P41" s="28"/>
      <c r="Q41" s="28"/>
    </row>
    <row r="42" spans="1:17" x14ac:dyDescent="0.25">
      <c r="A42" s="654" t="s">
        <v>11</v>
      </c>
      <c r="B42" s="654"/>
      <c r="C42" s="455"/>
      <c r="D42" s="655" t="s">
        <v>12</v>
      </c>
      <c r="E42" s="655"/>
      <c r="F42" s="655"/>
      <c r="G42" s="24"/>
      <c r="H42" s="655" t="s">
        <v>13</v>
      </c>
      <c r="I42" s="655"/>
      <c r="J42" s="655"/>
      <c r="K42" s="24"/>
      <c r="L42" s="455"/>
      <c r="M42" s="655" t="s">
        <v>26</v>
      </c>
      <c r="N42" s="655"/>
      <c r="O42" s="655"/>
      <c r="P42" s="28"/>
      <c r="Q42" s="28"/>
    </row>
    <row r="43" spans="1:17" ht="15.75" x14ac:dyDescent="0.25">
      <c r="A43" s="683" t="s">
        <v>14</v>
      </c>
      <c r="B43" s="683"/>
      <c r="C43" s="683"/>
      <c r="D43" s="683"/>
      <c r="E43" s="683"/>
      <c r="F43" s="683"/>
      <c r="G43" s="683"/>
      <c r="H43" s="683"/>
      <c r="I43" s="683"/>
      <c r="J43" s="683"/>
      <c r="K43" s="683"/>
      <c r="L43" s="683"/>
      <c r="M43" s="683"/>
      <c r="N43" s="683"/>
      <c r="O43" s="683"/>
    </row>
    <row r="44" spans="1:17" ht="15.75" x14ac:dyDescent="0.25">
      <c r="A44" s="683" t="s">
        <v>1624</v>
      </c>
      <c r="B44" s="683"/>
      <c r="C44" s="683"/>
      <c r="D44" s="683"/>
      <c r="E44" s="683"/>
      <c r="F44" s="683"/>
      <c r="G44" s="683"/>
      <c r="H44" s="683"/>
      <c r="I44" s="683"/>
      <c r="J44" s="683"/>
      <c r="K44" s="683"/>
      <c r="L44" s="683"/>
      <c r="M44" s="683"/>
      <c r="N44" s="683"/>
      <c r="O44" s="683"/>
    </row>
    <row r="45" spans="1:17" x14ac:dyDescent="0.25">
      <c r="A45" s="5"/>
      <c r="B45" s="5"/>
      <c r="C45" s="454"/>
      <c r="D45" s="454"/>
      <c r="E45" s="5"/>
      <c r="F45" s="16"/>
      <c r="G45" s="20"/>
      <c r="H45" s="454"/>
      <c r="I45" s="20"/>
      <c r="J45" s="454"/>
      <c r="K45" s="20"/>
      <c r="L45" s="454"/>
      <c r="M45" s="20"/>
      <c r="N45" s="28"/>
      <c r="O45" s="20"/>
    </row>
    <row r="46" spans="1:17" x14ac:dyDescent="0.25">
      <c r="A46" s="5" t="s">
        <v>0</v>
      </c>
      <c r="B46" s="5"/>
      <c r="C46" s="652" t="s">
        <v>1</v>
      </c>
      <c r="D46" s="652"/>
      <c r="E46" s="652"/>
      <c r="F46" s="652"/>
      <c r="G46" s="9"/>
      <c r="H46" s="9"/>
      <c r="I46" s="9"/>
      <c r="J46" s="454"/>
      <c r="K46" s="20"/>
      <c r="L46" s="454"/>
      <c r="M46" s="20"/>
      <c r="N46" s="28"/>
      <c r="O46" s="20"/>
    </row>
    <row r="47" spans="1:17" x14ac:dyDescent="0.25">
      <c r="A47" s="5" t="s">
        <v>16</v>
      </c>
      <c r="B47" s="5"/>
      <c r="C47" s="672"/>
      <c r="D47" s="672"/>
      <c r="E47" s="672"/>
      <c r="F47" s="672"/>
      <c r="G47" s="21"/>
      <c r="H47" s="453"/>
      <c r="I47" s="21"/>
      <c r="J47" s="454"/>
      <c r="K47" s="20"/>
      <c r="L47" s="454"/>
      <c r="M47" s="20"/>
      <c r="N47" s="28"/>
      <c r="O47" s="20"/>
    </row>
    <row r="48" spans="1:17" x14ac:dyDescent="0.25">
      <c r="A48" s="5" t="s">
        <v>17</v>
      </c>
      <c r="B48" s="5"/>
      <c r="C48" s="672" t="s">
        <v>2122</v>
      </c>
      <c r="D48" s="684"/>
      <c r="E48" s="684"/>
      <c r="F48" s="684"/>
      <c r="G48" s="21"/>
      <c r="H48" s="453"/>
      <c r="I48" s="21"/>
      <c r="J48" s="454"/>
      <c r="K48" s="20"/>
      <c r="L48" s="454"/>
      <c r="M48" s="20"/>
      <c r="N48" s="28"/>
      <c r="O48" s="20"/>
    </row>
    <row r="49" spans="1:15" x14ac:dyDescent="0.25">
      <c r="A49" s="5" t="s">
        <v>18</v>
      </c>
      <c r="B49" s="5"/>
      <c r="C49" s="672"/>
      <c r="D49" s="672"/>
      <c r="E49" s="672"/>
      <c r="F49" s="672"/>
      <c r="G49" s="21"/>
      <c r="H49" s="453"/>
      <c r="I49" s="21"/>
      <c r="J49" s="454"/>
      <c r="K49" s="20"/>
      <c r="L49" s="454"/>
      <c r="M49" s="20"/>
      <c r="N49" s="28"/>
      <c r="O49" s="20"/>
    </row>
    <row r="50" spans="1:15" ht="13.5" thickBot="1" x14ac:dyDescent="0.3">
      <c r="A50" s="5"/>
      <c r="B50" s="5"/>
      <c r="C50" s="453"/>
      <c r="D50" s="453"/>
      <c r="E50" s="453"/>
      <c r="F50" s="17"/>
      <c r="G50" s="21"/>
      <c r="H50" s="453"/>
      <c r="I50" s="21"/>
      <c r="J50" s="454"/>
      <c r="K50" s="20"/>
      <c r="L50" s="454"/>
      <c r="M50" s="20"/>
      <c r="N50" s="28"/>
      <c r="O50" s="20"/>
    </row>
    <row r="51" spans="1:15" ht="13.5" thickTop="1" x14ac:dyDescent="0.25">
      <c r="A51" s="674" t="s">
        <v>2</v>
      </c>
      <c r="B51" s="677" t="s">
        <v>19</v>
      </c>
      <c r="C51" s="680" t="s">
        <v>20</v>
      </c>
      <c r="D51" s="680"/>
      <c r="E51" s="681" t="s">
        <v>23</v>
      </c>
      <c r="F51" s="680"/>
      <c r="G51" s="682"/>
      <c r="H51" s="656" t="s">
        <v>24</v>
      </c>
      <c r="I51" s="656"/>
      <c r="J51" s="656"/>
      <c r="K51" s="656"/>
      <c r="L51" s="656"/>
      <c r="M51" s="656"/>
      <c r="N51" s="656"/>
      <c r="O51" s="657"/>
    </row>
    <row r="52" spans="1:15" x14ac:dyDescent="0.25">
      <c r="A52" s="675"/>
      <c r="B52" s="678"/>
      <c r="C52" s="38" t="s">
        <v>20</v>
      </c>
      <c r="D52" s="34" t="s">
        <v>22</v>
      </c>
      <c r="E52" s="658" t="s">
        <v>3</v>
      </c>
      <c r="F52" s="659"/>
      <c r="G52" s="662" t="s">
        <v>4</v>
      </c>
      <c r="H52" s="664">
        <v>1</v>
      </c>
      <c r="I52" s="664"/>
      <c r="J52" s="666">
        <v>2</v>
      </c>
      <c r="K52" s="667"/>
      <c r="L52" s="664">
        <v>3</v>
      </c>
      <c r="M52" s="664"/>
      <c r="N52" s="666">
        <v>4</v>
      </c>
      <c r="O52" s="670"/>
    </row>
    <row r="53" spans="1:15" ht="13.5" thickBot="1" x14ac:dyDescent="0.3">
      <c r="A53" s="676"/>
      <c r="B53" s="679"/>
      <c r="C53" s="456" t="s">
        <v>21</v>
      </c>
      <c r="D53" s="60"/>
      <c r="E53" s="660"/>
      <c r="F53" s="661"/>
      <c r="G53" s="663"/>
      <c r="H53" s="665"/>
      <c r="I53" s="665"/>
      <c r="J53" s="668"/>
      <c r="K53" s="669"/>
      <c r="L53" s="665"/>
      <c r="M53" s="665"/>
      <c r="N53" s="668"/>
      <c r="O53" s="671"/>
    </row>
    <row r="54" spans="1:15" x14ac:dyDescent="0.25">
      <c r="A54" s="48"/>
      <c r="B54" s="414" t="s">
        <v>2008</v>
      </c>
      <c r="C54" s="50"/>
      <c r="D54" s="51"/>
      <c r="E54" s="52"/>
      <c r="F54" s="53"/>
      <c r="G54" s="415">
        <f>G36</f>
        <v>10322.689999999999</v>
      </c>
      <c r="H54" s="50"/>
      <c r="I54" s="416">
        <f>I36</f>
        <v>6433.7399999999989</v>
      </c>
      <c r="J54" s="56"/>
      <c r="K54" s="57">
        <f>K36</f>
        <v>0</v>
      </c>
      <c r="L54" s="50"/>
      <c r="M54" s="416">
        <f>M36</f>
        <v>3888.9499999999994</v>
      </c>
      <c r="N54" s="95"/>
      <c r="O54" s="58">
        <f>O36</f>
        <v>0</v>
      </c>
    </row>
    <row r="55" spans="1:15" x14ac:dyDescent="0.25">
      <c r="A55" s="33"/>
      <c r="B55" s="64"/>
      <c r="C55" s="39"/>
      <c r="D55" s="35"/>
      <c r="E55" s="108"/>
      <c r="F55" s="200"/>
      <c r="G55" s="44"/>
      <c r="H55" s="194"/>
      <c r="I55" s="37"/>
      <c r="J55" s="96"/>
      <c r="K55" s="46"/>
      <c r="L55" s="194"/>
      <c r="M55" s="37"/>
      <c r="N55" s="96"/>
      <c r="O55" s="32"/>
    </row>
    <row r="56" spans="1:15" x14ac:dyDescent="0.25">
      <c r="A56" s="33">
        <v>23</v>
      </c>
      <c r="B56" s="467" t="s">
        <v>2134</v>
      </c>
      <c r="C56" s="40"/>
      <c r="D56" s="35">
        <v>50</v>
      </c>
      <c r="E56" s="86">
        <v>4.08</v>
      </c>
      <c r="F56" s="200" t="s">
        <v>101</v>
      </c>
      <c r="G56" s="44">
        <f t="shared" ref="G56:G61" si="3">E56*D56</f>
        <v>204</v>
      </c>
      <c r="H56" s="194">
        <v>50</v>
      </c>
      <c r="I56" s="37">
        <f t="shared" ref="I56:I61" si="4">H56*E56</f>
        <v>204</v>
      </c>
      <c r="J56" s="96"/>
      <c r="K56" s="46"/>
      <c r="L56" s="194"/>
      <c r="M56" s="37">
        <f t="shared" ref="M56:M61" si="5">L56*E56</f>
        <v>0</v>
      </c>
      <c r="N56" s="96"/>
      <c r="O56" s="32"/>
    </row>
    <row r="57" spans="1:15" x14ac:dyDescent="0.25">
      <c r="A57" s="33">
        <v>24</v>
      </c>
      <c r="B57" s="467" t="s">
        <v>51</v>
      </c>
      <c r="C57" s="40"/>
      <c r="D57" s="35">
        <v>50</v>
      </c>
      <c r="E57" s="86">
        <v>5.18</v>
      </c>
      <c r="F57" s="200" t="s">
        <v>101</v>
      </c>
      <c r="G57" s="44">
        <f t="shared" si="3"/>
        <v>259</v>
      </c>
      <c r="H57" s="194">
        <v>50</v>
      </c>
      <c r="I57" s="37">
        <f t="shared" si="4"/>
        <v>259</v>
      </c>
      <c r="J57" s="96"/>
      <c r="K57" s="46"/>
      <c r="L57" s="194"/>
      <c r="M57" s="37">
        <f t="shared" si="5"/>
        <v>0</v>
      </c>
      <c r="N57" s="96"/>
      <c r="O57" s="32"/>
    </row>
    <row r="58" spans="1:15" x14ac:dyDescent="0.25">
      <c r="A58" s="33">
        <v>25</v>
      </c>
      <c r="B58" s="467" t="s">
        <v>269</v>
      </c>
      <c r="C58" s="40"/>
      <c r="D58" s="35">
        <v>5</v>
      </c>
      <c r="E58" s="86">
        <v>30</v>
      </c>
      <c r="F58" s="200" t="s">
        <v>101</v>
      </c>
      <c r="G58" s="44">
        <f t="shared" si="3"/>
        <v>150</v>
      </c>
      <c r="H58" s="194">
        <v>5</v>
      </c>
      <c r="I58" s="37">
        <f t="shared" si="4"/>
        <v>150</v>
      </c>
      <c r="J58" s="96"/>
      <c r="K58" s="46"/>
      <c r="L58" s="194"/>
      <c r="M58" s="37">
        <f t="shared" si="5"/>
        <v>0</v>
      </c>
      <c r="N58" s="96"/>
      <c r="O58" s="32"/>
    </row>
    <row r="59" spans="1:15" x14ac:dyDescent="0.25">
      <c r="A59" s="33">
        <v>26</v>
      </c>
      <c r="B59" s="467" t="s">
        <v>102</v>
      </c>
      <c r="C59" s="39"/>
      <c r="D59" s="35">
        <v>1</v>
      </c>
      <c r="E59" s="86">
        <v>135.19999999999999</v>
      </c>
      <c r="F59" s="200" t="s">
        <v>101</v>
      </c>
      <c r="G59" s="44">
        <f t="shared" si="3"/>
        <v>135.19999999999999</v>
      </c>
      <c r="H59" s="194">
        <v>1</v>
      </c>
      <c r="I59" s="37">
        <f t="shared" si="4"/>
        <v>135.19999999999999</v>
      </c>
      <c r="J59" s="96"/>
      <c r="K59" s="46"/>
      <c r="L59" s="194"/>
      <c r="M59" s="37">
        <f t="shared" si="5"/>
        <v>0</v>
      </c>
      <c r="N59" s="96"/>
      <c r="O59" s="32"/>
    </row>
    <row r="60" spans="1:15" x14ac:dyDescent="0.25">
      <c r="A60" s="33">
        <v>27</v>
      </c>
      <c r="B60" s="467" t="s">
        <v>2135</v>
      </c>
      <c r="C60" s="40"/>
      <c r="D60" s="35">
        <v>3</v>
      </c>
      <c r="E60" s="86">
        <v>15.6</v>
      </c>
      <c r="F60" s="200" t="s">
        <v>101</v>
      </c>
      <c r="G60" s="44">
        <f t="shared" si="3"/>
        <v>46.8</v>
      </c>
      <c r="H60" s="194">
        <v>3</v>
      </c>
      <c r="I60" s="37">
        <f t="shared" si="4"/>
        <v>46.8</v>
      </c>
      <c r="J60" s="96"/>
      <c r="K60" s="46"/>
      <c r="L60" s="194"/>
      <c r="M60" s="37">
        <f t="shared" si="5"/>
        <v>0</v>
      </c>
      <c r="N60" s="96"/>
      <c r="O60" s="32"/>
    </row>
    <row r="61" spans="1:15" x14ac:dyDescent="0.25">
      <c r="A61" s="33">
        <v>28</v>
      </c>
      <c r="B61" s="467" t="s">
        <v>2136</v>
      </c>
      <c r="C61" s="40"/>
      <c r="D61" s="35">
        <v>2</v>
      </c>
      <c r="E61" s="86"/>
      <c r="F61" s="200" t="s">
        <v>101</v>
      </c>
      <c r="G61" s="44">
        <f t="shared" si="3"/>
        <v>0</v>
      </c>
      <c r="H61" s="194">
        <v>2</v>
      </c>
      <c r="I61" s="37">
        <f t="shared" si="4"/>
        <v>0</v>
      </c>
      <c r="J61" s="96"/>
      <c r="K61" s="46"/>
      <c r="L61" s="194"/>
      <c r="M61" s="37">
        <f t="shared" si="5"/>
        <v>0</v>
      </c>
      <c r="N61" s="96"/>
      <c r="O61" s="32"/>
    </row>
    <row r="62" spans="1:15" x14ac:dyDescent="0.25">
      <c r="A62" s="33">
        <v>29</v>
      </c>
      <c r="B62" s="432"/>
      <c r="C62" s="40"/>
      <c r="D62" s="35"/>
      <c r="E62" s="86"/>
      <c r="F62" s="200"/>
      <c r="G62" s="44"/>
      <c r="H62" s="194"/>
      <c r="I62" s="37"/>
      <c r="J62" s="96"/>
      <c r="K62" s="46"/>
      <c r="L62" s="194"/>
      <c r="M62" s="37"/>
      <c r="N62" s="96"/>
      <c r="O62" s="32"/>
    </row>
    <row r="63" spans="1:15" x14ac:dyDescent="0.25">
      <c r="A63" s="33">
        <v>30</v>
      </c>
      <c r="B63" s="42"/>
      <c r="C63" s="40"/>
      <c r="D63" s="35"/>
      <c r="E63" s="86"/>
      <c r="F63" s="200"/>
      <c r="G63" s="44"/>
      <c r="H63" s="194"/>
      <c r="I63" s="37"/>
      <c r="J63" s="96"/>
      <c r="K63" s="46"/>
      <c r="L63" s="194"/>
      <c r="M63" s="37"/>
      <c r="N63" s="96"/>
      <c r="O63" s="32"/>
    </row>
    <row r="64" spans="1:15" x14ac:dyDescent="0.25">
      <c r="A64" s="33">
        <v>31</v>
      </c>
      <c r="B64" s="42"/>
      <c r="C64" s="40"/>
      <c r="D64" s="35"/>
      <c r="E64" s="86"/>
      <c r="F64" s="200"/>
      <c r="G64" s="44"/>
      <c r="H64" s="194"/>
      <c r="I64" s="37"/>
      <c r="J64" s="96"/>
      <c r="K64" s="46"/>
      <c r="L64" s="194"/>
      <c r="M64" s="37"/>
      <c r="N64" s="96"/>
      <c r="O64" s="32"/>
    </row>
    <row r="65" spans="1:15" x14ac:dyDescent="0.25">
      <c r="A65" s="33">
        <v>32</v>
      </c>
      <c r="B65" s="42"/>
      <c r="C65" s="40"/>
      <c r="D65" s="35"/>
      <c r="E65" s="86"/>
      <c r="F65" s="200"/>
      <c r="G65" s="44"/>
      <c r="H65" s="194"/>
      <c r="I65" s="37"/>
      <c r="J65" s="96"/>
      <c r="K65" s="46"/>
      <c r="L65" s="194"/>
      <c r="M65" s="37"/>
      <c r="N65" s="96"/>
      <c r="O65" s="32"/>
    </row>
    <row r="66" spans="1:15" x14ac:dyDescent="0.25">
      <c r="A66" s="33">
        <v>33</v>
      </c>
      <c r="B66" s="42"/>
      <c r="C66" s="40"/>
      <c r="D66" s="35"/>
      <c r="E66" s="86"/>
      <c r="F66" s="200"/>
      <c r="G66" s="44"/>
      <c r="H66" s="194"/>
      <c r="I66" s="37"/>
      <c r="J66" s="96"/>
      <c r="K66" s="46"/>
      <c r="L66" s="194"/>
      <c r="M66" s="37"/>
      <c r="N66" s="96"/>
      <c r="O66" s="32"/>
    </row>
    <row r="67" spans="1:15" x14ac:dyDescent="0.25">
      <c r="A67" s="33">
        <v>34</v>
      </c>
      <c r="B67" s="42"/>
      <c r="C67" s="40"/>
      <c r="D67" s="35"/>
      <c r="E67" s="86"/>
      <c r="F67" s="200"/>
      <c r="G67" s="44"/>
      <c r="H67" s="194"/>
      <c r="I67" s="37"/>
      <c r="J67" s="96"/>
      <c r="K67" s="46"/>
      <c r="L67" s="194"/>
      <c r="M67" s="37"/>
      <c r="N67" s="96"/>
      <c r="O67" s="32"/>
    </row>
    <row r="68" spans="1:15" x14ac:dyDescent="0.25">
      <c r="A68" s="33">
        <v>35</v>
      </c>
      <c r="B68" s="42"/>
      <c r="C68" s="40"/>
      <c r="D68" s="35"/>
      <c r="E68" s="86"/>
      <c r="F68" s="200"/>
      <c r="G68" s="44"/>
      <c r="H68" s="194"/>
      <c r="I68" s="37"/>
      <c r="J68" s="96"/>
      <c r="K68" s="46"/>
      <c r="L68" s="194"/>
      <c r="M68" s="37"/>
      <c r="N68" s="96"/>
      <c r="O68" s="32"/>
    </row>
    <row r="69" spans="1:15" x14ac:dyDescent="0.25">
      <c r="A69" s="33">
        <v>36</v>
      </c>
      <c r="B69" s="42"/>
      <c r="C69" s="40"/>
      <c r="D69" s="35"/>
      <c r="E69" s="86"/>
      <c r="F69" s="200"/>
      <c r="G69" s="44"/>
      <c r="H69" s="194"/>
      <c r="I69" s="37"/>
      <c r="J69" s="96"/>
      <c r="K69" s="46"/>
      <c r="L69" s="194"/>
      <c r="M69" s="37"/>
      <c r="N69" s="96"/>
      <c r="O69" s="32"/>
    </row>
    <row r="70" spans="1:15" x14ac:dyDescent="0.25">
      <c r="A70" s="33">
        <v>37</v>
      </c>
      <c r="B70" s="42"/>
      <c r="C70" s="40"/>
      <c r="D70" s="35"/>
      <c r="E70" s="86"/>
      <c r="F70" s="200"/>
      <c r="G70" s="44"/>
      <c r="H70" s="194"/>
      <c r="I70" s="37"/>
      <c r="J70" s="96"/>
      <c r="K70" s="46"/>
      <c r="L70" s="194"/>
      <c r="M70" s="37"/>
      <c r="N70" s="96"/>
      <c r="O70" s="32"/>
    </row>
    <row r="71" spans="1:15" x14ac:dyDescent="0.25">
      <c r="A71" s="33">
        <v>38</v>
      </c>
      <c r="B71" s="42"/>
      <c r="C71" s="40"/>
      <c r="D71" s="35"/>
      <c r="E71" s="86"/>
      <c r="F71" s="200"/>
      <c r="G71" s="44"/>
      <c r="H71" s="194"/>
      <c r="I71" s="37"/>
      <c r="J71" s="96"/>
      <c r="K71" s="46"/>
      <c r="L71" s="194"/>
      <c r="M71" s="37"/>
      <c r="N71" s="96"/>
      <c r="O71" s="32"/>
    </row>
    <row r="72" spans="1:15" x14ac:dyDescent="0.25">
      <c r="A72" s="33">
        <v>39</v>
      </c>
      <c r="B72" s="42"/>
      <c r="C72" s="40"/>
      <c r="D72" s="35"/>
      <c r="E72" s="86"/>
      <c r="F72" s="200"/>
      <c r="G72" s="44"/>
      <c r="H72" s="194"/>
      <c r="I72" s="37"/>
      <c r="J72" s="96"/>
      <c r="K72" s="46"/>
      <c r="L72" s="194"/>
      <c r="M72" s="37"/>
      <c r="N72" s="96"/>
      <c r="O72" s="32"/>
    </row>
    <row r="73" spans="1:15" x14ac:dyDescent="0.25">
      <c r="A73" s="33">
        <v>40</v>
      </c>
      <c r="B73" s="42"/>
      <c r="C73" s="40"/>
      <c r="D73" s="35"/>
      <c r="E73" s="86"/>
      <c r="F73" s="200"/>
      <c r="G73" s="44"/>
      <c r="H73" s="194"/>
      <c r="I73" s="37"/>
      <c r="J73" s="96"/>
      <c r="K73" s="46"/>
      <c r="L73" s="194"/>
      <c r="M73" s="37"/>
      <c r="N73" s="96"/>
      <c r="O73" s="32"/>
    </row>
    <row r="74" spans="1:15" x14ac:dyDescent="0.25">
      <c r="A74" s="33">
        <v>41</v>
      </c>
      <c r="B74" s="42"/>
      <c r="C74" s="39"/>
      <c r="D74" s="35"/>
      <c r="E74" s="108"/>
      <c r="F74" s="200"/>
      <c r="G74" s="44"/>
      <c r="H74" s="194"/>
      <c r="I74" s="37"/>
      <c r="J74" s="96"/>
      <c r="K74" s="46"/>
      <c r="L74" s="194"/>
      <c r="M74" s="37"/>
      <c r="N74" s="96"/>
      <c r="O74" s="32"/>
    </row>
    <row r="75" spans="1:15" x14ac:dyDescent="0.25">
      <c r="A75" s="33">
        <v>42</v>
      </c>
      <c r="B75" s="42"/>
      <c r="C75" s="40"/>
      <c r="D75" s="35"/>
      <c r="E75" s="86"/>
      <c r="F75" s="200"/>
      <c r="G75" s="44"/>
      <c r="H75" s="194"/>
      <c r="I75" s="37"/>
      <c r="J75" s="96"/>
      <c r="K75" s="46"/>
      <c r="L75" s="194"/>
      <c r="M75" s="37"/>
      <c r="N75" s="96"/>
      <c r="O75" s="32"/>
    </row>
    <row r="76" spans="1:15" ht="13.5" thickBot="1" x14ac:dyDescent="0.3">
      <c r="A76" s="33"/>
      <c r="B76" s="42"/>
      <c r="C76" s="40"/>
      <c r="D76" s="35"/>
      <c r="E76" s="86"/>
      <c r="F76" s="200"/>
      <c r="G76" s="44"/>
      <c r="H76" s="194"/>
      <c r="I76" s="37"/>
      <c r="J76" s="96"/>
      <c r="K76" s="46"/>
      <c r="L76" s="194"/>
      <c r="M76" s="37"/>
      <c r="N76" s="96"/>
      <c r="O76" s="32"/>
    </row>
    <row r="77" spans="1:15" ht="14.25" thickTop="1" thickBot="1" x14ac:dyDescent="0.3">
      <c r="A77" s="74"/>
      <c r="B77" s="81" t="s">
        <v>77</v>
      </c>
      <c r="C77" s="76"/>
      <c r="D77" s="77"/>
      <c r="E77" s="78"/>
      <c r="F77" s="79"/>
      <c r="G77" s="80">
        <f>SUM(G54,G56:G75)</f>
        <v>11117.689999999999</v>
      </c>
      <c r="H77" s="76"/>
      <c r="I77" s="80">
        <f>SUM(I54,I56:I75)</f>
        <v>7228.7399999999989</v>
      </c>
      <c r="J77" s="78"/>
      <c r="K77" s="80">
        <f ca="1">SUM(K57:K84)</f>
        <v>0</v>
      </c>
      <c r="L77" s="76"/>
      <c r="M77" s="80">
        <f>SUM(M54,M56:M75)</f>
        <v>3888.9499999999994</v>
      </c>
      <c r="N77" s="98"/>
      <c r="O77" s="80">
        <f ca="1">SUM(O57:O84)</f>
        <v>0</v>
      </c>
    </row>
    <row r="78" spans="1:15" ht="13.5" thickTop="1" x14ac:dyDescent="0.25">
      <c r="A78" s="8" t="s">
        <v>5</v>
      </c>
      <c r="B78" s="9"/>
      <c r="C78" s="453"/>
      <c r="D78" s="9" t="s">
        <v>6</v>
      </c>
      <c r="E78" s="9"/>
      <c r="F78" s="17"/>
      <c r="G78" s="22"/>
      <c r="H78" s="453"/>
      <c r="I78" s="22"/>
      <c r="J78" s="453"/>
      <c r="K78" s="22"/>
      <c r="L78" s="26"/>
      <c r="M78" s="23" t="s">
        <v>7</v>
      </c>
      <c r="N78" s="29"/>
    </row>
    <row r="79" spans="1:15" x14ac:dyDescent="0.25">
      <c r="D79" s="8" t="s">
        <v>8</v>
      </c>
    </row>
    <row r="82" spans="1:15" x14ac:dyDescent="0.25">
      <c r="A82" s="652" t="s">
        <v>2137</v>
      </c>
      <c r="B82" s="652"/>
      <c r="C82" s="454"/>
      <c r="D82" s="653" t="s">
        <v>9</v>
      </c>
      <c r="E82" s="653"/>
      <c r="F82" s="653"/>
      <c r="G82" s="20"/>
      <c r="H82" s="653" t="s">
        <v>10</v>
      </c>
      <c r="I82" s="653"/>
      <c r="J82" s="653"/>
      <c r="K82" s="20"/>
      <c r="L82" s="454"/>
      <c r="M82" s="653" t="s">
        <v>25</v>
      </c>
      <c r="N82" s="653"/>
      <c r="O82" s="653"/>
    </row>
    <row r="83" spans="1:15" x14ac:dyDescent="0.25">
      <c r="A83" s="654" t="s">
        <v>11</v>
      </c>
      <c r="B83" s="654"/>
      <c r="C83" s="455"/>
      <c r="D83" s="655" t="s">
        <v>12</v>
      </c>
      <c r="E83" s="655"/>
      <c r="F83" s="655"/>
      <c r="G83" s="24"/>
      <c r="H83" s="655" t="s">
        <v>13</v>
      </c>
      <c r="I83" s="655"/>
      <c r="J83" s="655"/>
      <c r="K83" s="24"/>
      <c r="L83" s="455"/>
      <c r="M83" s="655" t="s">
        <v>26</v>
      </c>
      <c r="N83" s="655"/>
      <c r="O83" s="655"/>
    </row>
  </sheetData>
  <mergeCells count="50">
    <mergeCell ref="G10:G11"/>
    <mergeCell ref="H10:I11"/>
    <mergeCell ref="J10:K11"/>
    <mergeCell ref="L10:M11"/>
    <mergeCell ref="A1:O1"/>
    <mergeCell ref="A2:O2"/>
    <mergeCell ref="C4:F4"/>
    <mergeCell ref="C5:F5"/>
    <mergeCell ref="C6:F6"/>
    <mergeCell ref="C7:F7"/>
    <mergeCell ref="C49:F49"/>
    <mergeCell ref="N10:O11"/>
    <mergeCell ref="A41:B41"/>
    <mergeCell ref="D41:F41"/>
    <mergeCell ref="H41:J41"/>
    <mergeCell ref="M41:O41"/>
    <mergeCell ref="A42:B42"/>
    <mergeCell ref="D42:F42"/>
    <mergeCell ref="H42:J42"/>
    <mergeCell ref="M42:O42"/>
    <mergeCell ref="A9:A11"/>
    <mergeCell ref="B9:B11"/>
    <mergeCell ref="C9:D9"/>
    <mergeCell ref="E9:G9"/>
    <mergeCell ref="H9:O9"/>
    <mergeCell ref="E10:F11"/>
    <mergeCell ref="A43:O43"/>
    <mergeCell ref="A44:O44"/>
    <mergeCell ref="C46:F46"/>
    <mergeCell ref="C47:F47"/>
    <mergeCell ref="C48:F48"/>
    <mergeCell ref="A51:A53"/>
    <mergeCell ref="B51:B53"/>
    <mergeCell ref="C51:D51"/>
    <mergeCell ref="E51:G51"/>
    <mergeCell ref="H51:O51"/>
    <mergeCell ref="E52:F53"/>
    <mergeCell ref="G52:G53"/>
    <mergeCell ref="H52:I53"/>
    <mergeCell ref="J52:K53"/>
    <mergeCell ref="L52:M53"/>
    <mergeCell ref="N52:O53"/>
    <mergeCell ref="D82:F82"/>
    <mergeCell ref="H82:J82"/>
    <mergeCell ref="M82:O82"/>
    <mergeCell ref="A83:B83"/>
    <mergeCell ref="D83:F83"/>
    <mergeCell ref="H83:J83"/>
    <mergeCell ref="M83:O83"/>
    <mergeCell ref="A82:B82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175"/>
  <sheetViews>
    <sheetView view="pageLayout" zoomScale="85" zoomScaleNormal="100" zoomScalePageLayoutView="85" workbookViewId="0">
      <selection activeCell="H24" sqref="H24"/>
    </sheetView>
  </sheetViews>
  <sheetFormatPr defaultColWidth="9.140625" defaultRowHeight="12.75" x14ac:dyDescent="0.25"/>
  <cols>
    <col min="1" max="1" width="5.42578125" style="8" customWidth="1"/>
    <col min="2" max="2" width="32.140625" style="8" customWidth="1"/>
    <col min="3" max="4" width="8.85546875" style="4" customWidth="1"/>
    <col min="5" max="6" width="9" style="8" customWidth="1"/>
    <col min="7" max="7" width="12.42578125" style="23" customWidth="1"/>
    <col min="8" max="8" width="6.42578125" style="4" customWidth="1"/>
    <col min="9" max="9" width="11.28515625" style="23" customWidth="1"/>
    <col min="10" max="10" width="6.42578125" style="4" customWidth="1"/>
    <col min="11" max="11" width="11.28515625" style="23" customWidth="1"/>
    <col min="12" max="12" width="6.42578125" style="4" customWidth="1"/>
    <col min="13" max="13" width="11.28515625" style="23" customWidth="1"/>
    <col min="14" max="14" width="6.42578125" style="31" customWidth="1"/>
    <col min="15" max="15" width="11.285156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191"/>
      <c r="D3" s="191"/>
      <c r="G3" s="20"/>
      <c r="H3" s="191"/>
      <c r="I3" s="20"/>
      <c r="J3" s="191"/>
      <c r="K3" s="20"/>
      <c r="L3" s="191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73" t="s">
        <v>1</v>
      </c>
      <c r="D4" s="673"/>
      <c r="E4" s="673"/>
      <c r="F4" s="652"/>
      <c r="G4" s="652"/>
      <c r="H4" s="652"/>
      <c r="I4" s="652"/>
      <c r="J4" s="191"/>
      <c r="K4" s="20"/>
      <c r="L4" s="191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9"/>
      <c r="G5" s="21"/>
      <c r="H5" s="190"/>
      <c r="I5" s="21"/>
      <c r="J5" s="191"/>
      <c r="K5" s="20"/>
      <c r="L5" s="191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72" t="s">
        <v>2569</v>
      </c>
      <c r="D6" s="672"/>
      <c r="E6" s="672"/>
      <c r="F6" s="9"/>
      <c r="G6" s="21"/>
      <c r="H6" s="190"/>
      <c r="I6" s="21"/>
      <c r="J6" s="191"/>
      <c r="K6" s="20"/>
      <c r="L6" s="191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3"/>
      <c r="D7" s="673"/>
      <c r="E7" s="673"/>
      <c r="F7" s="9"/>
      <c r="G7" s="21"/>
      <c r="H7" s="190"/>
      <c r="I7" s="21"/>
      <c r="J7" s="191"/>
      <c r="K7" s="20"/>
      <c r="L7" s="191"/>
      <c r="M7" s="20"/>
      <c r="N7" s="28"/>
      <c r="O7" s="20"/>
      <c r="P7" s="28"/>
      <c r="Q7" s="28"/>
    </row>
    <row r="8" spans="1:17" s="5" customFormat="1" ht="13.5" thickBot="1" x14ac:dyDescent="0.3">
      <c r="C8" s="190"/>
      <c r="D8" s="190"/>
      <c r="E8" s="190"/>
      <c r="F8" s="9"/>
      <c r="G8" s="21"/>
      <c r="H8" s="190"/>
      <c r="I8" s="21"/>
      <c r="J8" s="191"/>
      <c r="K8" s="20"/>
      <c r="L8" s="191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193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87"/>
      <c r="C12" s="50"/>
      <c r="D12" s="51"/>
      <c r="E12" s="52"/>
      <c r="F12" s="203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5" customFormat="1" x14ac:dyDescent="0.25">
      <c r="A13" s="33">
        <v>1</v>
      </c>
      <c r="B13" s="42" t="s">
        <v>275</v>
      </c>
      <c r="C13" s="39"/>
      <c r="D13" s="35">
        <f>H13+J13+L13+N13</f>
        <v>4</v>
      </c>
      <c r="E13" s="108">
        <v>737.24</v>
      </c>
      <c r="F13" s="204" t="s">
        <v>105</v>
      </c>
      <c r="G13" s="44">
        <f>E13*D13</f>
        <v>2948.96</v>
      </c>
      <c r="H13" s="194">
        <v>1</v>
      </c>
      <c r="I13" s="37">
        <f>H13*E13</f>
        <v>737.24</v>
      </c>
      <c r="J13" s="96">
        <v>1</v>
      </c>
      <c r="K13" s="46">
        <f>J13*E13</f>
        <v>737.24</v>
      </c>
      <c r="L13" s="194">
        <v>1</v>
      </c>
      <c r="M13" s="37">
        <f>L13*E13</f>
        <v>737.24</v>
      </c>
      <c r="N13" s="96">
        <v>1</v>
      </c>
      <c r="O13" s="32">
        <f>N13*E13</f>
        <v>737.24</v>
      </c>
      <c r="P13" s="28"/>
      <c r="Q13" s="28"/>
    </row>
    <row r="14" spans="1:17" s="7" customFormat="1" x14ac:dyDescent="0.25">
      <c r="A14" s="33">
        <v>2</v>
      </c>
      <c r="B14" s="42" t="s">
        <v>276</v>
      </c>
      <c r="C14" s="40"/>
      <c r="D14" s="35">
        <f t="shared" ref="D14:D77" si="0">H14+J14+L14+N14</f>
        <v>20</v>
      </c>
      <c r="E14" s="86">
        <v>86.06</v>
      </c>
      <c r="F14" s="204" t="s">
        <v>277</v>
      </c>
      <c r="G14" s="44">
        <f t="shared" ref="G14:G77" si="1">E14*D14</f>
        <v>1721.2</v>
      </c>
      <c r="H14" s="194">
        <v>5</v>
      </c>
      <c r="I14" s="37">
        <f t="shared" ref="I14:I32" si="2">H14*E14</f>
        <v>430.3</v>
      </c>
      <c r="J14" s="96">
        <v>5</v>
      </c>
      <c r="K14" s="46">
        <f t="shared" ref="K14:K26" si="3">J14*E14</f>
        <v>430.3</v>
      </c>
      <c r="L14" s="194">
        <v>5</v>
      </c>
      <c r="M14" s="37">
        <f t="shared" ref="M14:M32" si="4">L14*E14</f>
        <v>430.3</v>
      </c>
      <c r="N14" s="96">
        <v>5</v>
      </c>
      <c r="O14" s="32">
        <f t="shared" ref="O14:O26" si="5">N14*E14</f>
        <v>430.3</v>
      </c>
      <c r="P14" s="28"/>
      <c r="Q14" s="28"/>
    </row>
    <row r="15" spans="1:17" s="7" customFormat="1" x14ac:dyDescent="0.25">
      <c r="A15" s="33">
        <v>3</v>
      </c>
      <c r="B15" s="42" t="s">
        <v>278</v>
      </c>
      <c r="C15" s="40"/>
      <c r="D15" s="35">
        <f t="shared" si="0"/>
        <v>10</v>
      </c>
      <c r="E15" s="86">
        <v>43.99</v>
      </c>
      <c r="F15" s="204" t="s">
        <v>57</v>
      </c>
      <c r="G15" s="44">
        <f t="shared" si="1"/>
        <v>439.90000000000003</v>
      </c>
      <c r="H15" s="194">
        <v>5</v>
      </c>
      <c r="I15" s="37">
        <f t="shared" si="2"/>
        <v>219.95000000000002</v>
      </c>
      <c r="J15" s="96"/>
      <c r="K15" s="46"/>
      <c r="L15" s="194">
        <v>5</v>
      </c>
      <c r="M15" s="37">
        <f t="shared" si="4"/>
        <v>219.95000000000002</v>
      </c>
      <c r="N15" s="96"/>
      <c r="O15" s="32"/>
      <c r="P15" s="28"/>
      <c r="Q15" s="28"/>
    </row>
    <row r="16" spans="1:17" s="7" customFormat="1" x14ac:dyDescent="0.25">
      <c r="A16" s="33">
        <v>4</v>
      </c>
      <c r="B16" s="42" t="s">
        <v>279</v>
      </c>
      <c r="C16" s="40"/>
      <c r="D16" s="35">
        <f t="shared" si="0"/>
        <v>10</v>
      </c>
      <c r="E16" s="86"/>
      <c r="F16" s="204" t="s">
        <v>280</v>
      </c>
      <c r="G16" s="44">
        <f t="shared" si="1"/>
        <v>0</v>
      </c>
      <c r="H16" s="194">
        <v>5</v>
      </c>
      <c r="I16" s="37">
        <f t="shared" si="2"/>
        <v>0</v>
      </c>
      <c r="J16" s="96"/>
      <c r="K16" s="46"/>
      <c r="L16" s="194">
        <v>5</v>
      </c>
      <c r="M16" s="37">
        <f t="shared" si="4"/>
        <v>0</v>
      </c>
      <c r="N16" s="96"/>
      <c r="O16" s="32"/>
      <c r="P16" s="28"/>
      <c r="Q16" s="28"/>
    </row>
    <row r="17" spans="1:17" s="7" customFormat="1" x14ac:dyDescent="0.25">
      <c r="A17" s="33">
        <v>5</v>
      </c>
      <c r="B17" s="42" t="s">
        <v>281</v>
      </c>
      <c r="C17" s="40"/>
      <c r="D17" s="35">
        <f t="shared" si="0"/>
        <v>16</v>
      </c>
      <c r="E17" s="86">
        <v>7</v>
      </c>
      <c r="F17" s="204" t="s">
        <v>101</v>
      </c>
      <c r="G17" s="44">
        <f t="shared" si="1"/>
        <v>112</v>
      </c>
      <c r="H17" s="194">
        <v>4</v>
      </c>
      <c r="I17" s="37">
        <f t="shared" si="2"/>
        <v>28</v>
      </c>
      <c r="J17" s="96">
        <v>4</v>
      </c>
      <c r="K17" s="46">
        <f t="shared" si="3"/>
        <v>28</v>
      </c>
      <c r="L17" s="194">
        <v>4</v>
      </c>
      <c r="M17" s="37">
        <f t="shared" si="4"/>
        <v>28</v>
      </c>
      <c r="N17" s="96">
        <v>4</v>
      </c>
      <c r="O17" s="32">
        <f t="shared" si="5"/>
        <v>28</v>
      </c>
      <c r="P17" s="28"/>
      <c r="Q17" s="28"/>
    </row>
    <row r="18" spans="1:17" s="7" customFormat="1" x14ac:dyDescent="0.25">
      <c r="A18" s="33">
        <v>6</v>
      </c>
      <c r="B18" s="41" t="s">
        <v>282</v>
      </c>
      <c r="C18" s="39"/>
      <c r="D18" s="35">
        <f t="shared" si="0"/>
        <v>4</v>
      </c>
      <c r="E18" s="108">
        <v>80</v>
      </c>
      <c r="F18" s="204" t="s">
        <v>212</v>
      </c>
      <c r="G18" s="44">
        <f t="shared" si="1"/>
        <v>320</v>
      </c>
      <c r="H18" s="194">
        <v>2</v>
      </c>
      <c r="I18" s="37">
        <f t="shared" si="2"/>
        <v>160</v>
      </c>
      <c r="J18" s="96"/>
      <c r="K18" s="46"/>
      <c r="L18" s="194">
        <v>2</v>
      </c>
      <c r="M18" s="37">
        <f t="shared" si="4"/>
        <v>160</v>
      </c>
      <c r="N18" s="96"/>
      <c r="O18" s="32"/>
      <c r="P18" s="28"/>
      <c r="Q18" s="28"/>
    </row>
    <row r="19" spans="1:17" s="7" customFormat="1" x14ac:dyDescent="0.25">
      <c r="A19" s="33">
        <v>7</v>
      </c>
      <c r="B19" s="41" t="s">
        <v>283</v>
      </c>
      <c r="C19" s="40"/>
      <c r="D19" s="35">
        <f t="shared" si="0"/>
        <v>4</v>
      </c>
      <c r="E19" s="86">
        <v>80</v>
      </c>
      <c r="F19" s="204" t="s">
        <v>212</v>
      </c>
      <c r="G19" s="44">
        <f t="shared" si="1"/>
        <v>320</v>
      </c>
      <c r="H19" s="194">
        <v>2</v>
      </c>
      <c r="I19" s="37">
        <f t="shared" si="2"/>
        <v>160</v>
      </c>
      <c r="J19" s="96"/>
      <c r="K19" s="46"/>
      <c r="L19" s="194">
        <v>2</v>
      </c>
      <c r="M19" s="37">
        <f t="shared" si="4"/>
        <v>160</v>
      </c>
      <c r="N19" s="96"/>
      <c r="O19" s="32"/>
      <c r="P19" s="28"/>
      <c r="Q19" s="28"/>
    </row>
    <row r="20" spans="1:17" s="7" customFormat="1" x14ac:dyDescent="0.25">
      <c r="A20" s="33">
        <v>8</v>
      </c>
      <c r="B20" s="42" t="s">
        <v>284</v>
      </c>
      <c r="C20" s="40"/>
      <c r="D20" s="35">
        <f t="shared" si="0"/>
        <v>12</v>
      </c>
      <c r="E20" s="86">
        <v>17.559999999999999</v>
      </c>
      <c r="F20" s="204" t="s">
        <v>280</v>
      </c>
      <c r="G20" s="44">
        <f t="shared" si="1"/>
        <v>210.71999999999997</v>
      </c>
      <c r="H20" s="194">
        <v>3</v>
      </c>
      <c r="I20" s="37">
        <f t="shared" si="2"/>
        <v>52.679999999999993</v>
      </c>
      <c r="J20" s="96">
        <v>3</v>
      </c>
      <c r="K20" s="46">
        <f t="shared" si="3"/>
        <v>52.679999999999993</v>
      </c>
      <c r="L20" s="194">
        <v>3</v>
      </c>
      <c r="M20" s="37">
        <f t="shared" si="4"/>
        <v>52.679999999999993</v>
      </c>
      <c r="N20" s="96">
        <v>3</v>
      </c>
      <c r="O20" s="32">
        <f t="shared" si="5"/>
        <v>52.679999999999993</v>
      </c>
      <c r="P20" s="28"/>
      <c r="Q20" s="28"/>
    </row>
    <row r="21" spans="1:17" s="7" customFormat="1" x14ac:dyDescent="0.25">
      <c r="A21" s="33">
        <v>9</v>
      </c>
      <c r="B21" s="42" t="s">
        <v>285</v>
      </c>
      <c r="C21" s="40"/>
      <c r="D21" s="35">
        <f t="shared" si="0"/>
        <v>20</v>
      </c>
      <c r="E21" s="86">
        <v>69.78</v>
      </c>
      <c r="F21" s="204" t="s">
        <v>45</v>
      </c>
      <c r="G21" s="44">
        <f t="shared" si="1"/>
        <v>1395.6</v>
      </c>
      <c r="H21" s="194">
        <v>5</v>
      </c>
      <c r="I21" s="37">
        <f t="shared" si="2"/>
        <v>348.9</v>
      </c>
      <c r="J21" s="96">
        <v>5</v>
      </c>
      <c r="K21" s="46">
        <f t="shared" si="3"/>
        <v>348.9</v>
      </c>
      <c r="L21" s="194">
        <v>5</v>
      </c>
      <c r="M21" s="37">
        <f t="shared" si="4"/>
        <v>348.9</v>
      </c>
      <c r="N21" s="96">
        <v>5</v>
      </c>
      <c r="O21" s="32">
        <f t="shared" si="5"/>
        <v>348.9</v>
      </c>
      <c r="P21" s="28"/>
      <c r="Q21" s="28"/>
    </row>
    <row r="22" spans="1:17" s="7" customFormat="1" x14ac:dyDescent="0.25">
      <c r="A22" s="33">
        <v>10</v>
      </c>
      <c r="B22" s="42" t="s">
        <v>286</v>
      </c>
      <c r="C22" s="40"/>
      <c r="D22" s="35">
        <f t="shared" si="0"/>
        <v>6</v>
      </c>
      <c r="E22" s="86">
        <v>68.64</v>
      </c>
      <c r="F22" s="204" t="s">
        <v>101</v>
      </c>
      <c r="G22" s="44">
        <f t="shared" si="1"/>
        <v>411.84000000000003</v>
      </c>
      <c r="H22" s="194">
        <v>3</v>
      </c>
      <c r="I22" s="37">
        <f t="shared" si="2"/>
        <v>205.92000000000002</v>
      </c>
      <c r="J22" s="96"/>
      <c r="K22" s="46"/>
      <c r="L22" s="194">
        <v>3</v>
      </c>
      <c r="M22" s="37">
        <f t="shared" si="4"/>
        <v>205.92000000000002</v>
      </c>
      <c r="N22" s="96"/>
      <c r="O22" s="32"/>
      <c r="P22" s="28"/>
      <c r="Q22" s="28"/>
    </row>
    <row r="23" spans="1:17" s="7" customFormat="1" x14ac:dyDescent="0.25">
      <c r="A23" s="33">
        <v>11</v>
      </c>
      <c r="B23" s="42" t="s">
        <v>287</v>
      </c>
      <c r="C23" s="40"/>
      <c r="D23" s="35">
        <f t="shared" si="0"/>
        <v>20</v>
      </c>
      <c r="E23" s="86">
        <v>518.08000000000004</v>
      </c>
      <c r="F23" s="204" t="s">
        <v>45</v>
      </c>
      <c r="G23" s="44">
        <f t="shared" si="1"/>
        <v>10361.6</v>
      </c>
      <c r="H23" s="194">
        <v>5</v>
      </c>
      <c r="I23" s="37">
        <f t="shared" si="2"/>
        <v>2590.4</v>
      </c>
      <c r="J23" s="96">
        <v>5</v>
      </c>
      <c r="K23" s="46">
        <f t="shared" si="3"/>
        <v>2590.4</v>
      </c>
      <c r="L23" s="194">
        <v>5</v>
      </c>
      <c r="M23" s="37">
        <f t="shared" si="4"/>
        <v>2590.4</v>
      </c>
      <c r="N23" s="96">
        <v>5</v>
      </c>
      <c r="O23" s="32">
        <f t="shared" si="5"/>
        <v>2590.4</v>
      </c>
      <c r="P23" s="28"/>
      <c r="Q23" s="28"/>
    </row>
    <row r="24" spans="1:17" s="7" customFormat="1" x14ac:dyDescent="0.25">
      <c r="A24" s="33">
        <v>12</v>
      </c>
      <c r="B24" s="42" t="s">
        <v>288</v>
      </c>
      <c r="C24" s="40"/>
      <c r="D24" s="35">
        <f t="shared" si="0"/>
        <v>20</v>
      </c>
      <c r="E24" s="86">
        <v>738.4</v>
      </c>
      <c r="F24" s="204" t="s">
        <v>45</v>
      </c>
      <c r="G24" s="44">
        <f t="shared" si="1"/>
        <v>14768</v>
      </c>
      <c r="H24" s="194">
        <v>5</v>
      </c>
      <c r="I24" s="37">
        <f t="shared" si="2"/>
        <v>3692</v>
      </c>
      <c r="J24" s="96">
        <v>5</v>
      </c>
      <c r="K24" s="46">
        <f t="shared" si="3"/>
        <v>3692</v>
      </c>
      <c r="L24" s="194">
        <v>5</v>
      </c>
      <c r="M24" s="37">
        <f t="shared" si="4"/>
        <v>3692</v>
      </c>
      <c r="N24" s="96">
        <v>5</v>
      </c>
      <c r="O24" s="32">
        <f t="shared" si="5"/>
        <v>3692</v>
      </c>
      <c r="P24" s="28"/>
      <c r="Q24" s="28"/>
    </row>
    <row r="25" spans="1:17" s="7" customFormat="1" x14ac:dyDescent="0.25">
      <c r="A25" s="33">
        <v>13</v>
      </c>
      <c r="B25" s="42" t="s">
        <v>289</v>
      </c>
      <c r="C25" s="40"/>
      <c r="D25" s="35">
        <f t="shared" si="0"/>
        <v>40</v>
      </c>
      <c r="E25" s="86">
        <v>328.64</v>
      </c>
      <c r="F25" s="204" t="s">
        <v>45</v>
      </c>
      <c r="G25" s="44">
        <f t="shared" si="1"/>
        <v>13145.599999999999</v>
      </c>
      <c r="H25" s="194">
        <v>10</v>
      </c>
      <c r="I25" s="37">
        <f t="shared" si="2"/>
        <v>3286.3999999999996</v>
      </c>
      <c r="J25" s="96">
        <v>10</v>
      </c>
      <c r="K25" s="46">
        <f t="shared" si="3"/>
        <v>3286.3999999999996</v>
      </c>
      <c r="L25" s="194">
        <v>10</v>
      </c>
      <c r="M25" s="37">
        <f t="shared" si="4"/>
        <v>3286.3999999999996</v>
      </c>
      <c r="N25" s="96">
        <v>10</v>
      </c>
      <c r="O25" s="32">
        <f t="shared" si="5"/>
        <v>3286.3999999999996</v>
      </c>
      <c r="P25" s="28"/>
      <c r="Q25" s="28"/>
    </row>
    <row r="26" spans="1:17" s="7" customFormat="1" x14ac:dyDescent="0.25">
      <c r="A26" s="33">
        <v>14</v>
      </c>
      <c r="B26" s="42" t="s">
        <v>290</v>
      </c>
      <c r="C26" s="40"/>
      <c r="D26" s="35">
        <f t="shared" si="0"/>
        <v>40</v>
      </c>
      <c r="E26" s="86">
        <v>410.8</v>
      </c>
      <c r="F26" s="204" t="s">
        <v>45</v>
      </c>
      <c r="G26" s="44">
        <f t="shared" si="1"/>
        <v>16432</v>
      </c>
      <c r="H26" s="194">
        <v>10</v>
      </c>
      <c r="I26" s="37">
        <f t="shared" si="2"/>
        <v>4108</v>
      </c>
      <c r="J26" s="96">
        <v>10</v>
      </c>
      <c r="K26" s="46">
        <f t="shared" si="3"/>
        <v>4108</v>
      </c>
      <c r="L26" s="194">
        <v>10</v>
      </c>
      <c r="M26" s="37">
        <f t="shared" si="4"/>
        <v>4108</v>
      </c>
      <c r="N26" s="96">
        <v>10</v>
      </c>
      <c r="O26" s="32">
        <f t="shared" si="5"/>
        <v>4108</v>
      </c>
      <c r="P26" s="28"/>
      <c r="Q26" s="28"/>
    </row>
    <row r="27" spans="1:17" s="7" customFormat="1" x14ac:dyDescent="0.25">
      <c r="A27" s="33">
        <v>15</v>
      </c>
      <c r="B27" s="42" t="s">
        <v>291</v>
      </c>
      <c r="C27" s="40"/>
      <c r="D27" s="35">
        <f t="shared" si="0"/>
        <v>10</v>
      </c>
      <c r="E27" s="86">
        <v>118.15</v>
      </c>
      <c r="F27" s="204" t="s">
        <v>45</v>
      </c>
      <c r="G27" s="44">
        <f t="shared" si="1"/>
        <v>1181.5</v>
      </c>
      <c r="H27" s="194">
        <v>5</v>
      </c>
      <c r="I27" s="37">
        <f t="shared" si="2"/>
        <v>590.75</v>
      </c>
      <c r="J27" s="96"/>
      <c r="K27" s="46"/>
      <c r="L27" s="194">
        <v>5</v>
      </c>
      <c r="M27" s="37">
        <f t="shared" si="4"/>
        <v>590.75</v>
      </c>
      <c r="N27" s="96"/>
      <c r="O27" s="32"/>
      <c r="P27" s="28"/>
      <c r="Q27" s="28"/>
    </row>
    <row r="28" spans="1:17" s="7" customFormat="1" x14ac:dyDescent="0.25">
      <c r="A28" s="33">
        <v>16</v>
      </c>
      <c r="B28" s="42" t="s">
        <v>292</v>
      </c>
      <c r="C28" s="40"/>
      <c r="D28" s="35">
        <f t="shared" si="0"/>
        <v>8</v>
      </c>
      <c r="E28" s="86">
        <v>15</v>
      </c>
      <c r="F28" s="204" t="s">
        <v>101</v>
      </c>
      <c r="G28" s="44">
        <f t="shared" si="1"/>
        <v>120</v>
      </c>
      <c r="H28" s="194">
        <v>4</v>
      </c>
      <c r="I28" s="37">
        <f t="shared" si="2"/>
        <v>60</v>
      </c>
      <c r="J28" s="96"/>
      <c r="K28" s="46"/>
      <c r="L28" s="194">
        <v>4</v>
      </c>
      <c r="M28" s="37">
        <f t="shared" si="4"/>
        <v>60</v>
      </c>
      <c r="N28" s="96"/>
      <c r="O28" s="32"/>
      <c r="P28" s="28"/>
      <c r="Q28" s="28"/>
    </row>
    <row r="29" spans="1:17" s="7" customFormat="1" x14ac:dyDescent="0.25">
      <c r="A29" s="33">
        <v>17</v>
      </c>
      <c r="B29" s="42" t="s">
        <v>293</v>
      </c>
      <c r="C29" s="40"/>
      <c r="D29" s="35">
        <f t="shared" si="0"/>
        <v>4</v>
      </c>
      <c r="E29" s="86">
        <v>11.11</v>
      </c>
      <c r="F29" s="204" t="s">
        <v>101</v>
      </c>
      <c r="G29" s="44">
        <f t="shared" si="1"/>
        <v>44.44</v>
      </c>
      <c r="H29" s="194">
        <v>2</v>
      </c>
      <c r="I29" s="37">
        <f t="shared" si="2"/>
        <v>22.22</v>
      </c>
      <c r="J29" s="96"/>
      <c r="K29" s="46"/>
      <c r="L29" s="194">
        <v>2</v>
      </c>
      <c r="M29" s="37">
        <f t="shared" si="4"/>
        <v>22.22</v>
      </c>
      <c r="N29" s="96"/>
      <c r="O29" s="32"/>
      <c r="P29" s="28"/>
      <c r="Q29" s="28"/>
    </row>
    <row r="30" spans="1:17" s="7" customFormat="1" x14ac:dyDescent="0.25">
      <c r="A30" s="33">
        <v>18</v>
      </c>
      <c r="B30" s="42" t="s">
        <v>294</v>
      </c>
      <c r="C30" s="40"/>
      <c r="D30" s="35">
        <f t="shared" si="0"/>
        <v>6</v>
      </c>
      <c r="E30" s="86">
        <v>4.42</v>
      </c>
      <c r="F30" s="204" t="s">
        <v>101</v>
      </c>
      <c r="G30" s="44">
        <f t="shared" si="1"/>
        <v>26.52</v>
      </c>
      <c r="H30" s="194">
        <v>3</v>
      </c>
      <c r="I30" s="37">
        <f t="shared" si="2"/>
        <v>13.26</v>
      </c>
      <c r="J30" s="96"/>
      <c r="K30" s="46"/>
      <c r="L30" s="194">
        <v>3</v>
      </c>
      <c r="M30" s="37">
        <f t="shared" si="4"/>
        <v>13.26</v>
      </c>
      <c r="N30" s="96"/>
      <c r="O30" s="32"/>
      <c r="P30" s="28"/>
      <c r="Q30" s="28"/>
    </row>
    <row r="31" spans="1:17" s="7" customFormat="1" x14ac:dyDescent="0.25">
      <c r="A31" s="33">
        <v>19</v>
      </c>
      <c r="B31" s="42" t="s">
        <v>295</v>
      </c>
      <c r="C31" s="40"/>
      <c r="D31" s="35">
        <f t="shared" si="0"/>
        <v>10</v>
      </c>
      <c r="E31" s="86">
        <v>70.61</v>
      </c>
      <c r="F31" s="204" t="s">
        <v>101</v>
      </c>
      <c r="G31" s="44">
        <f t="shared" si="1"/>
        <v>706.1</v>
      </c>
      <c r="H31" s="194">
        <v>5</v>
      </c>
      <c r="I31" s="37">
        <f t="shared" si="2"/>
        <v>353.05</v>
      </c>
      <c r="J31" s="96"/>
      <c r="K31" s="46"/>
      <c r="L31" s="194">
        <v>5</v>
      </c>
      <c r="M31" s="37">
        <f t="shared" si="4"/>
        <v>353.05</v>
      </c>
      <c r="N31" s="96"/>
      <c r="O31" s="32"/>
      <c r="P31" s="28"/>
      <c r="Q31" s="28"/>
    </row>
    <row r="32" spans="1:17" s="7" customFormat="1" x14ac:dyDescent="0.25">
      <c r="A32" s="33">
        <v>20</v>
      </c>
      <c r="B32" s="82" t="s">
        <v>296</v>
      </c>
      <c r="C32" s="40"/>
      <c r="D32" s="35">
        <f t="shared" si="0"/>
        <v>10</v>
      </c>
      <c r="E32" s="86">
        <v>746.72</v>
      </c>
      <c r="F32" s="205" t="s">
        <v>118</v>
      </c>
      <c r="G32" s="44">
        <f t="shared" si="1"/>
        <v>7467.2000000000007</v>
      </c>
      <c r="H32" s="194">
        <v>5</v>
      </c>
      <c r="I32" s="37">
        <f t="shared" si="2"/>
        <v>3733.6000000000004</v>
      </c>
      <c r="J32" s="96"/>
      <c r="K32" s="46"/>
      <c r="L32" s="194">
        <v>5</v>
      </c>
      <c r="M32" s="37">
        <f t="shared" si="4"/>
        <v>3733.6000000000004</v>
      </c>
      <c r="N32" s="96"/>
      <c r="O32" s="32"/>
      <c r="P32" s="28"/>
      <c r="Q32" s="28"/>
    </row>
    <row r="33" spans="1:17" x14ac:dyDescent="0.25">
      <c r="A33" s="33">
        <v>21</v>
      </c>
      <c r="B33" s="42" t="s">
        <v>297</v>
      </c>
      <c r="C33" s="39"/>
      <c r="D33" s="35">
        <f t="shared" si="0"/>
        <v>10</v>
      </c>
      <c r="E33" s="108">
        <v>279.64</v>
      </c>
      <c r="F33" s="204" t="s">
        <v>118</v>
      </c>
      <c r="G33" s="44">
        <f t="shared" si="1"/>
        <v>2796.3999999999996</v>
      </c>
      <c r="H33" s="194">
        <v>5</v>
      </c>
      <c r="I33" s="37">
        <f>H33*E33</f>
        <v>1398.1999999999998</v>
      </c>
      <c r="J33" s="96"/>
      <c r="K33" s="46"/>
      <c r="L33" s="194">
        <v>5</v>
      </c>
      <c r="M33" s="37">
        <f>L33*E33</f>
        <v>1398.1999999999998</v>
      </c>
      <c r="N33" s="96"/>
      <c r="O33" s="32"/>
      <c r="P33" s="28"/>
      <c r="Q33" s="28"/>
    </row>
    <row r="34" spans="1:17" x14ac:dyDescent="0.25">
      <c r="A34" s="33">
        <v>22</v>
      </c>
      <c r="B34" s="42" t="s">
        <v>298</v>
      </c>
      <c r="C34" s="40"/>
      <c r="D34" s="35">
        <f t="shared" si="0"/>
        <v>10</v>
      </c>
      <c r="E34" s="86">
        <v>291.2</v>
      </c>
      <c r="F34" s="204" t="s">
        <v>118</v>
      </c>
      <c r="G34" s="44">
        <f t="shared" si="1"/>
        <v>2912</v>
      </c>
      <c r="H34" s="194">
        <v>5</v>
      </c>
      <c r="I34" s="37">
        <f t="shared" ref="I34:I52" si="6">H34*E34</f>
        <v>1456</v>
      </c>
      <c r="J34" s="96"/>
      <c r="K34" s="46"/>
      <c r="L34" s="194">
        <v>5</v>
      </c>
      <c r="M34" s="37">
        <f t="shared" ref="M34:M52" si="7">L34*E34</f>
        <v>1456</v>
      </c>
      <c r="N34" s="96"/>
      <c r="O34" s="32"/>
      <c r="P34" s="28"/>
      <c r="Q34" s="28"/>
    </row>
    <row r="35" spans="1:17" x14ac:dyDescent="0.25">
      <c r="A35" s="33">
        <v>23</v>
      </c>
      <c r="B35" s="42" t="s">
        <v>299</v>
      </c>
      <c r="C35" s="40"/>
      <c r="D35" s="35">
        <f t="shared" si="0"/>
        <v>4</v>
      </c>
      <c r="E35" s="86">
        <v>213.72</v>
      </c>
      <c r="F35" s="204" t="s">
        <v>118</v>
      </c>
      <c r="G35" s="44">
        <f t="shared" si="1"/>
        <v>854.88</v>
      </c>
      <c r="H35" s="194">
        <v>2</v>
      </c>
      <c r="I35" s="37">
        <f t="shared" si="6"/>
        <v>427.44</v>
      </c>
      <c r="J35" s="96"/>
      <c r="K35" s="46"/>
      <c r="L35" s="194">
        <v>2</v>
      </c>
      <c r="M35" s="37">
        <f t="shared" si="7"/>
        <v>427.44</v>
      </c>
      <c r="N35" s="96"/>
      <c r="O35" s="32"/>
      <c r="P35" s="28"/>
      <c r="Q35" s="28"/>
    </row>
    <row r="36" spans="1:17" x14ac:dyDescent="0.25">
      <c r="A36" s="33">
        <v>24</v>
      </c>
      <c r="B36" s="42" t="s">
        <v>300</v>
      </c>
      <c r="C36" s="40"/>
      <c r="D36" s="35">
        <f t="shared" si="0"/>
        <v>12</v>
      </c>
      <c r="E36" s="86">
        <v>47.82</v>
      </c>
      <c r="F36" s="204" t="s">
        <v>301</v>
      </c>
      <c r="G36" s="44">
        <f t="shared" si="1"/>
        <v>573.84</v>
      </c>
      <c r="H36" s="194">
        <v>3</v>
      </c>
      <c r="I36" s="37">
        <f t="shared" si="6"/>
        <v>143.46</v>
      </c>
      <c r="J36" s="96">
        <v>3</v>
      </c>
      <c r="K36" s="46">
        <f>J36*E36</f>
        <v>143.46</v>
      </c>
      <c r="L36" s="194">
        <v>3</v>
      </c>
      <c r="M36" s="37">
        <f t="shared" si="7"/>
        <v>143.46</v>
      </c>
      <c r="N36" s="96">
        <v>3</v>
      </c>
      <c r="O36" s="32">
        <f>N36*E36</f>
        <v>143.46</v>
      </c>
      <c r="P36" s="28"/>
      <c r="Q36" s="28"/>
    </row>
    <row r="37" spans="1:17" x14ac:dyDescent="0.25">
      <c r="A37" s="33">
        <v>25</v>
      </c>
      <c r="B37" s="42" t="s">
        <v>302</v>
      </c>
      <c r="C37" s="40"/>
      <c r="D37" s="35">
        <f t="shared" si="0"/>
        <v>10</v>
      </c>
      <c r="E37" s="86">
        <v>35</v>
      </c>
      <c r="F37" s="204" t="s">
        <v>118</v>
      </c>
      <c r="G37" s="44">
        <f t="shared" si="1"/>
        <v>350</v>
      </c>
      <c r="H37" s="194">
        <v>5</v>
      </c>
      <c r="I37" s="37">
        <f t="shared" si="6"/>
        <v>175</v>
      </c>
      <c r="J37" s="96"/>
      <c r="K37" s="46"/>
      <c r="L37" s="194">
        <v>5</v>
      </c>
      <c r="M37" s="37">
        <f t="shared" si="7"/>
        <v>175</v>
      </c>
      <c r="N37" s="96"/>
      <c r="O37" s="32"/>
      <c r="P37" s="28"/>
      <c r="Q37" s="28"/>
    </row>
    <row r="38" spans="1:17" x14ac:dyDescent="0.25">
      <c r="A38" s="33">
        <v>26</v>
      </c>
      <c r="B38" s="42" t="s">
        <v>303</v>
      </c>
      <c r="C38" s="39"/>
      <c r="D38" s="35">
        <f t="shared" si="0"/>
        <v>10</v>
      </c>
      <c r="E38" s="108">
        <v>70</v>
      </c>
      <c r="F38" s="204" t="s">
        <v>118</v>
      </c>
      <c r="G38" s="44">
        <f t="shared" si="1"/>
        <v>700</v>
      </c>
      <c r="H38" s="194">
        <v>5</v>
      </c>
      <c r="I38" s="37">
        <f t="shared" si="6"/>
        <v>350</v>
      </c>
      <c r="J38" s="96"/>
      <c r="K38" s="46"/>
      <c r="L38" s="194">
        <v>5</v>
      </c>
      <c r="M38" s="37">
        <f t="shared" si="7"/>
        <v>350</v>
      </c>
      <c r="N38" s="96"/>
      <c r="O38" s="32"/>
      <c r="P38" s="28"/>
      <c r="Q38" s="28"/>
    </row>
    <row r="39" spans="1:17" x14ac:dyDescent="0.25">
      <c r="A39" s="33">
        <v>27</v>
      </c>
      <c r="B39" s="82" t="s">
        <v>304</v>
      </c>
      <c r="C39" s="40"/>
      <c r="D39" s="35">
        <f t="shared" si="0"/>
        <v>10</v>
      </c>
      <c r="E39" s="86"/>
      <c r="F39" s="205" t="s">
        <v>45</v>
      </c>
      <c r="G39" s="44">
        <f t="shared" si="1"/>
        <v>0</v>
      </c>
      <c r="H39" s="194">
        <v>5</v>
      </c>
      <c r="I39" s="37"/>
      <c r="J39" s="96"/>
      <c r="K39" s="46"/>
      <c r="L39" s="194">
        <v>5</v>
      </c>
      <c r="M39" s="37"/>
      <c r="N39" s="96"/>
      <c r="O39" s="32"/>
      <c r="P39" s="28"/>
      <c r="Q39" s="28"/>
    </row>
    <row r="40" spans="1:17" x14ac:dyDescent="0.25">
      <c r="A40" s="33">
        <v>28</v>
      </c>
      <c r="B40" s="82" t="s">
        <v>305</v>
      </c>
      <c r="C40" s="40"/>
      <c r="D40" s="35">
        <f t="shared" si="0"/>
        <v>8</v>
      </c>
      <c r="E40" s="86"/>
      <c r="F40" s="204" t="s">
        <v>45</v>
      </c>
      <c r="G40" s="44">
        <f t="shared" si="1"/>
        <v>0</v>
      </c>
      <c r="H40" s="194">
        <v>4</v>
      </c>
      <c r="I40" s="37"/>
      <c r="J40" s="96"/>
      <c r="K40" s="46"/>
      <c r="L40" s="194">
        <v>4</v>
      </c>
      <c r="M40" s="37"/>
      <c r="N40" s="96"/>
      <c r="O40" s="32"/>
      <c r="P40" s="28"/>
      <c r="Q40" s="28"/>
    </row>
    <row r="41" spans="1:17" x14ac:dyDescent="0.25">
      <c r="A41" s="33">
        <v>29</v>
      </c>
      <c r="B41" s="42" t="s">
        <v>306</v>
      </c>
      <c r="C41" s="40"/>
      <c r="D41" s="35">
        <f t="shared" si="0"/>
        <v>8</v>
      </c>
      <c r="E41" s="86">
        <v>51.88</v>
      </c>
      <c r="F41" s="204" t="s">
        <v>45</v>
      </c>
      <c r="G41" s="44">
        <f t="shared" si="1"/>
        <v>415.04</v>
      </c>
      <c r="H41" s="194">
        <v>4</v>
      </c>
      <c r="I41" s="37">
        <f t="shared" si="6"/>
        <v>207.52</v>
      </c>
      <c r="J41" s="96"/>
      <c r="K41" s="46"/>
      <c r="L41" s="194">
        <v>4</v>
      </c>
      <c r="M41" s="37">
        <f t="shared" si="7"/>
        <v>207.52</v>
      </c>
      <c r="N41" s="96"/>
      <c r="O41" s="32"/>
      <c r="P41" s="28"/>
      <c r="Q41" s="28"/>
    </row>
    <row r="42" spans="1:17" x14ac:dyDescent="0.25">
      <c r="A42" s="33">
        <v>30</v>
      </c>
      <c r="B42" s="42" t="s">
        <v>307</v>
      </c>
      <c r="C42" s="40"/>
      <c r="D42" s="35">
        <f t="shared" si="0"/>
        <v>4</v>
      </c>
      <c r="E42" s="86"/>
      <c r="F42" s="204" t="s">
        <v>308</v>
      </c>
      <c r="G42" s="44">
        <f t="shared" si="1"/>
        <v>0</v>
      </c>
      <c r="H42" s="194">
        <v>2</v>
      </c>
      <c r="I42" s="37"/>
      <c r="J42" s="96"/>
      <c r="K42" s="46"/>
      <c r="L42" s="194">
        <v>2</v>
      </c>
      <c r="M42" s="37"/>
      <c r="N42" s="96"/>
      <c r="O42" s="32"/>
      <c r="P42" s="28"/>
      <c r="Q42" s="28"/>
    </row>
    <row r="43" spans="1:17" x14ac:dyDescent="0.25">
      <c r="A43" s="33">
        <v>31</v>
      </c>
      <c r="B43" s="42" t="s">
        <v>309</v>
      </c>
      <c r="C43" s="40"/>
      <c r="D43" s="35">
        <f t="shared" si="0"/>
        <v>6</v>
      </c>
      <c r="E43" s="86">
        <v>670.7</v>
      </c>
      <c r="F43" s="204" t="s">
        <v>185</v>
      </c>
      <c r="G43" s="44">
        <f t="shared" si="1"/>
        <v>4024.2000000000003</v>
      </c>
      <c r="H43" s="194">
        <v>3</v>
      </c>
      <c r="I43" s="37">
        <f t="shared" si="6"/>
        <v>2012.1000000000001</v>
      </c>
      <c r="J43" s="96"/>
      <c r="K43" s="46"/>
      <c r="L43" s="194">
        <v>3</v>
      </c>
      <c r="M43" s="37">
        <f t="shared" si="7"/>
        <v>2012.1000000000001</v>
      </c>
      <c r="N43" s="96"/>
      <c r="O43" s="32"/>
      <c r="P43" s="28"/>
      <c r="Q43" s="28"/>
    </row>
    <row r="44" spans="1:17" x14ac:dyDescent="0.25">
      <c r="A44" s="33">
        <v>32</v>
      </c>
      <c r="B44" s="42" t="s">
        <v>310</v>
      </c>
      <c r="C44" s="40"/>
      <c r="D44" s="35">
        <f t="shared" si="0"/>
        <v>10</v>
      </c>
      <c r="E44" s="86">
        <v>41.6</v>
      </c>
      <c r="F44" s="204" t="s">
        <v>101</v>
      </c>
      <c r="G44" s="44">
        <f t="shared" si="1"/>
        <v>416</v>
      </c>
      <c r="H44" s="194">
        <v>5</v>
      </c>
      <c r="I44" s="37">
        <f t="shared" si="6"/>
        <v>208</v>
      </c>
      <c r="J44" s="96"/>
      <c r="K44" s="46"/>
      <c r="L44" s="194">
        <v>5</v>
      </c>
      <c r="M44" s="37">
        <f t="shared" si="7"/>
        <v>208</v>
      </c>
      <c r="N44" s="96"/>
      <c r="O44" s="32"/>
      <c r="P44" s="28"/>
      <c r="Q44" s="28"/>
    </row>
    <row r="45" spans="1:17" x14ac:dyDescent="0.25">
      <c r="A45" s="33">
        <v>33</v>
      </c>
      <c r="B45" s="42" t="s">
        <v>311</v>
      </c>
      <c r="C45" s="40"/>
      <c r="D45" s="35">
        <f t="shared" si="0"/>
        <v>10</v>
      </c>
      <c r="E45" s="86">
        <v>41.6</v>
      </c>
      <c r="F45" s="204" t="s">
        <v>101</v>
      </c>
      <c r="G45" s="44">
        <f t="shared" si="1"/>
        <v>416</v>
      </c>
      <c r="H45" s="194">
        <v>5</v>
      </c>
      <c r="I45" s="37">
        <f t="shared" si="6"/>
        <v>208</v>
      </c>
      <c r="J45" s="96"/>
      <c r="K45" s="46"/>
      <c r="L45" s="194">
        <v>5</v>
      </c>
      <c r="M45" s="37">
        <f t="shared" si="7"/>
        <v>208</v>
      </c>
      <c r="N45" s="96"/>
      <c r="O45" s="32"/>
      <c r="P45" s="28"/>
      <c r="Q45" s="28"/>
    </row>
    <row r="46" spans="1:17" x14ac:dyDescent="0.25">
      <c r="A46" s="33">
        <v>34</v>
      </c>
      <c r="B46" s="42" t="s">
        <v>312</v>
      </c>
      <c r="C46" s="40"/>
      <c r="D46" s="35">
        <f t="shared" si="0"/>
        <v>8</v>
      </c>
      <c r="E46" s="86">
        <v>41.56</v>
      </c>
      <c r="F46" s="204" t="s">
        <v>313</v>
      </c>
      <c r="G46" s="44">
        <f t="shared" si="1"/>
        <v>332.48</v>
      </c>
      <c r="H46" s="194">
        <v>4</v>
      </c>
      <c r="I46" s="37">
        <f t="shared" si="6"/>
        <v>166.24</v>
      </c>
      <c r="J46" s="96"/>
      <c r="K46" s="46"/>
      <c r="L46" s="194">
        <v>4</v>
      </c>
      <c r="M46" s="37">
        <f t="shared" si="7"/>
        <v>166.24</v>
      </c>
      <c r="N46" s="96"/>
      <c r="O46" s="32"/>
      <c r="P46" s="28"/>
      <c r="Q46" s="28"/>
    </row>
    <row r="47" spans="1:17" x14ac:dyDescent="0.25">
      <c r="A47" s="33">
        <v>35</v>
      </c>
      <c r="B47" s="42" t="s">
        <v>314</v>
      </c>
      <c r="C47" s="40"/>
      <c r="D47" s="35">
        <f t="shared" si="0"/>
        <v>16</v>
      </c>
      <c r="E47" s="86">
        <v>37.229999999999997</v>
      </c>
      <c r="F47" s="204" t="s">
        <v>34</v>
      </c>
      <c r="G47" s="44">
        <f t="shared" si="1"/>
        <v>595.67999999999995</v>
      </c>
      <c r="H47" s="194">
        <v>4</v>
      </c>
      <c r="I47" s="37">
        <f t="shared" si="6"/>
        <v>148.91999999999999</v>
      </c>
      <c r="J47" s="96">
        <v>4</v>
      </c>
      <c r="K47" s="46">
        <f t="shared" ref="K47:K52" si="8">J47*E47</f>
        <v>148.91999999999999</v>
      </c>
      <c r="L47" s="194">
        <v>4</v>
      </c>
      <c r="M47" s="37">
        <f t="shared" si="7"/>
        <v>148.91999999999999</v>
      </c>
      <c r="N47" s="96">
        <v>4</v>
      </c>
      <c r="O47" s="32">
        <f t="shared" ref="O47:O52" si="9">N47*E47</f>
        <v>148.91999999999999</v>
      </c>
      <c r="P47" s="28"/>
      <c r="Q47" s="28"/>
    </row>
    <row r="48" spans="1:17" x14ac:dyDescent="0.25">
      <c r="A48" s="33">
        <v>36</v>
      </c>
      <c r="B48" s="42" t="s">
        <v>315</v>
      </c>
      <c r="C48" s="40"/>
      <c r="D48" s="35">
        <f t="shared" si="0"/>
        <v>16</v>
      </c>
      <c r="E48" s="86">
        <v>10.31</v>
      </c>
      <c r="F48" s="204" t="s">
        <v>101</v>
      </c>
      <c r="G48" s="44">
        <f t="shared" si="1"/>
        <v>164.96</v>
      </c>
      <c r="H48" s="194">
        <v>4</v>
      </c>
      <c r="I48" s="37">
        <f t="shared" si="6"/>
        <v>41.24</v>
      </c>
      <c r="J48" s="96">
        <v>4</v>
      </c>
      <c r="K48" s="46">
        <f t="shared" si="8"/>
        <v>41.24</v>
      </c>
      <c r="L48" s="194">
        <v>4</v>
      </c>
      <c r="M48" s="37">
        <f t="shared" si="7"/>
        <v>41.24</v>
      </c>
      <c r="N48" s="96">
        <v>4</v>
      </c>
      <c r="O48" s="32">
        <f t="shared" si="9"/>
        <v>41.24</v>
      </c>
      <c r="P48" s="28"/>
      <c r="Q48" s="28"/>
    </row>
    <row r="49" spans="1:17" x14ac:dyDescent="0.25">
      <c r="A49" s="33">
        <v>37</v>
      </c>
      <c r="B49" s="42" t="s">
        <v>316</v>
      </c>
      <c r="C49" s="40"/>
      <c r="D49" s="35">
        <f t="shared" si="0"/>
        <v>16</v>
      </c>
      <c r="E49" s="86">
        <v>10.31</v>
      </c>
      <c r="F49" s="204" t="s">
        <v>101</v>
      </c>
      <c r="G49" s="44">
        <f t="shared" si="1"/>
        <v>164.96</v>
      </c>
      <c r="H49" s="194">
        <v>4</v>
      </c>
      <c r="I49" s="37">
        <f t="shared" si="6"/>
        <v>41.24</v>
      </c>
      <c r="J49" s="96">
        <v>4</v>
      </c>
      <c r="K49" s="46">
        <f t="shared" si="8"/>
        <v>41.24</v>
      </c>
      <c r="L49" s="194">
        <v>4</v>
      </c>
      <c r="M49" s="37">
        <f t="shared" si="7"/>
        <v>41.24</v>
      </c>
      <c r="N49" s="96">
        <v>4</v>
      </c>
      <c r="O49" s="32">
        <f t="shared" si="9"/>
        <v>41.24</v>
      </c>
      <c r="P49" s="28"/>
      <c r="Q49" s="28"/>
    </row>
    <row r="50" spans="1:17" x14ac:dyDescent="0.25">
      <c r="A50" s="33">
        <v>38</v>
      </c>
      <c r="B50" s="42" t="s">
        <v>317</v>
      </c>
      <c r="C50" s="40"/>
      <c r="D50" s="35">
        <f t="shared" si="0"/>
        <v>16</v>
      </c>
      <c r="E50" s="86">
        <v>10.31</v>
      </c>
      <c r="F50" s="204" t="s">
        <v>101</v>
      </c>
      <c r="G50" s="44">
        <f t="shared" si="1"/>
        <v>164.96</v>
      </c>
      <c r="H50" s="194">
        <v>4</v>
      </c>
      <c r="I50" s="37">
        <f t="shared" si="6"/>
        <v>41.24</v>
      </c>
      <c r="J50" s="96">
        <v>4</v>
      </c>
      <c r="K50" s="46">
        <f t="shared" si="8"/>
        <v>41.24</v>
      </c>
      <c r="L50" s="194">
        <v>4</v>
      </c>
      <c r="M50" s="37">
        <f t="shared" si="7"/>
        <v>41.24</v>
      </c>
      <c r="N50" s="96">
        <v>4</v>
      </c>
      <c r="O50" s="32">
        <f t="shared" si="9"/>
        <v>41.24</v>
      </c>
      <c r="P50" s="28"/>
      <c r="Q50" s="28"/>
    </row>
    <row r="51" spans="1:17" x14ac:dyDescent="0.25">
      <c r="A51" s="33">
        <v>39</v>
      </c>
      <c r="B51" s="42" t="s">
        <v>318</v>
      </c>
      <c r="C51" s="40"/>
      <c r="D51" s="35">
        <f t="shared" si="0"/>
        <v>16</v>
      </c>
      <c r="E51" s="86">
        <v>9.65</v>
      </c>
      <c r="F51" s="204" t="s">
        <v>101</v>
      </c>
      <c r="G51" s="44">
        <f t="shared" si="1"/>
        <v>154.4</v>
      </c>
      <c r="H51" s="194">
        <v>4</v>
      </c>
      <c r="I51" s="37">
        <f t="shared" si="6"/>
        <v>38.6</v>
      </c>
      <c r="J51" s="96">
        <v>4</v>
      </c>
      <c r="K51" s="46">
        <f t="shared" si="8"/>
        <v>38.6</v>
      </c>
      <c r="L51" s="194">
        <v>4</v>
      </c>
      <c r="M51" s="37">
        <f t="shared" si="7"/>
        <v>38.6</v>
      </c>
      <c r="N51" s="96">
        <v>4</v>
      </c>
      <c r="O51" s="32">
        <f t="shared" si="9"/>
        <v>38.6</v>
      </c>
      <c r="P51" s="28"/>
      <c r="Q51" s="28"/>
    </row>
    <row r="52" spans="1:17" x14ac:dyDescent="0.25">
      <c r="A52" s="33">
        <v>40</v>
      </c>
      <c r="B52" s="42" t="s">
        <v>319</v>
      </c>
      <c r="C52" s="40"/>
      <c r="D52" s="35">
        <f t="shared" si="0"/>
        <v>16</v>
      </c>
      <c r="E52" s="86">
        <v>9.65</v>
      </c>
      <c r="F52" s="204" t="s">
        <v>101</v>
      </c>
      <c r="G52" s="44">
        <f t="shared" si="1"/>
        <v>154.4</v>
      </c>
      <c r="H52" s="194">
        <v>4</v>
      </c>
      <c r="I52" s="37">
        <f t="shared" si="6"/>
        <v>38.6</v>
      </c>
      <c r="J52" s="96">
        <v>4</v>
      </c>
      <c r="K52" s="46">
        <f t="shared" si="8"/>
        <v>38.6</v>
      </c>
      <c r="L52" s="194">
        <v>4</v>
      </c>
      <c r="M52" s="37">
        <f t="shared" si="7"/>
        <v>38.6</v>
      </c>
      <c r="N52" s="96">
        <v>4</v>
      </c>
      <c r="O52" s="32">
        <f t="shared" si="9"/>
        <v>38.6</v>
      </c>
      <c r="P52" s="28"/>
      <c r="Q52" s="28"/>
    </row>
    <row r="53" spans="1:17" x14ac:dyDescent="0.25">
      <c r="A53" s="33">
        <v>41</v>
      </c>
      <c r="B53" s="42" t="s">
        <v>321</v>
      </c>
      <c r="C53" s="39"/>
      <c r="D53" s="35">
        <f t="shared" si="0"/>
        <v>16</v>
      </c>
      <c r="E53" s="86">
        <v>9.65</v>
      </c>
      <c r="F53" s="204" t="s">
        <v>101</v>
      </c>
      <c r="G53" s="44">
        <f t="shared" si="1"/>
        <v>154.4</v>
      </c>
      <c r="H53" s="194">
        <v>4</v>
      </c>
      <c r="I53" s="37">
        <f>H53*E53</f>
        <v>38.6</v>
      </c>
      <c r="J53" s="96">
        <v>4</v>
      </c>
      <c r="K53" s="46">
        <f>J53*E53</f>
        <v>38.6</v>
      </c>
      <c r="L53" s="194">
        <v>4</v>
      </c>
      <c r="M53" s="37">
        <f>L53*E53</f>
        <v>38.6</v>
      </c>
      <c r="N53" s="96">
        <v>4</v>
      </c>
      <c r="O53" s="32">
        <f>N53*E53</f>
        <v>38.6</v>
      </c>
      <c r="P53" s="28"/>
      <c r="Q53" s="28"/>
    </row>
    <row r="54" spans="1:17" x14ac:dyDescent="0.25">
      <c r="A54" s="33">
        <v>42</v>
      </c>
      <c r="B54" s="42" t="s">
        <v>322</v>
      </c>
      <c r="C54" s="40"/>
      <c r="D54" s="35">
        <f t="shared" si="0"/>
        <v>8</v>
      </c>
      <c r="E54" s="86">
        <v>12.04</v>
      </c>
      <c r="F54" s="204" t="s">
        <v>101</v>
      </c>
      <c r="G54" s="44">
        <f t="shared" si="1"/>
        <v>96.32</v>
      </c>
      <c r="H54" s="194">
        <v>2</v>
      </c>
      <c r="I54" s="37">
        <f t="shared" ref="I54:I70" si="10">H54*E54</f>
        <v>24.08</v>
      </c>
      <c r="J54" s="96">
        <v>2</v>
      </c>
      <c r="K54" s="46">
        <f t="shared" ref="K54:K70" si="11">J54*E54</f>
        <v>24.08</v>
      </c>
      <c r="L54" s="194">
        <v>2</v>
      </c>
      <c r="M54" s="37">
        <f t="shared" ref="M54:M70" si="12">L54*E54</f>
        <v>24.08</v>
      </c>
      <c r="N54" s="96">
        <v>2</v>
      </c>
      <c r="O54" s="32">
        <f t="shared" ref="O54:O70" si="13">N54*E54</f>
        <v>24.08</v>
      </c>
      <c r="P54" s="28"/>
      <c r="Q54" s="28"/>
    </row>
    <row r="55" spans="1:17" x14ac:dyDescent="0.25">
      <c r="A55" s="33">
        <v>43</v>
      </c>
      <c r="B55" s="42" t="s">
        <v>323</v>
      </c>
      <c r="C55" s="40"/>
      <c r="D55" s="35">
        <f t="shared" si="0"/>
        <v>8</v>
      </c>
      <c r="E55" s="86">
        <v>41.5</v>
      </c>
      <c r="F55" s="204" t="s">
        <v>212</v>
      </c>
      <c r="G55" s="44">
        <f t="shared" si="1"/>
        <v>332</v>
      </c>
      <c r="H55" s="194">
        <v>2</v>
      </c>
      <c r="I55" s="37">
        <f t="shared" si="10"/>
        <v>83</v>
      </c>
      <c r="J55" s="96">
        <v>2</v>
      </c>
      <c r="K55" s="46">
        <f t="shared" si="11"/>
        <v>83</v>
      </c>
      <c r="L55" s="194">
        <v>2</v>
      </c>
      <c r="M55" s="37">
        <f t="shared" si="12"/>
        <v>83</v>
      </c>
      <c r="N55" s="96">
        <v>2</v>
      </c>
      <c r="O55" s="32">
        <f t="shared" si="13"/>
        <v>83</v>
      </c>
      <c r="P55" s="28"/>
      <c r="Q55" s="28"/>
    </row>
    <row r="56" spans="1:17" x14ac:dyDescent="0.25">
      <c r="A56" s="33">
        <v>44</v>
      </c>
      <c r="B56" s="42" t="s">
        <v>324</v>
      </c>
      <c r="C56" s="40"/>
      <c r="D56" s="35">
        <f t="shared" si="0"/>
        <v>40</v>
      </c>
      <c r="E56" s="86">
        <v>114.51</v>
      </c>
      <c r="F56" s="204" t="s">
        <v>40</v>
      </c>
      <c r="G56" s="44">
        <f t="shared" si="1"/>
        <v>4580.4000000000005</v>
      </c>
      <c r="H56" s="194">
        <v>10</v>
      </c>
      <c r="I56" s="37">
        <f t="shared" si="10"/>
        <v>1145.1000000000001</v>
      </c>
      <c r="J56" s="96">
        <v>10</v>
      </c>
      <c r="K56" s="46">
        <f t="shared" si="11"/>
        <v>1145.1000000000001</v>
      </c>
      <c r="L56" s="194">
        <v>10</v>
      </c>
      <c r="M56" s="37">
        <f t="shared" si="12"/>
        <v>1145.1000000000001</v>
      </c>
      <c r="N56" s="96">
        <v>10</v>
      </c>
      <c r="O56" s="32">
        <f t="shared" si="13"/>
        <v>1145.1000000000001</v>
      </c>
      <c r="P56" s="28"/>
      <c r="Q56" s="28"/>
    </row>
    <row r="57" spans="1:17" x14ac:dyDescent="0.25">
      <c r="A57" s="33">
        <v>45</v>
      </c>
      <c r="B57" s="42" t="s">
        <v>325</v>
      </c>
      <c r="C57" s="40"/>
      <c r="D57" s="35">
        <f t="shared" si="0"/>
        <v>40</v>
      </c>
      <c r="E57" s="86">
        <v>129.97999999999999</v>
      </c>
      <c r="F57" s="204" t="s">
        <v>40</v>
      </c>
      <c r="G57" s="44">
        <f t="shared" si="1"/>
        <v>5199.2</v>
      </c>
      <c r="H57" s="194">
        <v>10</v>
      </c>
      <c r="I57" s="37">
        <f t="shared" si="10"/>
        <v>1299.8</v>
      </c>
      <c r="J57" s="96">
        <v>10</v>
      </c>
      <c r="K57" s="46">
        <f t="shared" si="11"/>
        <v>1299.8</v>
      </c>
      <c r="L57" s="194">
        <v>10</v>
      </c>
      <c r="M57" s="37">
        <f t="shared" si="12"/>
        <v>1299.8</v>
      </c>
      <c r="N57" s="96">
        <v>10</v>
      </c>
      <c r="O57" s="32">
        <f t="shared" si="13"/>
        <v>1299.8</v>
      </c>
      <c r="P57" s="28"/>
      <c r="Q57" s="28"/>
    </row>
    <row r="58" spans="1:17" x14ac:dyDescent="0.25">
      <c r="A58" s="33">
        <v>46</v>
      </c>
      <c r="B58" s="42" t="s">
        <v>326</v>
      </c>
      <c r="C58" s="39"/>
      <c r="D58" s="35">
        <f t="shared" si="0"/>
        <v>40</v>
      </c>
      <c r="E58" s="108">
        <v>114.51</v>
      </c>
      <c r="F58" s="204" t="s">
        <v>40</v>
      </c>
      <c r="G58" s="44">
        <f t="shared" si="1"/>
        <v>4580.4000000000005</v>
      </c>
      <c r="H58" s="194">
        <v>10</v>
      </c>
      <c r="I58" s="37">
        <f t="shared" si="10"/>
        <v>1145.1000000000001</v>
      </c>
      <c r="J58" s="96">
        <v>10</v>
      </c>
      <c r="K58" s="46">
        <f t="shared" si="11"/>
        <v>1145.1000000000001</v>
      </c>
      <c r="L58" s="194">
        <v>10</v>
      </c>
      <c r="M58" s="37">
        <f t="shared" si="12"/>
        <v>1145.1000000000001</v>
      </c>
      <c r="N58" s="96">
        <v>10</v>
      </c>
      <c r="O58" s="32">
        <f t="shared" si="13"/>
        <v>1145.1000000000001</v>
      </c>
      <c r="P58" s="28"/>
      <c r="Q58" s="28"/>
    </row>
    <row r="59" spans="1:17" x14ac:dyDescent="0.25">
      <c r="A59" s="33">
        <v>47</v>
      </c>
      <c r="B59" s="82" t="s">
        <v>327</v>
      </c>
      <c r="C59" s="40"/>
      <c r="D59" s="35">
        <f t="shared" si="0"/>
        <v>20</v>
      </c>
      <c r="E59" s="86">
        <v>17.350000000000001</v>
      </c>
      <c r="F59" s="205" t="s">
        <v>212</v>
      </c>
      <c r="G59" s="44">
        <f t="shared" si="1"/>
        <v>347</v>
      </c>
      <c r="H59" s="194">
        <v>5</v>
      </c>
      <c r="I59" s="37">
        <f t="shared" si="10"/>
        <v>86.75</v>
      </c>
      <c r="J59" s="96">
        <v>5</v>
      </c>
      <c r="K59" s="46">
        <f t="shared" si="11"/>
        <v>86.75</v>
      </c>
      <c r="L59" s="194">
        <v>5</v>
      </c>
      <c r="M59" s="37">
        <f t="shared" si="12"/>
        <v>86.75</v>
      </c>
      <c r="N59" s="96">
        <v>5</v>
      </c>
      <c r="O59" s="32">
        <f t="shared" si="13"/>
        <v>86.75</v>
      </c>
      <c r="P59" s="28"/>
      <c r="Q59" s="28"/>
    </row>
    <row r="60" spans="1:17" x14ac:dyDescent="0.25">
      <c r="A60" s="33">
        <v>48</v>
      </c>
      <c r="B60" s="82" t="s">
        <v>328</v>
      </c>
      <c r="C60" s="40"/>
      <c r="D60" s="35">
        <f t="shared" si="0"/>
        <v>20</v>
      </c>
      <c r="E60" s="86">
        <v>132.37</v>
      </c>
      <c r="F60" s="204" t="s">
        <v>40</v>
      </c>
      <c r="G60" s="44">
        <f t="shared" si="1"/>
        <v>2647.4</v>
      </c>
      <c r="H60" s="194">
        <v>5</v>
      </c>
      <c r="I60" s="37">
        <f t="shared" si="10"/>
        <v>661.85</v>
      </c>
      <c r="J60" s="96">
        <v>5</v>
      </c>
      <c r="K60" s="46">
        <f t="shared" si="11"/>
        <v>661.85</v>
      </c>
      <c r="L60" s="194">
        <v>5</v>
      </c>
      <c r="M60" s="37">
        <f t="shared" si="12"/>
        <v>661.85</v>
      </c>
      <c r="N60" s="96">
        <v>5</v>
      </c>
      <c r="O60" s="32">
        <f t="shared" si="13"/>
        <v>661.85</v>
      </c>
      <c r="P60" s="28"/>
      <c r="Q60" s="28"/>
    </row>
    <row r="61" spans="1:17" x14ac:dyDescent="0.25">
      <c r="A61" s="33">
        <v>49</v>
      </c>
      <c r="B61" s="42" t="s">
        <v>329</v>
      </c>
      <c r="C61" s="40"/>
      <c r="D61" s="35">
        <f t="shared" si="0"/>
        <v>12</v>
      </c>
      <c r="E61" s="86">
        <v>96.2</v>
      </c>
      <c r="F61" s="204" t="s">
        <v>40</v>
      </c>
      <c r="G61" s="44">
        <f t="shared" si="1"/>
        <v>1154.4000000000001</v>
      </c>
      <c r="H61" s="194">
        <v>3</v>
      </c>
      <c r="I61" s="37">
        <f t="shared" si="10"/>
        <v>288.60000000000002</v>
      </c>
      <c r="J61" s="96">
        <v>3</v>
      </c>
      <c r="K61" s="46">
        <f t="shared" si="11"/>
        <v>288.60000000000002</v>
      </c>
      <c r="L61" s="194">
        <v>3</v>
      </c>
      <c r="M61" s="37">
        <f t="shared" si="12"/>
        <v>288.60000000000002</v>
      </c>
      <c r="N61" s="96">
        <v>3</v>
      </c>
      <c r="O61" s="32">
        <f t="shared" si="13"/>
        <v>288.60000000000002</v>
      </c>
      <c r="P61" s="28"/>
      <c r="Q61" s="28"/>
    </row>
    <row r="62" spans="1:17" x14ac:dyDescent="0.25">
      <c r="A62" s="33">
        <v>50</v>
      </c>
      <c r="B62" s="42" t="s">
        <v>330</v>
      </c>
      <c r="C62" s="40"/>
      <c r="D62" s="35">
        <f t="shared" si="0"/>
        <v>20</v>
      </c>
      <c r="E62" s="86">
        <v>78.92</v>
      </c>
      <c r="F62" s="204" t="s">
        <v>45</v>
      </c>
      <c r="G62" s="44">
        <f t="shared" si="1"/>
        <v>1578.4</v>
      </c>
      <c r="H62" s="194">
        <v>5</v>
      </c>
      <c r="I62" s="37">
        <f t="shared" si="10"/>
        <v>394.6</v>
      </c>
      <c r="J62" s="96">
        <v>5</v>
      </c>
      <c r="K62" s="46">
        <f t="shared" si="11"/>
        <v>394.6</v>
      </c>
      <c r="L62" s="194">
        <v>5</v>
      </c>
      <c r="M62" s="37">
        <f t="shared" si="12"/>
        <v>394.6</v>
      </c>
      <c r="N62" s="96">
        <v>5</v>
      </c>
      <c r="O62" s="32">
        <f t="shared" si="13"/>
        <v>394.6</v>
      </c>
      <c r="P62" s="28"/>
      <c r="Q62" s="28"/>
    </row>
    <row r="63" spans="1:17" x14ac:dyDescent="0.25">
      <c r="A63" s="33">
        <v>51</v>
      </c>
      <c r="B63" s="42" t="s">
        <v>331</v>
      </c>
      <c r="C63" s="40"/>
      <c r="D63" s="35">
        <f t="shared" si="0"/>
        <v>20</v>
      </c>
      <c r="E63" s="86">
        <v>12.74</v>
      </c>
      <c r="F63" s="204" t="s">
        <v>45</v>
      </c>
      <c r="G63" s="44">
        <f t="shared" si="1"/>
        <v>254.8</v>
      </c>
      <c r="H63" s="194">
        <v>5</v>
      </c>
      <c r="I63" s="37">
        <f t="shared" si="10"/>
        <v>63.7</v>
      </c>
      <c r="J63" s="96">
        <v>5</v>
      </c>
      <c r="K63" s="46">
        <f t="shared" si="11"/>
        <v>63.7</v>
      </c>
      <c r="L63" s="194">
        <v>5</v>
      </c>
      <c r="M63" s="37">
        <f t="shared" si="12"/>
        <v>63.7</v>
      </c>
      <c r="N63" s="96">
        <v>5</v>
      </c>
      <c r="O63" s="32">
        <f t="shared" si="13"/>
        <v>63.7</v>
      </c>
      <c r="P63" s="28"/>
      <c r="Q63" s="28"/>
    </row>
    <row r="64" spans="1:17" x14ac:dyDescent="0.25">
      <c r="A64" s="33">
        <v>52</v>
      </c>
      <c r="B64" s="42" t="s">
        <v>332</v>
      </c>
      <c r="C64" s="40"/>
      <c r="D64" s="35">
        <f t="shared" si="0"/>
        <v>20</v>
      </c>
      <c r="E64" s="86">
        <v>5.98</v>
      </c>
      <c r="F64" s="204" t="s">
        <v>45</v>
      </c>
      <c r="G64" s="44">
        <f t="shared" si="1"/>
        <v>119.60000000000001</v>
      </c>
      <c r="H64" s="194">
        <v>5</v>
      </c>
      <c r="I64" s="37">
        <f t="shared" si="10"/>
        <v>29.900000000000002</v>
      </c>
      <c r="J64" s="96">
        <v>5</v>
      </c>
      <c r="K64" s="46">
        <f t="shared" si="11"/>
        <v>29.900000000000002</v>
      </c>
      <c r="L64" s="194">
        <v>5</v>
      </c>
      <c r="M64" s="37">
        <f t="shared" si="12"/>
        <v>29.900000000000002</v>
      </c>
      <c r="N64" s="96">
        <v>5</v>
      </c>
      <c r="O64" s="32">
        <f t="shared" si="13"/>
        <v>29.900000000000002</v>
      </c>
      <c r="P64" s="28"/>
      <c r="Q64" s="28"/>
    </row>
    <row r="65" spans="1:17" x14ac:dyDescent="0.25">
      <c r="A65" s="33">
        <v>53</v>
      </c>
      <c r="B65" s="42" t="s">
        <v>333</v>
      </c>
      <c r="C65" s="40"/>
      <c r="D65" s="35">
        <f t="shared" si="0"/>
        <v>12</v>
      </c>
      <c r="E65" s="86">
        <v>20.79</v>
      </c>
      <c r="F65" s="204" t="s">
        <v>45</v>
      </c>
      <c r="G65" s="44">
        <f t="shared" si="1"/>
        <v>249.48</v>
      </c>
      <c r="H65" s="194">
        <v>3</v>
      </c>
      <c r="I65" s="37">
        <f t="shared" si="10"/>
        <v>62.37</v>
      </c>
      <c r="J65" s="96">
        <v>3</v>
      </c>
      <c r="K65" s="46">
        <f t="shared" si="11"/>
        <v>62.37</v>
      </c>
      <c r="L65" s="194">
        <v>3</v>
      </c>
      <c r="M65" s="37">
        <f t="shared" si="12"/>
        <v>62.37</v>
      </c>
      <c r="N65" s="96">
        <v>3</v>
      </c>
      <c r="O65" s="32">
        <f t="shared" si="13"/>
        <v>62.37</v>
      </c>
      <c r="P65" s="28"/>
      <c r="Q65" s="28"/>
    </row>
    <row r="66" spans="1:17" x14ac:dyDescent="0.25">
      <c r="A66" s="33">
        <v>54</v>
      </c>
      <c r="B66" s="42" t="s">
        <v>334</v>
      </c>
      <c r="C66" s="40"/>
      <c r="D66" s="35">
        <f t="shared" si="0"/>
        <v>12</v>
      </c>
      <c r="E66" s="86">
        <v>30</v>
      </c>
      <c r="F66" s="204" t="s">
        <v>313</v>
      </c>
      <c r="G66" s="44">
        <f t="shared" si="1"/>
        <v>360</v>
      </c>
      <c r="H66" s="194">
        <v>3</v>
      </c>
      <c r="I66" s="37">
        <f t="shared" si="10"/>
        <v>90</v>
      </c>
      <c r="J66" s="96">
        <v>3</v>
      </c>
      <c r="K66" s="46">
        <f t="shared" si="11"/>
        <v>90</v>
      </c>
      <c r="L66" s="194">
        <v>3</v>
      </c>
      <c r="M66" s="37">
        <f t="shared" si="12"/>
        <v>90</v>
      </c>
      <c r="N66" s="96">
        <v>3</v>
      </c>
      <c r="O66" s="32">
        <f t="shared" si="13"/>
        <v>90</v>
      </c>
      <c r="P66" s="28"/>
      <c r="Q66" s="28"/>
    </row>
    <row r="67" spans="1:17" x14ac:dyDescent="0.25">
      <c r="A67" s="33">
        <v>55</v>
      </c>
      <c r="B67" s="42" t="s">
        <v>335</v>
      </c>
      <c r="C67" s="40"/>
      <c r="D67" s="35">
        <f t="shared" si="0"/>
        <v>20</v>
      </c>
      <c r="E67" s="86">
        <v>70.72</v>
      </c>
      <c r="F67" s="204" t="s">
        <v>254</v>
      </c>
      <c r="G67" s="44">
        <f t="shared" si="1"/>
        <v>1414.4</v>
      </c>
      <c r="H67" s="194">
        <v>5</v>
      </c>
      <c r="I67" s="37">
        <f t="shared" si="10"/>
        <v>353.6</v>
      </c>
      <c r="J67" s="96">
        <v>5</v>
      </c>
      <c r="K67" s="46">
        <f t="shared" si="11"/>
        <v>353.6</v>
      </c>
      <c r="L67" s="194">
        <v>5</v>
      </c>
      <c r="M67" s="37">
        <f t="shared" si="12"/>
        <v>353.6</v>
      </c>
      <c r="N67" s="96">
        <v>5</v>
      </c>
      <c r="O67" s="32">
        <f t="shared" si="13"/>
        <v>353.6</v>
      </c>
      <c r="P67" s="28"/>
      <c r="Q67" s="28"/>
    </row>
    <row r="68" spans="1:17" x14ac:dyDescent="0.25">
      <c r="A68" s="33">
        <v>56</v>
      </c>
      <c r="B68" s="42" t="s">
        <v>336</v>
      </c>
      <c r="C68" s="40"/>
      <c r="D68" s="35">
        <f t="shared" si="0"/>
        <v>12</v>
      </c>
      <c r="E68" s="86">
        <v>101.92</v>
      </c>
      <c r="F68" s="204" t="s">
        <v>254</v>
      </c>
      <c r="G68" s="44">
        <f t="shared" si="1"/>
        <v>1223.04</v>
      </c>
      <c r="H68" s="194">
        <v>3</v>
      </c>
      <c r="I68" s="37">
        <f t="shared" si="10"/>
        <v>305.76</v>
      </c>
      <c r="J68" s="96">
        <v>3</v>
      </c>
      <c r="K68" s="46">
        <f t="shared" si="11"/>
        <v>305.76</v>
      </c>
      <c r="L68" s="194">
        <v>3</v>
      </c>
      <c r="M68" s="37">
        <f t="shared" si="12"/>
        <v>305.76</v>
      </c>
      <c r="N68" s="96">
        <v>3</v>
      </c>
      <c r="O68" s="32">
        <f t="shared" si="13"/>
        <v>305.76</v>
      </c>
      <c r="P68" s="28"/>
      <c r="Q68" s="28"/>
    </row>
    <row r="69" spans="1:17" x14ac:dyDescent="0.25">
      <c r="A69" s="33">
        <v>57</v>
      </c>
      <c r="B69" s="42" t="s">
        <v>337</v>
      </c>
      <c r="C69" s="40"/>
      <c r="D69" s="35">
        <f t="shared" si="0"/>
        <v>12</v>
      </c>
      <c r="E69" s="86"/>
      <c r="F69" s="204" t="s">
        <v>101</v>
      </c>
      <c r="G69" s="44">
        <f t="shared" si="1"/>
        <v>0</v>
      </c>
      <c r="H69" s="194">
        <v>3</v>
      </c>
      <c r="I69" s="37">
        <f t="shared" si="10"/>
        <v>0</v>
      </c>
      <c r="J69" s="96">
        <v>3</v>
      </c>
      <c r="K69" s="46">
        <f t="shared" si="11"/>
        <v>0</v>
      </c>
      <c r="L69" s="194">
        <v>3</v>
      </c>
      <c r="M69" s="37">
        <f t="shared" si="12"/>
        <v>0</v>
      </c>
      <c r="N69" s="96">
        <v>3</v>
      </c>
      <c r="O69" s="32">
        <f t="shared" si="13"/>
        <v>0</v>
      </c>
      <c r="P69" s="28"/>
      <c r="Q69" s="28"/>
    </row>
    <row r="70" spans="1:17" x14ac:dyDescent="0.25">
      <c r="A70" s="33">
        <v>58</v>
      </c>
      <c r="B70" s="42" t="s">
        <v>338</v>
      </c>
      <c r="C70" s="40"/>
      <c r="D70" s="35">
        <f t="shared" si="0"/>
        <v>12</v>
      </c>
      <c r="E70" s="86">
        <v>20.16</v>
      </c>
      <c r="F70" s="204" t="s">
        <v>101</v>
      </c>
      <c r="G70" s="44">
        <f t="shared" si="1"/>
        <v>241.92000000000002</v>
      </c>
      <c r="H70" s="194">
        <v>3</v>
      </c>
      <c r="I70" s="37">
        <f t="shared" si="10"/>
        <v>60.480000000000004</v>
      </c>
      <c r="J70" s="96">
        <v>3</v>
      </c>
      <c r="K70" s="46">
        <f t="shared" si="11"/>
        <v>60.480000000000004</v>
      </c>
      <c r="L70" s="194">
        <v>3</v>
      </c>
      <c r="M70" s="37">
        <f t="shared" si="12"/>
        <v>60.480000000000004</v>
      </c>
      <c r="N70" s="96">
        <v>3</v>
      </c>
      <c r="O70" s="32">
        <f t="shared" si="13"/>
        <v>60.480000000000004</v>
      </c>
      <c r="P70" s="28"/>
      <c r="Q70" s="28"/>
    </row>
    <row r="71" spans="1:17" x14ac:dyDescent="0.25">
      <c r="A71" s="33">
        <v>59</v>
      </c>
      <c r="B71" s="42" t="s">
        <v>339</v>
      </c>
      <c r="C71" s="40"/>
      <c r="D71" s="35">
        <f t="shared" si="0"/>
        <v>12</v>
      </c>
      <c r="E71" s="86">
        <v>96.72</v>
      </c>
      <c r="F71" s="204" t="s">
        <v>45</v>
      </c>
      <c r="G71" s="44">
        <f t="shared" si="1"/>
        <v>1160.6399999999999</v>
      </c>
      <c r="H71" s="194">
        <v>3</v>
      </c>
      <c r="I71" s="37">
        <f>H71*E71</f>
        <v>290.15999999999997</v>
      </c>
      <c r="J71" s="96">
        <v>3</v>
      </c>
      <c r="K71" s="46">
        <f>J71*E71</f>
        <v>290.15999999999997</v>
      </c>
      <c r="L71" s="194">
        <v>3</v>
      </c>
      <c r="M71" s="37">
        <f>L71*E71</f>
        <v>290.15999999999997</v>
      </c>
      <c r="N71" s="96">
        <v>3</v>
      </c>
      <c r="O71" s="32">
        <f>N71*E71</f>
        <v>290.15999999999997</v>
      </c>
      <c r="P71" s="28"/>
      <c r="Q71" s="28"/>
    </row>
    <row r="72" spans="1:17" x14ac:dyDescent="0.25">
      <c r="A72" s="33">
        <v>60</v>
      </c>
      <c r="B72" s="42" t="s">
        <v>340</v>
      </c>
      <c r="C72" s="40"/>
      <c r="D72" s="35">
        <f t="shared" si="0"/>
        <v>12</v>
      </c>
      <c r="E72" s="86">
        <v>15.48</v>
      </c>
      <c r="F72" s="204" t="s">
        <v>101</v>
      </c>
      <c r="G72" s="44">
        <f t="shared" si="1"/>
        <v>185.76</v>
      </c>
      <c r="H72" s="194">
        <v>3</v>
      </c>
      <c r="I72" s="37">
        <f>H72*E72</f>
        <v>46.44</v>
      </c>
      <c r="J72" s="96">
        <v>3</v>
      </c>
      <c r="K72" s="46">
        <f>J72*E72</f>
        <v>46.44</v>
      </c>
      <c r="L72" s="194">
        <v>3</v>
      </c>
      <c r="M72" s="37">
        <f>L72*E72</f>
        <v>46.44</v>
      </c>
      <c r="N72" s="96">
        <v>3</v>
      </c>
      <c r="O72" s="32">
        <f>N72*E72</f>
        <v>46.44</v>
      </c>
      <c r="P72" s="28"/>
      <c r="Q72" s="28"/>
    </row>
    <row r="73" spans="1:17" x14ac:dyDescent="0.25">
      <c r="A73" s="33">
        <v>61</v>
      </c>
      <c r="B73" s="42" t="s">
        <v>341</v>
      </c>
      <c r="C73" s="39"/>
      <c r="D73" s="35">
        <f t="shared" si="0"/>
        <v>12</v>
      </c>
      <c r="E73" s="108">
        <v>15.48</v>
      </c>
      <c r="F73" s="204" t="s">
        <v>101</v>
      </c>
      <c r="G73" s="44">
        <f t="shared" si="1"/>
        <v>185.76</v>
      </c>
      <c r="H73" s="194">
        <v>3</v>
      </c>
      <c r="I73" s="37">
        <f>H73*E73</f>
        <v>46.44</v>
      </c>
      <c r="J73" s="96">
        <v>3</v>
      </c>
      <c r="K73" s="46">
        <f>J73*E73</f>
        <v>46.44</v>
      </c>
      <c r="L73" s="194">
        <v>3</v>
      </c>
      <c r="M73" s="37">
        <f>L73*E73</f>
        <v>46.44</v>
      </c>
      <c r="N73" s="96">
        <v>3</v>
      </c>
      <c r="O73" s="32">
        <f>N73*E73</f>
        <v>46.44</v>
      </c>
      <c r="P73" s="28"/>
      <c r="Q73" s="28"/>
    </row>
    <row r="74" spans="1:17" x14ac:dyDescent="0.25">
      <c r="A74" s="33">
        <v>62</v>
      </c>
      <c r="B74" s="42" t="s">
        <v>342</v>
      </c>
      <c r="C74" s="40"/>
      <c r="D74" s="35">
        <f t="shared" si="0"/>
        <v>12</v>
      </c>
      <c r="E74" s="86">
        <v>34.61</v>
      </c>
      <c r="F74" s="204" t="s">
        <v>101</v>
      </c>
      <c r="G74" s="44">
        <f t="shared" si="1"/>
        <v>415.32</v>
      </c>
      <c r="H74" s="194">
        <v>3</v>
      </c>
      <c r="I74" s="37">
        <f t="shared" ref="I74:I86" si="14">H74*E74</f>
        <v>103.83</v>
      </c>
      <c r="J74" s="96">
        <v>3</v>
      </c>
      <c r="K74" s="46">
        <f t="shared" ref="K74:K86" si="15">J74*E74</f>
        <v>103.83</v>
      </c>
      <c r="L74" s="194">
        <v>3</v>
      </c>
      <c r="M74" s="37">
        <f t="shared" ref="M74:M86" si="16">L74*E74</f>
        <v>103.83</v>
      </c>
      <c r="N74" s="96">
        <v>3</v>
      </c>
      <c r="O74" s="32">
        <f t="shared" ref="O74:O86" si="17">N74*E74</f>
        <v>103.83</v>
      </c>
      <c r="P74" s="28"/>
      <c r="Q74" s="28"/>
    </row>
    <row r="75" spans="1:17" x14ac:dyDescent="0.25">
      <c r="A75" s="33">
        <v>63</v>
      </c>
      <c r="B75" s="42" t="s">
        <v>343</v>
      </c>
      <c r="C75" s="40"/>
      <c r="D75" s="35">
        <f t="shared" si="0"/>
        <v>12</v>
      </c>
      <c r="E75" s="86">
        <v>34.61</v>
      </c>
      <c r="F75" s="204" t="s">
        <v>101</v>
      </c>
      <c r="G75" s="44">
        <f t="shared" si="1"/>
        <v>415.32</v>
      </c>
      <c r="H75" s="194">
        <v>3</v>
      </c>
      <c r="I75" s="37">
        <f t="shared" si="14"/>
        <v>103.83</v>
      </c>
      <c r="J75" s="96">
        <v>3</v>
      </c>
      <c r="K75" s="46">
        <f t="shared" si="15"/>
        <v>103.83</v>
      </c>
      <c r="L75" s="194">
        <v>3</v>
      </c>
      <c r="M75" s="37">
        <f t="shared" si="16"/>
        <v>103.83</v>
      </c>
      <c r="N75" s="96">
        <v>3</v>
      </c>
      <c r="O75" s="32">
        <f t="shared" si="17"/>
        <v>103.83</v>
      </c>
      <c r="P75" s="28"/>
      <c r="Q75" s="28"/>
    </row>
    <row r="76" spans="1:17" x14ac:dyDescent="0.25">
      <c r="A76" s="33">
        <v>64</v>
      </c>
      <c r="B76" s="42" t="s">
        <v>344</v>
      </c>
      <c r="C76" s="40"/>
      <c r="D76" s="35">
        <f t="shared" si="0"/>
        <v>12</v>
      </c>
      <c r="E76" s="86">
        <v>34.61</v>
      </c>
      <c r="F76" s="204" t="s">
        <v>101</v>
      </c>
      <c r="G76" s="44">
        <f t="shared" si="1"/>
        <v>415.32</v>
      </c>
      <c r="H76" s="194">
        <v>3</v>
      </c>
      <c r="I76" s="37">
        <f t="shared" si="14"/>
        <v>103.83</v>
      </c>
      <c r="J76" s="96">
        <v>3</v>
      </c>
      <c r="K76" s="46">
        <f t="shared" si="15"/>
        <v>103.83</v>
      </c>
      <c r="L76" s="194">
        <v>3</v>
      </c>
      <c r="M76" s="37">
        <f t="shared" si="16"/>
        <v>103.83</v>
      </c>
      <c r="N76" s="96">
        <v>3</v>
      </c>
      <c r="O76" s="32">
        <f t="shared" si="17"/>
        <v>103.83</v>
      </c>
      <c r="P76" s="28"/>
      <c r="Q76" s="28"/>
    </row>
    <row r="77" spans="1:17" x14ac:dyDescent="0.25">
      <c r="A77" s="33">
        <v>65</v>
      </c>
      <c r="B77" s="42" t="s">
        <v>345</v>
      </c>
      <c r="C77" s="40"/>
      <c r="D77" s="35">
        <f t="shared" si="0"/>
        <v>12</v>
      </c>
      <c r="E77" s="86">
        <v>24.63</v>
      </c>
      <c r="F77" s="204" t="s">
        <v>57</v>
      </c>
      <c r="G77" s="44">
        <f t="shared" si="1"/>
        <v>295.56</v>
      </c>
      <c r="H77" s="194">
        <v>3</v>
      </c>
      <c r="I77" s="37">
        <f t="shared" si="14"/>
        <v>73.89</v>
      </c>
      <c r="J77" s="96">
        <v>3</v>
      </c>
      <c r="K77" s="46">
        <f t="shared" si="15"/>
        <v>73.89</v>
      </c>
      <c r="L77" s="194">
        <v>3</v>
      </c>
      <c r="M77" s="37">
        <f t="shared" si="16"/>
        <v>73.89</v>
      </c>
      <c r="N77" s="96">
        <v>3</v>
      </c>
      <c r="O77" s="32">
        <f t="shared" si="17"/>
        <v>73.89</v>
      </c>
      <c r="P77" s="28"/>
      <c r="Q77" s="28"/>
    </row>
    <row r="78" spans="1:17" x14ac:dyDescent="0.25">
      <c r="A78" s="33">
        <v>66</v>
      </c>
      <c r="B78" s="42" t="s">
        <v>346</v>
      </c>
      <c r="C78" s="39"/>
      <c r="D78" s="35">
        <f t="shared" ref="D78:D141" si="18">H78+J78+L78+N78</f>
        <v>12</v>
      </c>
      <c r="E78" s="108">
        <v>27.66</v>
      </c>
      <c r="F78" s="204" t="s">
        <v>101</v>
      </c>
      <c r="G78" s="44">
        <f t="shared" ref="G78:G141" si="19">E78*D78</f>
        <v>331.92</v>
      </c>
      <c r="H78" s="194">
        <v>3</v>
      </c>
      <c r="I78" s="37">
        <f t="shared" si="14"/>
        <v>82.98</v>
      </c>
      <c r="J78" s="96">
        <v>3</v>
      </c>
      <c r="K78" s="46">
        <f t="shared" si="15"/>
        <v>82.98</v>
      </c>
      <c r="L78" s="194">
        <v>3</v>
      </c>
      <c r="M78" s="37">
        <f t="shared" si="16"/>
        <v>82.98</v>
      </c>
      <c r="N78" s="96">
        <v>3</v>
      </c>
      <c r="O78" s="32">
        <f t="shared" si="17"/>
        <v>82.98</v>
      </c>
      <c r="P78" s="28"/>
      <c r="Q78" s="28"/>
    </row>
    <row r="79" spans="1:17" x14ac:dyDescent="0.25">
      <c r="A79" s="33">
        <v>67</v>
      </c>
      <c r="B79" s="82" t="s">
        <v>347</v>
      </c>
      <c r="C79" s="40"/>
      <c r="D79" s="35">
        <f t="shared" si="18"/>
        <v>12</v>
      </c>
      <c r="E79" s="86">
        <v>20.68</v>
      </c>
      <c r="F79" s="205" t="s">
        <v>45</v>
      </c>
      <c r="G79" s="44">
        <f t="shared" si="19"/>
        <v>248.16</v>
      </c>
      <c r="H79" s="194">
        <v>3</v>
      </c>
      <c r="I79" s="37">
        <f t="shared" si="14"/>
        <v>62.04</v>
      </c>
      <c r="J79" s="96">
        <v>3</v>
      </c>
      <c r="K79" s="46">
        <f t="shared" si="15"/>
        <v>62.04</v>
      </c>
      <c r="L79" s="194">
        <v>3</v>
      </c>
      <c r="M79" s="37">
        <f t="shared" si="16"/>
        <v>62.04</v>
      </c>
      <c r="N79" s="96">
        <v>3</v>
      </c>
      <c r="O79" s="32">
        <f t="shared" si="17"/>
        <v>62.04</v>
      </c>
      <c r="P79" s="28"/>
      <c r="Q79" s="28"/>
    </row>
    <row r="80" spans="1:17" x14ac:dyDescent="0.25">
      <c r="A80" s="33">
        <v>68</v>
      </c>
      <c r="B80" s="82" t="s">
        <v>348</v>
      </c>
      <c r="C80" s="40"/>
      <c r="D80" s="35">
        <f t="shared" si="18"/>
        <v>12</v>
      </c>
      <c r="E80" s="86"/>
      <c r="F80" s="204" t="s">
        <v>349</v>
      </c>
      <c r="G80" s="44">
        <f t="shared" si="19"/>
        <v>0</v>
      </c>
      <c r="H80" s="194">
        <v>3</v>
      </c>
      <c r="I80" s="37"/>
      <c r="J80" s="96">
        <v>3</v>
      </c>
      <c r="K80" s="46"/>
      <c r="L80" s="194">
        <v>3</v>
      </c>
      <c r="M80" s="37"/>
      <c r="N80" s="96">
        <v>3</v>
      </c>
      <c r="O80" s="32"/>
      <c r="P80" s="28"/>
      <c r="Q80" s="28"/>
    </row>
    <row r="81" spans="1:17" x14ac:dyDescent="0.25">
      <c r="A81" s="33">
        <v>69</v>
      </c>
      <c r="B81" s="42" t="s">
        <v>350</v>
      </c>
      <c r="C81" s="40"/>
      <c r="D81" s="35">
        <f t="shared" si="18"/>
        <v>12</v>
      </c>
      <c r="E81" s="86"/>
      <c r="F81" s="204" t="s">
        <v>105</v>
      </c>
      <c r="G81" s="44">
        <f t="shared" si="19"/>
        <v>0</v>
      </c>
      <c r="H81" s="194">
        <v>3</v>
      </c>
      <c r="I81" s="37">
        <f t="shared" si="14"/>
        <v>0</v>
      </c>
      <c r="J81" s="96">
        <v>3</v>
      </c>
      <c r="K81" s="46">
        <f t="shared" si="15"/>
        <v>0</v>
      </c>
      <c r="L81" s="194">
        <v>3</v>
      </c>
      <c r="M81" s="37">
        <f t="shared" si="16"/>
        <v>0</v>
      </c>
      <c r="N81" s="96">
        <v>3</v>
      </c>
      <c r="O81" s="32">
        <f t="shared" si="17"/>
        <v>0</v>
      </c>
      <c r="P81" s="28"/>
      <c r="Q81" s="28"/>
    </row>
    <row r="82" spans="1:17" x14ac:dyDescent="0.25">
      <c r="A82" s="33">
        <v>70</v>
      </c>
      <c r="B82" s="42" t="s">
        <v>351</v>
      </c>
      <c r="C82" s="40"/>
      <c r="D82" s="35">
        <f t="shared" si="18"/>
        <v>12</v>
      </c>
      <c r="E82" s="86">
        <v>55.12</v>
      </c>
      <c r="F82" s="204" t="s">
        <v>105</v>
      </c>
      <c r="G82" s="44">
        <f t="shared" si="19"/>
        <v>661.43999999999994</v>
      </c>
      <c r="H82" s="194">
        <v>3</v>
      </c>
      <c r="I82" s="37">
        <f t="shared" si="14"/>
        <v>165.35999999999999</v>
      </c>
      <c r="J82" s="96">
        <v>3</v>
      </c>
      <c r="K82" s="46">
        <f t="shared" si="15"/>
        <v>165.35999999999999</v>
      </c>
      <c r="L82" s="194">
        <v>3</v>
      </c>
      <c r="M82" s="37">
        <f t="shared" si="16"/>
        <v>165.35999999999999</v>
      </c>
      <c r="N82" s="96">
        <v>3</v>
      </c>
      <c r="O82" s="32">
        <f t="shared" si="17"/>
        <v>165.35999999999999</v>
      </c>
      <c r="P82" s="28"/>
      <c r="Q82" s="28"/>
    </row>
    <row r="83" spans="1:17" x14ac:dyDescent="0.25">
      <c r="A83" s="33">
        <v>71</v>
      </c>
      <c r="B83" s="42" t="s">
        <v>352</v>
      </c>
      <c r="C83" s="40"/>
      <c r="D83" s="35">
        <f t="shared" si="18"/>
        <v>12</v>
      </c>
      <c r="E83" s="86">
        <v>106.6</v>
      </c>
      <c r="F83" s="204" t="s">
        <v>105</v>
      </c>
      <c r="G83" s="44">
        <f t="shared" si="19"/>
        <v>1279.1999999999998</v>
      </c>
      <c r="H83" s="194">
        <v>3</v>
      </c>
      <c r="I83" s="37">
        <f t="shared" si="14"/>
        <v>319.79999999999995</v>
      </c>
      <c r="J83" s="96">
        <v>3</v>
      </c>
      <c r="K83" s="46">
        <f t="shared" si="15"/>
        <v>319.79999999999995</v>
      </c>
      <c r="L83" s="194">
        <v>3</v>
      </c>
      <c r="M83" s="37">
        <f t="shared" si="16"/>
        <v>319.79999999999995</v>
      </c>
      <c r="N83" s="96">
        <v>3</v>
      </c>
      <c r="O83" s="32">
        <f t="shared" si="17"/>
        <v>319.79999999999995</v>
      </c>
      <c r="P83" s="28"/>
      <c r="Q83" s="28"/>
    </row>
    <row r="84" spans="1:17" x14ac:dyDescent="0.25">
      <c r="A84" s="33">
        <v>72</v>
      </c>
      <c r="B84" s="42" t="s">
        <v>353</v>
      </c>
      <c r="C84" s="40"/>
      <c r="D84" s="35">
        <f t="shared" si="18"/>
        <v>12</v>
      </c>
      <c r="E84" s="86">
        <v>9.1</v>
      </c>
      <c r="F84" s="204" t="s">
        <v>105</v>
      </c>
      <c r="G84" s="44">
        <f t="shared" si="19"/>
        <v>109.19999999999999</v>
      </c>
      <c r="H84" s="194">
        <v>3</v>
      </c>
      <c r="I84" s="37">
        <f t="shared" si="14"/>
        <v>27.299999999999997</v>
      </c>
      <c r="J84" s="96">
        <v>3</v>
      </c>
      <c r="K84" s="46">
        <f t="shared" si="15"/>
        <v>27.299999999999997</v>
      </c>
      <c r="L84" s="194">
        <v>3</v>
      </c>
      <c r="M84" s="37">
        <f t="shared" si="16"/>
        <v>27.299999999999997</v>
      </c>
      <c r="N84" s="96">
        <v>3</v>
      </c>
      <c r="O84" s="32">
        <f t="shared" si="17"/>
        <v>27.299999999999997</v>
      </c>
      <c r="P84" s="28"/>
      <c r="Q84" s="28"/>
    </row>
    <row r="85" spans="1:17" x14ac:dyDescent="0.25">
      <c r="A85" s="33">
        <v>73</v>
      </c>
      <c r="B85" s="42" t="s">
        <v>354</v>
      </c>
      <c r="C85" s="40"/>
      <c r="D85" s="35">
        <f t="shared" si="18"/>
        <v>12</v>
      </c>
      <c r="E85" s="86">
        <v>18.2</v>
      </c>
      <c r="F85" s="204" t="s">
        <v>105</v>
      </c>
      <c r="G85" s="44">
        <f t="shared" si="19"/>
        <v>218.39999999999998</v>
      </c>
      <c r="H85" s="194">
        <v>3</v>
      </c>
      <c r="I85" s="37">
        <f t="shared" si="14"/>
        <v>54.599999999999994</v>
      </c>
      <c r="J85" s="96">
        <v>3</v>
      </c>
      <c r="K85" s="46">
        <f t="shared" si="15"/>
        <v>54.599999999999994</v>
      </c>
      <c r="L85" s="194">
        <v>3</v>
      </c>
      <c r="M85" s="37">
        <f t="shared" si="16"/>
        <v>54.599999999999994</v>
      </c>
      <c r="N85" s="96">
        <v>3</v>
      </c>
      <c r="O85" s="32">
        <f t="shared" si="17"/>
        <v>54.599999999999994</v>
      </c>
      <c r="P85" s="28"/>
      <c r="Q85" s="28"/>
    </row>
    <row r="86" spans="1:17" x14ac:dyDescent="0.25">
      <c r="A86" s="33">
        <v>74</v>
      </c>
      <c r="B86" s="42" t="s">
        <v>355</v>
      </c>
      <c r="C86" s="40"/>
      <c r="D86" s="35">
        <f t="shared" si="18"/>
        <v>12</v>
      </c>
      <c r="E86" s="86">
        <v>18.2</v>
      </c>
      <c r="F86" s="204" t="s">
        <v>105</v>
      </c>
      <c r="G86" s="44">
        <f t="shared" si="19"/>
        <v>218.39999999999998</v>
      </c>
      <c r="H86" s="194">
        <v>3</v>
      </c>
      <c r="I86" s="37">
        <f t="shared" si="14"/>
        <v>54.599999999999994</v>
      </c>
      <c r="J86" s="96">
        <v>3</v>
      </c>
      <c r="K86" s="46">
        <f t="shared" si="15"/>
        <v>54.599999999999994</v>
      </c>
      <c r="L86" s="194">
        <v>3</v>
      </c>
      <c r="M86" s="37">
        <f t="shared" si="16"/>
        <v>54.599999999999994</v>
      </c>
      <c r="N86" s="96">
        <v>3</v>
      </c>
      <c r="O86" s="32">
        <f t="shared" si="17"/>
        <v>54.599999999999994</v>
      </c>
      <c r="P86" s="28"/>
      <c r="Q86" s="28"/>
    </row>
    <row r="87" spans="1:17" x14ac:dyDescent="0.25">
      <c r="A87" s="33">
        <v>75</v>
      </c>
      <c r="B87" s="42" t="s">
        <v>356</v>
      </c>
      <c r="C87" s="40"/>
      <c r="D87" s="35">
        <f t="shared" si="18"/>
        <v>40</v>
      </c>
      <c r="E87" s="86">
        <v>65.42</v>
      </c>
      <c r="F87" s="204" t="s">
        <v>118</v>
      </c>
      <c r="G87" s="44">
        <f t="shared" si="19"/>
        <v>2616.8000000000002</v>
      </c>
      <c r="H87" s="194">
        <v>10</v>
      </c>
      <c r="I87" s="37">
        <f t="shared" ref="I87:I93" si="20">H87*E87</f>
        <v>654.20000000000005</v>
      </c>
      <c r="J87" s="96">
        <v>10</v>
      </c>
      <c r="K87" s="46">
        <f>J87*E87</f>
        <v>654.20000000000005</v>
      </c>
      <c r="L87" s="194">
        <v>10</v>
      </c>
      <c r="M87" s="37">
        <f t="shared" ref="M87:M93" si="21">L87*E87</f>
        <v>654.20000000000005</v>
      </c>
      <c r="N87" s="96">
        <v>10</v>
      </c>
      <c r="O87" s="32">
        <f>N87*E87</f>
        <v>654.20000000000005</v>
      </c>
      <c r="P87" s="28"/>
      <c r="Q87" s="28"/>
    </row>
    <row r="88" spans="1:17" x14ac:dyDescent="0.25">
      <c r="A88" s="33">
        <v>76</v>
      </c>
      <c r="B88" s="42" t="s">
        <v>357</v>
      </c>
      <c r="C88" s="40"/>
      <c r="D88" s="35">
        <f t="shared" si="18"/>
        <v>12</v>
      </c>
      <c r="E88" s="86">
        <v>50.96</v>
      </c>
      <c r="F88" s="204" t="s">
        <v>105</v>
      </c>
      <c r="G88" s="44">
        <f t="shared" si="19"/>
        <v>611.52</v>
      </c>
      <c r="H88" s="194">
        <v>3</v>
      </c>
      <c r="I88" s="37">
        <f t="shared" si="20"/>
        <v>152.88</v>
      </c>
      <c r="J88" s="96">
        <v>3</v>
      </c>
      <c r="K88" s="46">
        <f>J88*E88</f>
        <v>152.88</v>
      </c>
      <c r="L88" s="194">
        <v>3</v>
      </c>
      <c r="M88" s="37">
        <f t="shared" si="21"/>
        <v>152.88</v>
      </c>
      <c r="N88" s="96">
        <v>3</v>
      </c>
      <c r="O88" s="32">
        <f>N88*E88</f>
        <v>152.88</v>
      </c>
      <c r="P88" s="28"/>
      <c r="Q88" s="28"/>
    </row>
    <row r="89" spans="1:17" x14ac:dyDescent="0.25">
      <c r="A89" s="33">
        <v>77</v>
      </c>
      <c r="B89" s="42" t="s">
        <v>358</v>
      </c>
      <c r="C89" s="40"/>
      <c r="D89" s="35">
        <f t="shared" si="18"/>
        <v>25</v>
      </c>
      <c r="E89" s="86">
        <v>154.75</v>
      </c>
      <c r="F89" s="204" t="s">
        <v>40</v>
      </c>
      <c r="G89" s="44">
        <f t="shared" si="19"/>
        <v>3868.75</v>
      </c>
      <c r="H89" s="194">
        <v>10</v>
      </c>
      <c r="I89" s="37">
        <f t="shared" si="20"/>
        <v>1547.5</v>
      </c>
      <c r="J89" s="96">
        <v>5</v>
      </c>
      <c r="K89" s="46">
        <f>J89*E89</f>
        <v>773.75</v>
      </c>
      <c r="L89" s="194">
        <v>5</v>
      </c>
      <c r="M89" s="37">
        <f t="shared" si="21"/>
        <v>773.75</v>
      </c>
      <c r="N89" s="96">
        <v>5</v>
      </c>
      <c r="O89" s="32">
        <f>N89*E89</f>
        <v>773.75</v>
      </c>
      <c r="P89" s="28"/>
      <c r="Q89" s="28"/>
    </row>
    <row r="90" spans="1:17" x14ac:dyDescent="0.25">
      <c r="A90" s="33"/>
      <c r="B90" s="207" t="s">
        <v>359</v>
      </c>
      <c r="C90" s="40"/>
      <c r="D90" s="35"/>
      <c r="E90" s="86"/>
      <c r="F90" s="204"/>
      <c r="G90" s="44"/>
      <c r="H90" s="194"/>
      <c r="I90" s="37">
        <f t="shared" si="20"/>
        <v>0</v>
      </c>
      <c r="J90" s="96"/>
      <c r="K90" s="46"/>
      <c r="L90" s="194"/>
      <c r="M90" s="37">
        <f t="shared" si="21"/>
        <v>0</v>
      </c>
      <c r="N90" s="96"/>
      <c r="O90" s="32"/>
      <c r="P90" s="28"/>
      <c r="Q90" s="28"/>
    </row>
    <row r="91" spans="1:17" x14ac:dyDescent="0.25">
      <c r="A91" s="33">
        <v>78</v>
      </c>
      <c r="B91" s="42" t="s">
        <v>360</v>
      </c>
      <c r="C91" s="40"/>
      <c r="D91" s="35">
        <f t="shared" si="18"/>
        <v>6</v>
      </c>
      <c r="E91" s="86">
        <v>360</v>
      </c>
      <c r="F91" s="204" t="s">
        <v>34</v>
      </c>
      <c r="G91" s="44">
        <f t="shared" si="19"/>
        <v>2160</v>
      </c>
      <c r="H91" s="194">
        <v>3</v>
      </c>
      <c r="I91" s="37">
        <f t="shared" si="20"/>
        <v>1080</v>
      </c>
      <c r="J91" s="96"/>
      <c r="K91" s="46"/>
      <c r="L91" s="194">
        <v>3</v>
      </c>
      <c r="M91" s="37">
        <f t="shared" si="21"/>
        <v>1080</v>
      </c>
      <c r="N91" s="96"/>
      <c r="O91" s="32"/>
      <c r="P91" s="28"/>
      <c r="Q91" s="28"/>
    </row>
    <row r="92" spans="1:17" x14ac:dyDescent="0.25">
      <c r="A92" s="33">
        <v>79</v>
      </c>
      <c r="B92" s="42" t="s">
        <v>361</v>
      </c>
      <c r="C92" s="40"/>
      <c r="D92" s="35">
        <f t="shared" si="18"/>
        <v>2</v>
      </c>
      <c r="E92" s="86">
        <v>360</v>
      </c>
      <c r="F92" s="204" t="s">
        <v>34</v>
      </c>
      <c r="G92" s="44">
        <f t="shared" si="19"/>
        <v>720</v>
      </c>
      <c r="H92" s="194">
        <v>1</v>
      </c>
      <c r="I92" s="37">
        <f t="shared" si="20"/>
        <v>360</v>
      </c>
      <c r="J92" s="96"/>
      <c r="K92" s="46"/>
      <c r="L92" s="194">
        <v>1</v>
      </c>
      <c r="M92" s="37">
        <f t="shared" si="21"/>
        <v>360</v>
      </c>
      <c r="N92" s="96"/>
      <c r="O92" s="32"/>
      <c r="P92" s="28"/>
      <c r="Q92" s="28"/>
    </row>
    <row r="93" spans="1:17" x14ac:dyDescent="0.25">
      <c r="A93" s="33">
        <v>80</v>
      </c>
      <c r="B93" s="42" t="s">
        <v>362</v>
      </c>
      <c r="C93" s="39"/>
      <c r="D93" s="35">
        <f t="shared" si="18"/>
        <v>0</v>
      </c>
      <c r="E93" s="108"/>
      <c r="F93" s="204" t="s">
        <v>101</v>
      </c>
      <c r="G93" s="44">
        <f t="shared" si="19"/>
        <v>0</v>
      </c>
      <c r="H93" s="194"/>
      <c r="I93" s="37">
        <f t="shared" si="20"/>
        <v>0</v>
      </c>
      <c r="J93" s="96"/>
      <c r="K93" s="46"/>
      <c r="L93" s="194"/>
      <c r="M93" s="37">
        <f t="shared" si="21"/>
        <v>0</v>
      </c>
      <c r="N93" s="96"/>
      <c r="O93" s="32"/>
      <c r="P93" s="28"/>
      <c r="Q93" s="28"/>
    </row>
    <row r="94" spans="1:17" x14ac:dyDescent="0.25">
      <c r="A94" s="33">
        <v>81</v>
      </c>
      <c r="B94" s="42" t="s">
        <v>363</v>
      </c>
      <c r="C94" s="40"/>
      <c r="D94" s="35">
        <f t="shared" si="18"/>
        <v>4</v>
      </c>
      <c r="E94" s="86">
        <v>18.2</v>
      </c>
      <c r="F94" s="204" t="s">
        <v>105</v>
      </c>
      <c r="G94" s="44">
        <f t="shared" si="19"/>
        <v>72.8</v>
      </c>
      <c r="H94" s="194">
        <v>2</v>
      </c>
      <c r="I94" s="37">
        <f t="shared" ref="I94:I100" si="22">H94*E94</f>
        <v>36.4</v>
      </c>
      <c r="J94" s="96"/>
      <c r="K94" s="46"/>
      <c r="L94" s="194">
        <v>2</v>
      </c>
      <c r="M94" s="37">
        <f t="shared" ref="M94:M100" si="23">L94*E94</f>
        <v>36.4</v>
      </c>
      <c r="N94" s="96"/>
      <c r="O94" s="32"/>
      <c r="P94" s="28"/>
      <c r="Q94" s="28"/>
    </row>
    <row r="95" spans="1:17" x14ac:dyDescent="0.25">
      <c r="A95" s="33"/>
      <c r="B95" s="207" t="s">
        <v>364</v>
      </c>
      <c r="C95" s="40"/>
      <c r="D95" s="35"/>
      <c r="E95" s="86"/>
      <c r="F95" s="204"/>
      <c r="G95" s="44"/>
      <c r="H95" s="194"/>
      <c r="I95" s="37"/>
      <c r="J95" s="96"/>
      <c r="K95" s="46"/>
      <c r="L95" s="194"/>
      <c r="M95" s="37"/>
      <c r="N95" s="96"/>
      <c r="O95" s="32"/>
      <c r="P95" s="28"/>
      <c r="Q95" s="28"/>
    </row>
    <row r="96" spans="1:17" x14ac:dyDescent="0.25">
      <c r="A96" s="33"/>
      <c r="B96" s="207" t="s">
        <v>365</v>
      </c>
      <c r="C96" s="40"/>
      <c r="D96" s="35"/>
      <c r="E96" s="86"/>
      <c r="F96" s="204"/>
      <c r="G96" s="44"/>
      <c r="H96" s="194"/>
      <c r="I96" s="37"/>
      <c r="J96" s="96"/>
      <c r="K96" s="46"/>
      <c r="L96" s="194"/>
      <c r="M96" s="37"/>
      <c r="N96" s="96"/>
      <c r="O96" s="32"/>
      <c r="P96" s="28"/>
      <c r="Q96" s="28"/>
    </row>
    <row r="97" spans="1:17" x14ac:dyDescent="0.25">
      <c r="A97" s="33">
        <v>82</v>
      </c>
      <c r="B97" s="42" t="s">
        <v>366</v>
      </c>
      <c r="C97" s="40"/>
      <c r="D97" s="35">
        <f t="shared" si="18"/>
        <v>40</v>
      </c>
      <c r="E97" s="86">
        <v>1029.5999999999999</v>
      </c>
      <c r="F97" s="204" t="s">
        <v>45</v>
      </c>
      <c r="G97" s="44">
        <f t="shared" si="19"/>
        <v>41184</v>
      </c>
      <c r="H97" s="194">
        <v>10</v>
      </c>
      <c r="I97" s="37">
        <f t="shared" si="22"/>
        <v>10296</v>
      </c>
      <c r="J97" s="96">
        <v>10</v>
      </c>
      <c r="K97" s="46">
        <f>J97*E97</f>
        <v>10296</v>
      </c>
      <c r="L97" s="194">
        <v>10</v>
      </c>
      <c r="M97" s="37">
        <f t="shared" si="23"/>
        <v>10296</v>
      </c>
      <c r="N97" s="96">
        <v>10</v>
      </c>
      <c r="O97" s="32">
        <f>N97*E97</f>
        <v>10296</v>
      </c>
      <c r="P97" s="28"/>
      <c r="Q97" s="28"/>
    </row>
    <row r="98" spans="1:17" x14ac:dyDescent="0.25">
      <c r="A98" s="33">
        <v>83</v>
      </c>
      <c r="B98" s="42" t="s">
        <v>367</v>
      </c>
      <c r="C98" s="39"/>
      <c r="D98" s="35">
        <f t="shared" si="18"/>
        <v>12</v>
      </c>
      <c r="E98" s="108">
        <v>1034.8</v>
      </c>
      <c r="F98" s="204" t="s">
        <v>45</v>
      </c>
      <c r="G98" s="44">
        <f t="shared" si="19"/>
        <v>12417.599999999999</v>
      </c>
      <c r="H98" s="194">
        <v>3</v>
      </c>
      <c r="I98" s="37">
        <f t="shared" si="22"/>
        <v>3104.3999999999996</v>
      </c>
      <c r="J98" s="96">
        <v>3</v>
      </c>
      <c r="K98" s="46">
        <f>J98*E98</f>
        <v>3104.3999999999996</v>
      </c>
      <c r="L98" s="194">
        <v>3</v>
      </c>
      <c r="M98" s="37">
        <f t="shared" si="23"/>
        <v>3104.3999999999996</v>
      </c>
      <c r="N98" s="96">
        <v>3</v>
      </c>
      <c r="O98" s="32">
        <f>N98*E98</f>
        <v>3104.3999999999996</v>
      </c>
      <c r="P98" s="28"/>
      <c r="Q98" s="28"/>
    </row>
    <row r="99" spans="1:17" x14ac:dyDescent="0.25">
      <c r="A99" s="33">
        <v>84</v>
      </c>
      <c r="B99" s="82" t="s">
        <v>368</v>
      </c>
      <c r="C99" s="40"/>
      <c r="D99" s="35">
        <f t="shared" si="18"/>
        <v>20</v>
      </c>
      <c r="E99" s="86">
        <v>20</v>
      </c>
      <c r="F99" s="205" t="s">
        <v>101</v>
      </c>
      <c r="G99" s="44">
        <f t="shared" si="19"/>
        <v>400</v>
      </c>
      <c r="H99" s="194">
        <v>5</v>
      </c>
      <c r="I99" s="37">
        <f t="shared" si="22"/>
        <v>100</v>
      </c>
      <c r="J99" s="96">
        <v>5</v>
      </c>
      <c r="K99" s="46">
        <f>J99*E99</f>
        <v>100</v>
      </c>
      <c r="L99" s="194">
        <v>5</v>
      </c>
      <c r="M99" s="37">
        <f t="shared" si="23"/>
        <v>100</v>
      </c>
      <c r="N99" s="96">
        <v>5</v>
      </c>
      <c r="O99" s="32">
        <f>N99*E99</f>
        <v>100</v>
      </c>
      <c r="P99" s="28"/>
      <c r="Q99" s="28"/>
    </row>
    <row r="100" spans="1:17" x14ac:dyDescent="0.25">
      <c r="A100" s="33">
        <v>85</v>
      </c>
      <c r="B100" s="82" t="s">
        <v>369</v>
      </c>
      <c r="C100" s="40"/>
      <c r="D100" s="35">
        <f t="shared" si="18"/>
        <v>20</v>
      </c>
      <c r="E100" s="86">
        <v>20</v>
      </c>
      <c r="F100" s="204" t="s">
        <v>101</v>
      </c>
      <c r="G100" s="44">
        <f t="shared" si="19"/>
        <v>400</v>
      </c>
      <c r="H100" s="194">
        <v>5</v>
      </c>
      <c r="I100" s="37">
        <f t="shared" si="22"/>
        <v>100</v>
      </c>
      <c r="J100" s="96">
        <v>5</v>
      </c>
      <c r="K100" s="46">
        <f>J100*E100</f>
        <v>100</v>
      </c>
      <c r="L100" s="194">
        <v>5</v>
      </c>
      <c r="M100" s="37">
        <f t="shared" si="23"/>
        <v>100</v>
      </c>
      <c r="N100" s="96">
        <v>5</v>
      </c>
      <c r="O100" s="32">
        <f>N100*E100</f>
        <v>100</v>
      </c>
      <c r="P100" s="28"/>
      <c r="Q100" s="28"/>
    </row>
    <row r="101" spans="1:17" x14ac:dyDescent="0.25">
      <c r="A101" s="33">
        <v>86</v>
      </c>
      <c r="B101" s="42" t="s">
        <v>370</v>
      </c>
      <c r="C101" s="40"/>
      <c r="D101" s="35">
        <f t="shared" si="18"/>
        <v>2</v>
      </c>
      <c r="E101" s="86">
        <v>276.64</v>
      </c>
      <c r="F101" s="204" t="s">
        <v>101</v>
      </c>
      <c r="G101" s="44">
        <f t="shared" si="19"/>
        <v>553.28</v>
      </c>
      <c r="H101" s="194">
        <v>1</v>
      </c>
      <c r="I101" s="37">
        <f t="shared" ref="I101:I109" si="24">H101*E101</f>
        <v>276.64</v>
      </c>
      <c r="J101" s="96"/>
      <c r="K101" s="46"/>
      <c r="L101" s="194">
        <v>1</v>
      </c>
      <c r="M101" s="37">
        <f t="shared" ref="M101:M109" si="25">L101*E101</f>
        <v>276.64</v>
      </c>
      <c r="N101" s="96"/>
      <c r="O101" s="32"/>
      <c r="P101" s="28"/>
      <c r="Q101" s="28"/>
    </row>
    <row r="102" spans="1:17" x14ac:dyDescent="0.25">
      <c r="A102" s="33">
        <v>87</v>
      </c>
      <c r="B102" s="42" t="s">
        <v>371</v>
      </c>
      <c r="C102" s="40"/>
      <c r="D102" s="35">
        <f t="shared" si="18"/>
        <v>8</v>
      </c>
      <c r="E102" s="86">
        <v>658.32</v>
      </c>
      <c r="F102" s="204" t="s">
        <v>372</v>
      </c>
      <c r="G102" s="44">
        <f t="shared" si="19"/>
        <v>5266.56</v>
      </c>
      <c r="H102" s="194">
        <v>2</v>
      </c>
      <c r="I102" s="37">
        <f t="shared" si="24"/>
        <v>1316.64</v>
      </c>
      <c r="J102" s="96">
        <v>2</v>
      </c>
      <c r="K102" s="46">
        <f t="shared" ref="K102:K109" si="26">J102*E102</f>
        <v>1316.64</v>
      </c>
      <c r="L102" s="194">
        <v>2</v>
      </c>
      <c r="M102" s="37">
        <f t="shared" si="25"/>
        <v>1316.64</v>
      </c>
      <c r="N102" s="96">
        <v>2</v>
      </c>
      <c r="O102" s="32">
        <f t="shared" ref="O102:O109" si="27">N102*E102</f>
        <v>1316.64</v>
      </c>
      <c r="P102" s="28"/>
      <c r="Q102" s="28"/>
    </row>
    <row r="103" spans="1:17" x14ac:dyDescent="0.25">
      <c r="A103" s="33">
        <v>88</v>
      </c>
      <c r="B103" s="42" t="s">
        <v>373</v>
      </c>
      <c r="C103" s="40"/>
      <c r="D103" s="35">
        <f t="shared" si="18"/>
        <v>8</v>
      </c>
      <c r="E103" s="86">
        <v>745.68</v>
      </c>
      <c r="F103" s="204" t="s">
        <v>372</v>
      </c>
      <c r="G103" s="44">
        <f t="shared" si="19"/>
        <v>5965.44</v>
      </c>
      <c r="H103" s="194">
        <v>2</v>
      </c>
      <c r="I103" s="37">
        <f t="shared" si="24"/>
        <v>1491.36</v>
      </c>
      <c r="J103" s="96">
        <v>2</v>
      </c>
      <c r="K103" s="46">
        <f t="shared" si="26"/>
        <v>1491.36</v>
      </c>
      <c r="L103" s="194">
        <v>2</v>
      </c>
      <c r="M103" s="37">
        <f t="shared" si="25"/>
        <v>1491.36</v>
      </c>
      <c r="N103" s="96">
        <v>2</v>
      </c>
      <c r="O103" s="32">
        <f t="shared" si="27"/>
        <v>1491.36</v>
      </c>
      <c r="P103" s="28"/>
      <c r="Q103" s="28"/>
    </row>
    <row r="104" spans="1:17" x14ac:dyDescent="0.25">
      <c r="A104" s="33">
        <v>89</v>
      </c>
      <c r="B104" s="42" t="s">
        <v>374</v>
      </c>
      <c r="C104" s="40"/>
      <c r="D104" s="35">
        <f t="shared" si="18"/>
        <v>12</v>
      </c>
      <c r="E104" s="86">
        <v>254.8</v>
      </c>
      <c r="F104" s="204" t="s">
        <v>372</v>
      </c>
      <c r="G104" s="44">
        <f t="shared" si="19"/>
        <v>3057.6000000000004</v>
      </c>
      <c r="H104" s="194">
        <v>3</v>
      </c>
      <c r="I104" s="37">
        <f t="shared" si="24"/>
        <v>764.40000000000009</v>
      </c>
      <c r="J104" s="96">
        <v>3</v>
      </c>
      <c r="K104" s="46">
        <f t="shared" si="26"/>
        <v>764.40000000000009</v>
      </c>
      <c r="L104" s="194">
        <v>3</v>
      </c>
      <c r="M104" s="37">
        <f t="shared" si="25"/>
        <v>764.40000000000009</v>
      </c>
      <c r="N104" s="96">
        <v>3</v>
      </c>
      <c r="O104" s="32">
        <f t="shared" si="27"/>
        <v>764.40000000000009</v>
      </c>
      <c r="P104" s="28"/>
      <c r="Q104" s="28"/>
    </row>
    <row r="105" spans="1:17" x14ac:dyDescent="0.25">
      <c r="A105" s="33">
        <v>90</v>
      </c>
      <c r="B105" s="42" t="s">
        <v>375</v>
      </c>
      <c r="C105" s="40"/>
      <c r="D105" s="35">
        <f t="shared" si="18"/>
        <v>8</v>
      </c>
      <c r="E105" s="86">
        <v>254.8</v>
      </c>
      <c r="F105" s="204" t="s">
        <v>372</v>
      </c>
      <c r="G105" s="44">
        <f t="shared" si="19"/>
        <v>2038.4</v>
      </c>
      <c r="H105" s="194">
        <v>2</v>
      </c>
      <c r="I105" s="37">
        <f t="shared" si="24"/>
        <v>509.6</v>
      </c>
      <c r="J105" s="96">
        <v>2</v>
      </c>
      <c r="K105" s="46">
        <f t="shared" si="26"/>
        <v>509.6</v>
      </c>
      <c r="L105" s="194">
        <v>2</v>
      </c>
      <c r="M105" s="37">
        <f t="shared" si="25"/>
        <v>509.6</v>
      </c>
      <c r="N105" s="96">
        <v>2</v>
      </c>
      <c r="O105" s="32">
        <f t="shared" si="27"/>
        <v>509.6</v>
      </c>
      <c r="P105" s="28"/>
      <c r="Q105" s="28"/>
    </row>
    <row r="106" spans="1:17" x14ac:dyDescent="0.25">
      <c r="A106" s="33">
        <v>91</v>
      </c>
      <c r="B106" s="42" t="s">
        <v>376</v>
      </c>
      <c r="C106" s="40"/>
      <c r="D106" s="35">
        <f t="shared" si="18"/>
        <v>8</v>
      </c>
      <c r="E106" s="86">
        <v>254.8</v>
      </c>
      <c r="F106" s="204" t="s">
        <v>372</v>
      </c>
      <c r="G106" s="44">
        <f t="shared" si="19"/>
        <v>2038.4</v>
      </c>
      <c r="H106" s="194">
        <v>2</v>
      </c>
      <c r="I106" s="37">
        <f t="shared" si="24"/>
        <v>509.6</v>
      </c>
      <c r="J106" s="96">
        <v>2</v>
      </c>
      <c r="K106" s="46">
        <f t="shared" si="26"/>
        <v>509.6</v>
      </c>
      <c r="L106" s="194">
        <v>2</v>
      </c>
      <c r="M106" s="37">
        <f t="shared" si="25"/>
        <v>509.6</v>
      </c>
      <c r="N106" s="96">
        <v>2</v>
      </c>
      <c r="O106" s="32">
        <f t="shared" si="27"/>
        <v>509.6</v>
      </c>
      <c r="P106" s="28"/>
      <c r="Q106" s="28"/>
    </row>
    <row r="107" spans="1:17" x14ac:dyDescent="0.25">
      <c r="A107" s="33">
        <v>92</v>
      </c>
      <c r="B107" s="42" t="s">
        <v>377</v>
      </c>
      <c r="C107" s="40"/>
      <c r="D107" s="35">
        <f t="shared" si="18"/>
        <v>8</v>
      </c>
      <c r="E107" s="86">
        <v>254.8</v>
      </c>
      <c r="F107" s="204" t="s">
        <v>372</v>
      </c>
      <c r="G107" s="44">
        <f t="shared" si="19"/>
        <v>2038.4</v>
      </c>
      <c r="H107" s="194">
        <v>2</v>
      </c>
      <c r="I107" s="37">
        <f t="shared" si="24"/>
        <v>509.6</v>
      </c>
      <c r="J107" s="96">
        <v>2</v>
      </c>
      <c r="K107" s="46">
        <f t="shared" si="26"/>
        <v>509.6</v>
      </c>
      <c r="L107" s="194">
        <v>2</v>
      </c>
      <c r="M107" s="37">
        <f t="shared" si="25"/>
        <v>509.6</v>
      </c>
      <c r="N107" s="96">
        <v>2</v>
      </c>
      <c r="O107" s="32">
        <f t="shared" si="27"/>
        <v>509.6</v>
      </c>
      <c r="P107" s="28"/>
      <c r="Q107" s="28"/>
    </row>
    <row r="108" spans="1:17" x14ac:dyDescent="0.25">
      <c r="A108" s="33">
        <v>93</v>
      </c>
      <c r="B108" s="42" t="s">
        <v>378</v>
      </c>
      <c r="C108" s="40"/>
      <c r="D108" s="35">
        <f t="shared" si="18"/>
        <v>8</v>
      </c>
      <c r="E108" s="86">
        <v>2857.92</v>
      </c>
      <c r="F108" s="204" t="s">
        <v>372</v>
      </c>
      <c r="G108" s="44">
        <f t="shared" si="19"/>
        <v>22863.360000000001</v>
      </c>
      <c r="H108" s="194">
        <v>2</v>
      </c>
      <c r="I108" s="37">
        <f t="shared" si="24"/>
        <v>5715.84</v>
      </c>
      <c r="J108" s="96">
        <v>2</v>
      </c>
      <c r="K108" s="46">
        <f t="shared" si="26"/>
        <v>5715.84</v>
      </c>
      <c r="L108" s="194">
        <v>2</v>
      </c>
      <c r="M108" s="37">
        <f t="shared" si="25"/>
        <v>5715.84</v>
      </c>
      <c r="N108" s="96">
        <v>2</v>
      </c>
      <c r="O108" s="32">
        <f t="shared" si="27"/>
        <v>5715.84</v>
      </c>
      <c r="P108" s="28"/>
      <c r="Q108" s="28"/>
    </row>
    <row r="109" spans="1:17" x14ac:dyDescent="0.25">
      <c r="A109" s="33">
        <v>94</v>
      </c>
      <c r="B109" s="42" t="s">
        <v>379</v>
      </c>
      <c r="C109" s="40"/>
      <c r="D109" s="35">
        <f t="shared" si="18"/>
        <v>20</v>
      </c>
      <c r="E109" s="86">
        <v>344.93</v>
      </c>
      <c r="F109" s="204" t="s">
        <v>372</v>
      </c>
      <c r="G109" s="44">
        <f t="shared" si="19"/>
        <v>6898.6</v>
      </c>
      <c r="H109" s="194">
        <v>5</v>
      </c>
      <c r="I109" s="37">
        <f t="shared" si="24"/>
        <v>1724.65</v>
      </c>
      <c r="J109" s="96">
        <v>5</v>
      </c>
      <c r="K109" s="46">
        <f t="shared" si="26"/>
        <v>1724.65</v>
      </c>
      <c r="L109" s="194">
        <v>5</v>
      </c>
      <c r="M109" s="37">
        <f t="shared" si="25"/>
        <v>1724.65</v>
      </c>
      <c r="N109" s="96">
        <v>5</v>
      </c>
      <c r="O109" s="32">
        <f t="shared" si="27"/>
        <v>1724.65</v>
      </c>
      <c r="P109" s="28"/>
      <c r="Q109" s="28"/>
    </row>
    <row r="110" spans="1:17" x14ac:dyDescent="0.25">
      <c r="A110" s="33">
        <v>95</v>
      </c>
      <c r="B110" s="208" t="s">
        <v>380</v>
      </c>
      <c r="C110" s="40"/>
      <c r="D110" s="35">
        <f t="shared" si="18"/>
        <v>8</v>
      </c>
      <c r="E110" s="86"/>
      <c r="F110" s="204" t="s">
        <v>372</v>
      </c>
      <c r="G110" s="44">
        <f t="shared" si="19"/>
        <v>0</v>
      </c>
      <c r="H110" s="194">
        <v>2</v>
      </c>
      <c r="I110" s="37"/>
      <c r="J110" s="96">
        <v>2</v>
      </c>
      <c r="K110" s="46"/>
      <c r="L110" s="194">
        <v>2</v>
      </c>
      <c r="M110" s="37"/>
      <c r="N110" s="96">
        <v>2</v>
      </c>
      <c r="O110" s="32"/>
      <c r="P110" s="28"/>
      <c r="Q110" s="28"/>
    </row>
    <row r="111" spans="1:17" x14ac:dyDescent="0.25">
      <c r="A111" s="33">
        <v>96</v>
      </c>
      <c r="B111" s="42" t="s">
        <v>381</v>
      </c>
      <c r="C111" s="40"/>
      <c r="D111" s="35">
        <f t="shared" si="18"/>
        <v>8</v>
      </c>
      <c r="E111" s="86">
        <f>10*11.77</f>
        <v>117.69999999999999</v>
      </c>
      <c r="F111" s="204" t="s">
        <v>118</v>
      </c>
      <c r="G111" s="44">
        <f t="shared" si="19"/>
        <v>941.59999999999991</v>
      </c>
      <c r="H111" s="194">
        <v>2</v>
      </c>
      <c r="I111" s="37">
        <f>H111*E111</f>
        <v>235.39999999999998</v>
      </c>
      <c r="J111" s="96">
        <v>2</v>
      </c>
      <c r="K111" s="46">
        <f t="shared" ref="K111:K121" si="28">J111*E111</f>
        <v>235.39999999999998</v>
      </c>
      <c r="L111" s="194">
        <v>2</v>
      </c>
      <c r="M111" s="37">
        <f>L111*E111</f>
        <v>235.39999999999998</v>
      </c>
      <c r="N111" s="96">
        <v>2</v>
      </c>
      <c r="O111" s="32">
        <f t="shared" ref="O111:O121" si="29">N111*E111</f>
        <v>235.39999999999998</v>
      </c>
      <c r="P111" s="28"/>
      <c r="Q111" s="28"/>
    </row>
    <row r="112" spans="1:17" x14ac:dyDescent="0.25">
      <c r="A112" s="33">
        <v>97</v>
      </c>
      <c r="B112" s="208" t="s">
        <v>382</v>
      </c>
      <c r="C112" s="40"/>
      <c r="D112" s="35">
        <f t="shared" si="18"/>
        <v>8</v>
      </c>
      <c r="E112" s="86">
        <v>27.4</v>
      </c>
      <c r="F112" s="204" t="s">
        <v>101</v>
      </c>
      <c r="G112" s="44">
        <f t="shared" si="19"/>
        <v>219.2</v>
      </c>
      <c r="H112" s="194">
        <v>2</v>
      </c>
      <c r="I112" s="37">
        <f t="shared" ref="I112:I121" si="30">H112*E112</f>
        <v>54.8</v>
      </c>
      <c r="J112" s="96">
        <v>2</v>
      </c>
      <c r="K112" s="46">
        <f t="shared" si="28"/>
        <v>54.8</v>
      </c>
      <c r="L112" s="194">
        <v>2</v>
      </c>
      <c r="M112" s="37">
        <f t="shared" ref="M112:M121" si="31">L112*E112</f>
        <v>54.8</v>
      </c>
      <c r="N112" s="96">
        <v>2</v>
      </c>
      <c r="O112" s="32">
        <f t="shared" si="29"/>
        <v>54.8</v>
      </c>
      <c r="P112" s="28"/>
      <c r="Q112" s="28"/>
    </row>
    <row r="113" spans="1:17" x14ac:dyDescent="0.25">
      <c r="A113" s="33">
        <v>98</v>
      </c>
      <c r="B113" s="208" t="s">
        <v>383</v>
      </c>
      <c r="C113" s="40"/>
      <c r="D113" s="35">
        <f t="shared" si="18"/>
        <v>8</v>
      </c>
      <c r="E113" s="86">
        <v>131.96</v>
      </c>
      <c r="F113" s="204" t="s">
        <v>101</v>
      </c>
      <c r="G113" s="44">
        <f t="shared" si="19"/>
        <v>1055.68</v>
      </c>
      <c r="H113" s="194">
        <v>2</v>
      </c>
      <c r="I113" s="37">
        <f t="shared" si="30"/>
        <v>263.92</v>
      </c>
      <c r="J113" s="96">
        <v>2</v>
      </c>
      <c r="K113" s="46">
        <f t="shared" si="28"/>
        <v>263.92</v>
      </c>
      <c r="L113" s="194">
        <v>2</v>
      </c>
      <c r="M113" s="37">
        <f t="shared" si="31"/>
        <v>263.92</v>
      </c>
      <c r="N113" s="96">
        <v>2</v>
      </c>
      <c r="O113" s="32">
        <f t="shared" si="29"/>
        <v>263.92</v>
      </c>
      <c r="P113" s="28"/>
      <c r="Q113" s="28"/>
    </row>
    <row r="114" spans="1:17" x14ac:dyDescent="0.25">
      <c r="A114" s="33">
        <v>99</v>
      </c>
      <c r="B114" s="42" t="s">
        <v>384</v>
      </c>
      <c r="C114" s="40"/>
      <c r="D114" s="35">
        <f t="shared" si="18"/>
        <v>8</v>
      </c>
      <c r="E114" s="86">
        <v>15.6</v>
      </c>
      <c r="F114" s="204" t="s">
        <v>280</v>
      </c>
      <c r="G114" s="44">
        <f t="shared" si="19"/>
        <v>124.8</v>
      </c>
      <c r="H114" s="194">
        <v>2</v>
      </c>
      <c r="I114" s="37">
        <f t="shared" si="30"/>
        <v>31.2</v>
      </c>
      <c r="J114" s="96">
        <v>2</v>
      </c>
      <c r="K114" s="46">
        <f t="shared" si="28"/>
        <v>31.2</v>
      </c>
      <c r="L114" s="194">
        <v>2</v>
      </c>
      <c r="M114" s="37">
        <f t="shared" si="31"/>
        <v>31.2</v>
      </c>
      <c r="N114" s="96">
        <v>2</v>
      </c>
      <c r="O114" s="32">
        <f t="shared" si="29"/>
        <v>31.2</v>
      </c>
      <c r="P114" s="28"/>
      <c r="Q114" s="28"/>
    </row>
    <row r="115" spans="1:17" x14ac:dyDescent="0.25">
      <c r="A115" s="33">
        <v>100</v>
      </c>
      <c r="B115" s="42" t="s">
        <v>385</v>
      </c>
      <c r="C115" s="39"/>
      <c r="D115" s="35">
        <f t="shared" si="18"/>
        <v>8</v>
      </c>
      <c r="E115" s="108">
        <v>187.2</v>
      </c>
      <c r="F115" s="204" t="s">
        <v>101</v>
      </c>
      <c r="G115" s="44">
        <f t="shared" si="19"/>
        <v>1497.6</v>
      </c>
      <c r="H115" s="194">
        <v>2</v>
      </c>
      <c r="I115" s="37">
        <f t="shared" si="30"/>
        <v>374.4</v>
      </c>
      <c r="J115" s="96">
        <v>2</v>
      </c>
      <c r="K115" s="46">
        <f t="shared" si="28"/>
        <v>374.4</v>
      </c>
      <c r="L115" s="194">
        <v>2</v>
      </c>
      <c r="M115" s="37">
        <f t="shared" si="31"/>
        <v>374.4</v>
      </c>
      <c r="N115" s="96">
        <v>2</v>
      </c>
      <c r="O115" s="32">
        <f t="shared" si="29"/>
        <v>374.4</v>
      </c>
      <c r="P115" s="28"/>
      <c r="Q115" s="28"/>
    </row>
    <row r="116" spans="1:17" x14ac:dyDescent="0.25">
      <c r="A116" s="33">
        <v>101</v>
      </c>
      <c r="B116" s="82" t="s">
        <v>386</v>
      </c>
      <c r="C116" s="40"/>
      <c r="D116" s="35">
        <f t="shared" si="18"/>
        <v>8</v>
      </c>
      <c r="E116" s="86">
        <v>478.38</v>
      </c>
      <c r="F116" s="205" t="s">
        <v>101</v>
      </c>
      <c r="G116" s="44">
        <f t="shared" si="19"/>
        <v>3827.04</v>
      </c>
      <c r="H116" s="194">
        <v>2</v>
      </c>
      <c r="I116" s="37">
        <f t="shared" si="30"/>
        <v>956.76</v>
      </c>
      <c r="J116" s="96">
        <v>2</v>
      </c>
      <c r="K116" s="46">
        <f t="shared" si="28"/>
        <v>956.76</v>
      </c>
      <c r="L116" s="194">
        <v>2</v>
      </c>
      <c r="M116" s="37">
        <f t="shared" si="31"/>
        <v>956.76</v>
      </c>
      <c r="N116" s="96">
        <v>2</v>
      </c>
      <c r="O116" s="32">
        <f t="shared" si="29"/>
        <v>956.76</v>
      </c>
      <c r="P116" s="28"/>
      <c r="Q116" s="28"/>
    </row>
    <row r="117" spans="1:17" x14ac:dyDescent="0.25">
      <c r="A117" s="33">
        <v>102</v>
      </c>
      <c r="B117" s="82" t="s">
        <v>387</v>
      </c>
      <c r="C117" s="40"/>
      <c r="D117" s="35">
        <f t="shared" si="18"/>
        <v>8</v>
      </c>
      <c r="E117" s="86">
        <v>82.16</v>
      </c>
      <c r="F117" s="204" t="s">
        <v>101</v>
      </c>
      <c r="G117" s="44">
        <f t="shared" si="19"/>
        <v>657.28</v>
      </c>
      <c r="H117" s="194">
        <v>2</v>
      </c>
      <c r="I117" s="37">
        <f t="shared" si="30"/>
        <v>164.32</v>
      </c>
      <c r="J117" s="96">
        <v>2</v>
      </c>
      <c r="K117" s="46">
        <f t="shared" si="28"/>
        <v>164.32</v>
      </c>
      <c r="L117" s="194">
        <v>2</v>
      </c>
      <c r="M117" s="37">
        <f t="shared" si="31"/>
        <v>164.32</v>
      </c>
      <c r="N117" s="96">
        <v>2</v>
      </c>
      <c r="O117" s="32">
        <f t="shared" si="29"/>
        <v>164.32</v>
      </c>
      <c r="P117" s="28"/>
      <c r="Q117" s="28"/>
    </row>
    <row r="118" spans="1:17" x14ac:dyDescent="0.25">
      <c r="A118" s="33">
        <v>103</v>
      </c>
      <c r="B118" s="42" t="s">
        <v>388</v>
      </c>
      <c r="C118" s="40"/>
      <c r="D118" s="35">
        <f t="shared" si="18"/>
        <v>8</v>
      </c>
      <c r="E118" s="86">
        <v>18.18</v>
      </c>
      <c r="F118" s="204" t="s">
        <v>101</v>
      </c>
      <c r="G118" s="44">
        <f t="shared" si="19"/>
        <v>145.44</v>
      </c>
      <c r="H118" s="194">
        <v>2</v>
      </c>
      <c r="I118" s="37">
        <f t="shared" si="30"/>
        <v>36.36</v>
      </c>
      <c r="J118" s="96">
        <v>2</v>
      </c>
      <c r="K118" s="46">
        <f t="shared" si="28"/>
        <v>36.36</v>
      </c>
      <c r="L118" s="194">
        <v>2</v>
      </c>
      <c r="M118" s="37">
        <f t="shared" si="31"/>
        <v>36.36</v>
      </c>
      <c r="N118" s="96">
        <v>2</v>
      </c>
      <c r="O118" s="32">
        <f t="shared" si="29"/>
        <v>36.36</v>
      </c>
      <c r="P118" s="28"/>
      <c r="Q118" s="28"/>
    </row>
    <row r="119" spans="1:17" x14ac:dyDescent="0.25">
      <c r="A119" s="33">
        <v>104</v>
      </c>
      <c r="B119" s="42" t="s">
        <v>389</v>
      </c>
      <c r="C119" s="40"/>
      <c r="D119" s="35">
        <f t="shared" si="18"/>
        <v>8</v>
      </c>
      <c r="E119" s="86">
        <v>55.83</v>
      </c>
      <c r="F119" s="204" t="s">
        <v>101</v>
      </c>
      <c r="G119" s="44">
        <f t="shared" si="19"/>
        <v>446.64</v>
      </c>
      <c r="H119" s="194">
        <v>2</v>
      </c>
      <c r="I119" s="37">
        <f t="shared" si="30"/>
        <v>111.66</v>
      </c>
      <c r="J119" s="96">
        <v>2</v>
      </c>
      <c r="K119" s="46">
        <f t="shared" si="28"/>
        <v>111.66</v>
      </c>
      <c r="L119" s="194">
        <v>2</v>
      </c>
      <c r="M119" s="37">
        <f t="shared" si="31"/>
        <v>111.66</v>
      </c>
      <c r="N119" s="96">
        <v>2</v>
      </c>
      <c r="O119" s="32">
        <f t="shared" si="29"/>
        <v>111.66</v>
      </c>
      <c r="P119" s="28"/>
      <c r="Q119" s="28"/>
    </row>
    <row r="120" spans="1:17" x14ac:dyDescent="0.25">
      <c r="A120" s="33">
        <v>105</v>
      </c>
      <c r="B120" s="42" t="s">
        <v>390</v>
      </c>
      <c r="C120" s="40"/>
      <c r="D120" s="35">
        <f t="shared" si="18"/>
        <v>8</v>
      </c>
      <c r="E120" s="86">
        <v>75</v>
      </c>
      <c r="F120" s="204" t="s">
        <v>101</v>
      </c>
      <c r="G120" s="44">
        <f t="shared" si="19"/>
        <v>600</v>
      </c>
      <c r="H120" s="194">
        <v>2</v>
      </c>
      <c r="I120" s="37">
        <f t="shared" si="30"/>
        <v>150</v>
      </c>
      <c r="J120" s="96">
        <v>2</v>
      </c>
      <c r="K120" s="46">
        <f t="shared" si="28"/>
        <v>150</v>
      </c>
      <c r="L120" s="194">
        <v>2</v>
      </c>
      <c r="M120" s="37">
        <f t="shared" si="31"/>
        <v>150</v>
      </c>
      <c r="N120" s="96">
        <v>2</v>
      </c>
      <c r="O120" s="32">
        <f t="shared" si="29"/>
        <v>150</v>
      </c>
      <c r="P120" s="28"/>
      <c r="Q120" s="28"/>
    </row>
    <row r="121" spans="1:17" x14ac:dyDescent="0.25">
      <c r="A121" s="33">
        <v>106</v>
      </c>
      <c r="B121" s="42" t="s">
        <v>391</v>
      </c>
      <c r="C121" s="40"/>
      <c r="D121" s="35">
        <f t="shared" si="18"/>
        <v>8</v>
      </c>
      <c r="E121" s="86">
        <v>23.59</v>
      </c>
      <c r="F121" s="204" t="s">
        <v>101</v>
      </c>
      <c r="G121" s="44">
        <f t="shared" si="19"/>
        <v>188.72</v>
      </c>
      <c r="H121" s="194">
        <v>2</v>
      </c>
      <c r="I121" s="37">
        <f t="shared" si="30"/>
        <v>47.18</v>
      </c>
      <c r="J121" s="96">
        <v>2</v>
      </c>
      <c r="K121" s="46">
        <f t="shared" si="28"/>
        <v>47.18</v>
      </c>
      <c r="L121" s="194">
        <v>2</v>
      </c>
      <c r="M121" s="37">
        <f t="shared" si="31"/>
        <v>47.18</v>
      </c>
      <c r="N121" s="96">
        <v>2</v>
      </c>
      <c r="O121" s="32">
        <f t="shared" si="29"/>
        <v>47.18</v>
      </c>
      <c r="P121" s="28"/>
      <c r="Q121" s="28"/>
    </row>
    <row r="122" spans="1:17" x14ac:dyDescent="0.25">
      <c r="A122" s="33">
        <v>107</v>
      </c>
      <c r="B122" s="42" t="s">
        <v>392</v>
      </c>
      <c r="C122" s="40"/>
      <c r="D122" s="35">
        <f t="shared" si="18"/>
        <v>8</v>
      </c>
      <c r="E122" s="86">
        <v>25</v>
      </c>
      <c r="F122" s="204" t="s">
        <v>101</v>
      </c>
      <c r="G122" s="44">
        <f t="shared" si="19"/>
        <v>200</v>
      </c>
      <c r="H122" s="194">
        <v>2</v>
      </c>
      <c r="I122" s="37">
        <f>H122*E122</f>
        <v>50</v>
      </c>
      <c r="J122" s="96">
        <v>2</v>
      </c>
      <c r="K122" s="46">
        <f>J122*E122</f>
        <v>50</v>
      </c>
      <c r="L122" s="194">
        <v>2</v>
      </c>
      <c r="M122" s="37">
        <f>L122*E122</f>
        <v>50</v>
      </c>
      <c r="N122" s="96">
        <v>2</v>
      </c>
      <c r="O122" s="32">
        <f>N122*E122</f>
        <v>50</v>
      </c>
      <c r="P122" s="28"/>
      <c r="Q122" s="28"/>
    </row>
    <row r="123" spans="1:17" x14ac:dyDescent="0.25">
      <c r="A123" s="33">
        <v>108</v>
      </c>
      <c r="B123" s="42" t="s">
        <v>393</v>
      </c>
      <c r="C123" s="40"/>
      <c r="D123" s="35">
        <f t="shared" si="18"/>
        <v>8</v>
      </c>
      <c r="E123" s="86">
        <v>130</v>
      </c>
      <c r="F123" s="204" t="s">
        <v>101</v>
      </c>
      <c r="G123" s="44">
        <f t="shared" si="19"/>
        <v>1040</v>
      </c>
      <c r="H123" s="194">
        <v>2</v>
      </c>
      <c r="I123" s="37">
        <f t="shared" ref="I123:I128" si="32">H123*E123</f>
        <v>260</v>
      </c>
      <c r="J123" s="96">
        <v>2</v>
      </c>
      <c r="K123" s="46">
        <f t="shared" ref="K123:K128" si="33">J123*E123</f>
        <v>260</v>
      </c>
      <c r="L123" s="194">
        <v>2</v>
      </c>
      <c r="M123" s="37">
        <f t="shared" ref="M123:M128" si="34">L123*E123</f>
        <v>260</v>
      </c>
      <c r="N123" s="96">
        <v>2</v>
      </c>
      <c r="O123" s="32">
        <f t="shared" ref="O123:O128" si="35">N123*E123</f>
        <v>260</v>
      </c>
      <c r="P123" s="28"/>
      <c r="Q123" s="28"/>
    </row>
    <row r="124" spans="1:17" x14ac:dyDescent="0.25">
      <c r="A124" s="33">
        <v>109</v>
      </c>
      <c r="B124" s="42" t="s">
        <v>394</v>
      </c>
      <c r="C124" s="40"/>
      <c r="D124" s="35">
        <f t="shared" si="18"/>
        <v>8</v>
      </c>
      <c r="E124" s="86">
        <v>30.58</v>
      </c>
      <c r="F124" s="204" t="s">
        <v>101</v>
      </c>
      <c r="G124" s="44">
        <f t="shared" si="19"/>
        <v>244.64</v>
      </c>
      <c r="H124" s="194">
        <v>2</v>
      </c>
      <c r="I124" s="37">
        <f t="shared" si="32"/>
        <v>61.16</v>
      </c>
      <c r="J124" s="96">
        <v>2</v>
      </c>
      <c r="K124" s="46">
        <f t="shared" si="33"/>
        <v>61.16</v>
      </c>
      <c r="L124" s="194">
        <v>2</v>
      </c>
      <c r="M124" s="37">
        <f t="shared" si="34"/>
        <v>61.16</v>
      </c>
      <c r="N124" s="96">
        <v>2</v>
      </c>
      <c r="O124" s="32">
        <f t="shared" si="35"/>
        <v>61.16</v>
      </c>
      <c r="P124" s="28"/>
      <c r="Q124" s="28"/>
    </row>
    <row r="125" spans="1:17" x14ac:dyDescent="0.25">
      <c r="A125" s="33">
        <v>110</v>
      </c>
      <c r="B125" s="42" t="s">
        <v>395</v>
      </c>
      <c r="C125" s="40"/>
      <c r="D125" s="35">
        <f t="shared" si="18"/>
        <v>8</v>
      </c>
      <c r="E125" s="86">
        <v>23.92</v>
      </c>
      <c r="F125" s="204" t="s">
        <v>396</v>
      </c>
      <c r="G125" s="44">
        <f t="shared" si="19"/>
        <v>191.36</v>
      </c>
      <c r="H125" s="194">
        <v>2</v>
      </c>
      <c r="I125" s="37">
        <f t="shared" si="32"/>
        <v>47.84</v>
      </c>
      <c r="J125" s="96">
        <v>2</v>
      </c>
      <c r="K125" s="46">
        <f t="shared" si="33"/>
        <v>47.84</v>
      </c>
      <c r="L125" s="194">
        <v>2</v>
      </c>
      <c r="M125" s="37">
        <f t="shared" si="34"/>
        <v>47.84</v>
      </c>
      <c r="N125" s="96">
        <v>2</v>
      </c>
      <c r="O125" s="32">
        <f t="shared" si="35"/>
        <v>47.84</v>
      </c>
      <c r="P125" s="28"/>
      <c r="Q125" s="28"/>
    </row>
    <row r="126" spans="1:17" x14ac:dyDescent="0.25">
      <c r="A126" s="33">
        <v>111</v>
      </c>
      <c r="B126" s="208" t="s">
        <v>397</v>
      </c>
      <c r="C126" s="40"/>
      <c r="D126" s="35">
        <f t="shared" si="18"/>
        <v>8</v>
      </c>
      <c r="E126" s="86">
        <v>37.43</v>
      </c>
      <c r="F126" s="204" t="s">
        <v>398</v>
      </c>
      <c r="G126" s="44">
        <f t="shared" si="19"/>
        <v>299.44</v>
      </c>
      <c r="H126" s="194">
        <v>2</v>
      </c>
      <c r="I126" s="37">
        <f t="shared" si="32"/>
        <v>74.86</v>
      </c>
      <c r="J126" s="96">
        <v>2</v>
      </c>
      <c r="K126" s="46">
        <f t="shared" si="33"/>
        <v>74.86</v>
      </c>
      <c r="L126" s="194">
        <v>2</v>
      </c>
      <c r="M126" s="37">
        <f t="shared" si="34"/>
        <v>74.86</v>
      </c>
      <c r="N126" s="96">
        <v>2</v>
      </c>
      <c r="O126" s="32">
        <f t="shared" si="35"/>
        <v>74.86</v>
      </c>
      <c r="P126" s="28"/>
      <c r="Q126" s="28"/>
    </row>
    <row r="127" spans="1:17" x14ac:dyDescent="0.25">
      <c r="A127" s="33">
        <v>112</v>
      </c>
      <c r="B127" s="42" t="s">
        <v>399</v>
      </c>
      <c r="C127" s="40"/>
      <c r="D127" s="35">
        <f t="shared" si="18"/>
        <v>8</v>
      </c>
      <c r="E127" s="86">
        <v>8.01</v>
      </c>
      <c r="F127" s="204" t="s">
        <v>400</v>
      </c>
      <c r="G127" s="44">
        <f t="shared" si="19"/>
        <v>64.08</v>
      </c>
      <c r="H127" s="194">
        <v>2</v>
      </c>
      <c r="I127" s="37">
        <f t="shared" si="32"/>
        <v>16.02</v>
      </c>
      <c r="J127" s="96">
        <v>2</v>
      </c>
      <c r="K127" s="46">
        <f t="shared" si="33"/>
        <v>16.02</v>
      </c>
      <c r="L127" s="194">
        <v>2</v>
      </c>
      <c r="M127" s="37">
        <f t="shared" si="34"/>
        <v>16.02</v>
      </c>
      <c r="N127" s="96">
        <v>2</v>
      </c>
      <c r="O127" s="32">
        <f t="shared" si="35"/>
        <v>16.02</v>
      </c>
      <c r="P127" s="28"/>
      <c r="Q127" s="28"/>
    </row>
    <row r="128" spans="1:17" x14ac:dyDescent="0.25">
      <c r="A128" s="33">
        <v>113</v>
      </c>
      <c r="B128" s="42" t="s">
        <v>401</v>
      </c>
      <c r="C128" s="40"/>
      <c r="D128" s="35">
        <f t="shared" si="18"/>
        <v>8</v>
      </c>
      <c r="E128" s="86">
        <v>122.98</v>
      </c>
      <c r="F128" s="204" t="s">
        <v>277</v>
      </c>
      <c r="G128" s="44">
        <f t="shared" si="19"/>
        <v>983.84</v>
      </c>
      <c r="H128" s="194">
        <v>2</v>
      </c>
      <c r="I128" s="37">
        <f t="shared" si="32"/>
        <v>245.96</v>
      </c>
      <c r="J128" s="96">
        <v>2</v>
      </c>
      <c r="K128" s="46">
        <f t="shared" si="33"/>
        <v>245.96</v>
      </c>
      <c r="L128" s="194">
        <v>2</v>
      </c>
      <c r="M128" s="37">
        <f t="shared" si="34"/>
        <v>245.96</v>
      </c>
      <c r="N128" s="96">
        <v>2</v>
      </c>
      <c r="O128" s="32">
        <f t="shared" si="35"/>
        <v>245.96</v>
      </c>
      <c r="P128" s="28"/>
      <c r="Q128" s="28"/>
    </row>
    <row r="129" spans="1:17" x14ac:dyDescent="0.25">
      <c r="A129" s="33">
        <v>114</v>
      </c>
      <c r="B129" s="208" t="s">
        <v>402</v>
      </c>
      <c r="C129" s="39"/>
      <c r="D129" s="35">
        <f t="shared" si="18"/>
        <v>8</v>
      </c>
      <c r="E129" s="108">
        <v>24.84</v>
      </c>
      <c r="F129" s="204" t="s">
        <v>101</v>
      </c>
      <c r="G129" s="44">
        <f t="shared" si="19"/>
        <v>198.72</v>
      </c>
      <c r="H129" s="194">
        <v>2</v>
      </c>
      <c r="I129" s="37">
        <f>H129*E129</f>
        <v>49.68</v>
      </c>
      <c r="J129" s="96">
        <v>2</v>
      </c>
      <c r="K129" s="46">
        <f>J129*E129</f>
        <v>49.68</v>
      </c>
      <c r="L129" s="194">
        <v>2</v>
      </c>
      <c r="M129" s="37">
        <f>L129*E129</f>
        <v>49.68</v>
      </c>
      <c r="N129" s="96">
        <v>2</v>
      </c>
      <c r="O129" s="32">
        <f>N129*E129</f>
        <v>49.68</v>
      </c>
      <c r="P129" s="28"/>
      <c r="Q129" s="28"/>
    </row>
    <row r="130" spans="1:17" x14ac:dyDescent="0.25">
      <c r="A130" s="33">
        <v>115</v>
      </c>
      <c r="B130" s="208" t="s">
        <v>403</v>
      </c>
      <c r="C130" s="40"/>
      <c r="D130" s="35">
        <f t="shared" si="18"/>
        <v>8</v>
      </c>
      <c r="E130" s="86">
        <v>269.36</v>
      </c>
      <c r="F130" s="204" t="s">
        <v>404</v>
      </c>
      <c r="G130" s="44">
        <f t="shared" si="19"/>
        <v>2154.88</v>
      </c>
      <c r="H130" s="194">
        <v>2</v>
      </c>
      <c r="I130" s="37">
        <f t="shared" ref="I130:I139" si="36">H130*E130</f>
        <v>538.72</v>
      </c>
      <c r="J130" s="96">
        <v>2</v>
      </c>
      <c r="K130" s="46">
        <f t="shared" ref="K130:K168" si="37">J130*E130</f>
        <v>538.72</v>
      </c>
      <c r="L130" s="194">
        <v>2</v>
      </c>
      <c r="M130" s="37">
        <f t="shared" ref="M130:M168" si="38">L130*E130</f>
        <v>538.72</v>
      </c>
      <c r="N130" s="96">
        <v>2</v>
      </c>
      <c r="O130" s="32">
        <f t="shared" ref="O130:O167" si="39">N130*E130</f>
        <v>538.72</v>
      </c>
      <c r="P130" s="28"/>
      <c r="Q130" s="28"/>
    </row>
    <row r="131" spans="1:17" x14ac:dyDescent="0.25">
      <c r="A131" s="33">
        <v>116</v>
      </c>
      <c r="B131" s="208" t="s">
        <v>405</v>
      </c>
      <c r="C131" s="40"/>
      <c r="D131" s="35">
        <f t="shared" si="18"/>
        <v>8</v>
      </c>
      <c r="E131" s="86">
        <v>87.36</v>
      </c>
      <c r="F131" s="204" t="s">
        <v>277</v>
      </c>
      <c r="G131" s="44">
        <f t="shared" si="19"/>
        <v>698.88</v>
      </c>
      <c r="H131" s="194">
        <v>2</v>
      </c>
      <c r="I131" s="37">
        <f t="shared" si="36"/>
        <v>174.72</v>
      </c>
      <c r="J131" s="96">
        <v>2</v>
      </c>
      <c r="K131" s="46">
        <f t="shared" si="37"/>
        <v>174.72</v>
      </c>
      <c r="L131" s="194">
        <v>2</v>
      </c>
      <c r="M131" s="37">
        <f t="shared" si="38"/>
        <v>174.72</v>
      </c>
      <c r="N131" s="96">
        <v>2</v>
      </c>
      <c r="O131" s="32">
        <f t="shared" si="39"/>
        <v>174.72</v>
      </c>
      <c r="P131" s="28"/>
      <c r="Q131" s="28"/>
    </row>
    <row r="132" spans="1:17" x14ac:dyDescent="0.25">
      <c r="A132" s="33">
        <v>117</v>
      </c>
      <c r="B132" s="208" t="s">
        <v>406</v>
      </c>
      <c r="C132" s="40"/>
      <c r="D132" s="35">
        <f t="shared" si="18"/>
        <v>20</v>
      </c>
      <c r="E132" s="86">
        <v>139.36000000000001</v>
      </c>
      <c r="F132" s="204" t="s">
        <v>277</v>
      </c>
      <c r="G132" s="44">
        <f t="shared" si="19"/>
        <v>2787.2000000000003</v>
      </c>
      <c r="H132" s="194">
        <v>5</v>
      </c>
      <c r="I132" s="37">
        <f t="shared" si="36"/>
        <v>696.80000000000007</v>
      </c>
      <c r="J132" s="96">
        <v>5</v>
      </c>
      <c r="K132" s="46">
        <f t="shared" si="37"/>
        <v>696.80000000000007</v>
      </c>
      <c r="L132" s="194">
        <v>5</v>
      </c>
      <c r="M132" s="37">
        <f t="shared" si="38"/>
        <v>696.80000000000007</v>
      </c>
      <c r="N132" s="96">
        <v>5</v>
      </c>
      <c r="O132" s="32">
        <f t="shared" si="39"/>
        <v>696.80000000000007</v>
      </c>
      <c r="P132" s="28"/>
      <c r="Q132" s="28"/>
    </row>
    <row r="133" spans="1:17" x14ac:dyDescent="0.25">
      <c r="A133" s="33">
        <v>118</v>
      </c>
      <c r="B133" s="208" t="s">
        <v>407</v>
      </c>
      <c r="C133" s="40"/>
      <c r="D133" s="35">
        <f t="shared" si="18"/>
        <v>8</v>
      </c>
      <c r="E133" s="86">
        <v>145.6</v>
      </c>
      <c r="F133" s="204" t="s">
        <v>101</v>
      </c>
      <c r="G133" s="44">
        <f t="shared" si="19"/>
        <v>1164.8</v>
      </c>
      <c r="H133" s="194">
        <v>2</v>
      </c>
      <c r="I133" s="37">
        <f t="shared" si="36"/>
        <v>291.2</v>
      </c>
      <c r="J133" s="96">
        <v>2</v>
      </c>
      <c r="K133" s="46">
        <f t="shared" si="37"/>
        <v>291.2</v>
      </c>
      <c r="L133" s="194">
        <v>2</v>
      </c>
      <c r="M133" s="37">
        <f t="shared" si="38"/>
        <v>291.2</v>
      </c>
      <c r="N133" s="96">
        <v>2</v>
      </c>
      <c r="O133" s="32">
        <f t="shared" si="39"/>
        <v>291.2</v>
      </c>
      <c r="P133" s="28"/>
      <c r="Q133" s="28"/>
    </row>
    <row r="134" spans="1:17" x14ac:dyDescent="0.25">
      <c r="A134" s="33">
        <v>119</v>
      </c>
      <c r="B134" s="208" t="s">
        <v>408</v>
      </c>
      <c r="C134" s="39"/>
      <c r="D134" s="35">
        <f t="shared" si="18"/>
        <v>8</v>
      </c>
      <c r="E134" s="108">
        <v>110.24</v>
      </c>
      <c r="F134" s="204" t="s">
        <v>101</v>
      </c>
      <c r="G134" s="44">
        <f t="shared" si="19"/>
        <v>881.92</v>
      </c>
      <c r="H134" s="194">
        <v>2</v>
      </c>
      <c r="I134" s="37">
        <f t="shared" si="36"/>
        <v>220.48</v>
      </c>
      <c r="J134" s="96">
        <v>2</v>
      </c>
      <c r="K134" s="46">
        <f t="shared" si="37"/>
        <v>220.48</v>
      </c>
      <c r="L134" s="194">
        <v>2</v>
      </c>
      <c r="M134" s="37">
        <f t="shared" si="38"/>
        <v>220.48</v>
      </c>
      <c r="N134" s="96">
        <v>2</v>
      </c>
      <c r="O134" s="32">
        <f t="shared" si="39"/>
        <v>220.48</v>
      </c>
      <c r="P134" s="28"/>
      <c r="Q134" s="28"/>
    </row>
    <row r="135" spans="1:17" x14ac:dyDescent="0.25">
      <c r="A135" s="33">
        <v>120</v>
      </c>
      <c r="B135" s="82" t="s">
        <v>409</v>
      </c>
      <c r="C135" s="40"/>
      <c r="D135" s="35">
        <f t="shared" si="18"/>
        <v>8</v>
      </c>
      <c r="E135" s="86">
        <v>49.69</v>
      </c>
      <c r="F135" s="205" t="s">
        <v>410</v>
      </c>
      <c r="G135" s="44">
        <f t="shared" si="19"/>
        <v>397.52</v>
      </c>
      <c r="H135" s="194">
        <v>2</v>
      </c>
      <c r="I135" s="37">
        <f t="shared" si="36"/>
        <v>99.38</v>
      </c>
      <c r="J135" s="96">
        <v>2</v>
      </c>
      <c r="K135" s="46">
        <f t="shared" si="37"/>
        <v>99.38</v>
      </c>
      <c r="L135" s="194">
        <v>2</v>
      </c>
      <c r="M135" s="37">
        <f t="shared" si="38"/>
        <v>99.38</v>
      </c>
      <c r="N135" s="96">
        <v>2</v>
      </c>
      <c r="O135" s="32">
        <f t="shared" si="39"/>
        <v>99.38</v>
      </c>
      <c r="P135" s="28"/>
      <c r="Q135" s="28"/>
    </row>
    <row r="136" spans="1:17" x14ac:dyDescent="0.25">
      <c r="A136" s="33">
        <v>121</v>
      </c>
      <c r="B136" s="82" t="s">
        <v>411</v>
      </c>
      <c r="C136" s="40"/>
      <c r="D136" s="35">
        <f t="shared" si="18"/>
        <v>8</v>
      </c>
      <c r="E136" s="86">
        <v>102.96</v>
      </c>
      <c r="F136" s="204" t="s">
        <v>118</v>
      </c>
      <c r="G136" s="44">
        <f t="shared" si="19"/>
        <v>823.68</v>
      </c>
      <c r="H136" s="194">
        <v>2</v>
      </c>
      <c r="I136" s="37">
        <f t="shared" si="36"/>
        <v>205.92</v>
      </c>
      <c r="J136" s="96">
        <v>2</v>
      </c>
      <c r="K136" s="46">
        <f t="shared" si="37"/>
        <v>205.92</v>
      </c>
      <c r="L136" s="194">
        <v>2</v>
      </c>
      <c r="M136" s="37">
        <f t="shared" si="38"/>
        <v>205.92</v>
      </c>
      <c r="N136" s="96">
        <v>2</v>
      </c>
      <c r="O136" s="32">
        <f t="shared" si="39"/>
        <v>205.92</v>
      </c>
      <c r="P136" s="28"/>
      <c r="Q136" s="28"/>
    </row>
    <row r="137" spans="1:17" x14ac:dyDescent="0.25">
      <c r="A137" s="33">
        <v>122</v>
      </c>
      <c r="B137" s="208" t="s">
        <v>412</v>
      </c>
      <c r="C137" s="40"/>
      <c r="D137" s="35">
        <f t="shared" si="18"/>
        <v>8</v>
      </c>
      <c r="E137" s="86">
        <v>41.6</v>
      </c>
      <c r="F137" s="204" t="s">
        <v>57</v>
      </c>
      <c r="G137" s="44">
        <f t="shared" si="19"/>
        <v>332.8</v>
      </c>
      <c r="H137" s="194">
        <v>2</v>
      </c>
      <c r="I137" s="37">
        <f t="shared" si="36"/>
        <v>83.2</v>
      </c>
      <c r="J137" s="96">
        <v>2</v>
      </c>
      <c r="K137" s="46">
        <f t="shared" si="37"/>
        <v>83.2</v>
      </c>
      <c r="L137" s="194">
        <v>2</v>
      </c>
      <c r="M137" s="37">
        <f t="shared" si="38"/>
        <v>83.2</v>
      </c>
      <c r="N137" s="96">
        <v>2</v>
      </c>
      <c r="O137" s="32">
        <f t="shared" si="39"/>
        <v>83.2</v>
      </c>
      <c r="P137" s="28"/>
      <c r="Q137" s="28"/>
    </row>
    <row r="138" spans="1:17" x14ac:dyDescent="0.25">
      <c r="A138" s="33">
        <v>123</v>
      </c>
      <c r="B138" s="208" t="s">
        <v>443</v>
      </c>
      <c r="C138" s="40"/>
      <c r="D138" s="35">
        <f t="shared" si="18"/>
        <v>8</v>
      </c>
      <c r="E138" s="86">
        <f>10*35</f>
        <v>350</v>
      </c>
      <c r="F138" s="204" t="s">
        <v>45</v>
      </c>
      <c r="G138" s="44">
        <f t="shared" si="19"/>
        <v>2800</v>
      </c>
      <c r="H138" s="194">
        <v>2</v>
      </c>
      <c r="I138" s="37">
        <f t="shared" si="36"/>
        <v>700</v>
      </c>
      <c r="J138" s="96">
        <v>2</v>
      </c>
      <c r="K138" s="46">
        <f t="shared" si="37"/>
        <v>700</v>
      </c>
      <c r="L138" s="194">
        <v>2</v>
      </c>
      <c r="M138" s="37">
        <f t="shared" si="38"/>
        <v>700</v>
      </c>
      <c r="N138" s="96">
        <v>2</v>
      </c>
      <c r="O138" s="32">
        <f t="shared" si="39"/>
        <v>700</v>
      </c>
      <c r="P138" s="28"/>
      <c r="Q138" s="28"/>
    </row>
    <row r="139" spans="1:17" x14ac:dyDescent="0.25">
      <c r="A139" s="33">
        <v>124</v>
      </c>
      <c r="B139" s="208" t="s">
        <v>413</v>
      </c>
      <c r="C139" s="40"/>
      <c r="D139" s="35">
        <f t="shared" si="18"/>
        <v>8</v>
      </c>
      <c r="E139" s="86">
        <v>139.88</v>
      </c>
      <c r="F139" s="204" t="s">
        <v>105</v>
      </c>
      <c r="G139" s="44">
        <f t="shared" si="19"/>
        <v>1119.04</v>
      </c>
      <c r="H139" s="194">
        <v>2</v>
      </c>
      <c r="I139" s="37">
        <f t="shared" si="36"/>
        <v>279.76</v>
      </c>
      <c r="J139" s="96">
        <v>2</v>
      </c>
      <c r="K139" s="46">
        <f t="shared" si="37"/>
        <v>279.76</v>
      </c>
      <c r="L139" s="194">
        <v>2</v>
      </c>
      <c r="M139" s="37">
        <f t="shared" si="38"/>
        <v>279.76</v>
      </c>
      <c r="N139" s="96">
        <v>2</v>
      </c>
      <c r="O139" s="32">
        <f t="shared" si="39"/>
        <v>279.76</v>
      </c>
      <c r="P139" s="28"/>
      <c r="Q139" s="28"/>
    </row>
    <row r="140" spans="1:17" x14ac:dyDescent="0.25">
      <c r="A140" s="33">
        <v>125</v>
      </c>
      <c r="B140" s="208" t="s">
        <v>2552</v>
      </c>
      <c r="C140" s="40"/>
      <c r="D140" s="35">
        <f t="shared" si="18"/>
        <v>1</v>
      </c>
      <c r="E140" s="86"/>
      <c r="F140" s="204" t="s">
        <v>34</v>
      </c>
      <c r="G140" s="44">
        <f t="shared" si="19"/>
        <v>0</v>
      </c>
      <c r="H140" s="194">
        <v>1</v>
      </c>
      <c r="I140" s="37">
        <f>H140*E140</f>
        <v>0</v>
      </c>
      <c r="J140" s="96"/>
      <c r="K140" s="46">
        <f t="shared" si="37"/>
        <v>0</v>
      </c>
      <c r="L140" s="194"/>
      <c r="M140" s="37">
        <f t="shared" si="38"/>
        <v>0</v>
      </c>
      <c r="N140" s="96"/>
      <c r="O140" s="32">
        <f t="shared" si="39"/>
        <v>0</v>
      </c>
      <c r="P140" s="28"/>
      <c r="Q140" s="28"/>
    </row>
    <row r="141" spans="1:17" x14ac:dyDescent="0.25">
      <c r="A141" s="33">
        <v>126</v>
      </c>
      <c r="B141" s="208" t="s">
        <v>2404</v>
      </c>
      <c r="C141" s="40"/>
      <c r="D141" s="35">
        <f t="shared" si="18"/>
        <v>20</v>
      </c>
      <c r="E141" s="86"/>
      <c r="F141" s="204" t="s">
        <v>45</v>
      </c>
      <c r="G141" s="44">
        <f t="shared" si="19"/>
        <v>0</v>
      </c>
      <c r="H141" s="194">
        <v>10</v>
      </c>
      <c r="I141" s="37">
        <f>H141*E141</f>
        <v>0</v>
      </c>
      <c r="J141" s="96"/>
      <c r="K141" s="46">
        <f t="shared" si="37"/>
        <v>0</v>
      </c>
      <c r="L141" s="194">
        <v>10</v>
      </c>
      <c r="M141" s="37">
        <f t="shared" si="38"/>
        <v>0</v>
      </c>
      <c r="N141" s="96"/>
      <c r="O141" s="32">
        <f t="shared" si="39"/>
        <v>0</v>
      </c>
      <c r="P141" s="28"/>
      <c r="Q141" s="28"/>
    </row>
    <row r="142" spans="1:17" x14ac:dyDescent="0.25">
      <c r="A142" s="33">
        <v>127</v>
      </c>
      <c r="B142" s="208" t="s">
        <v>2553</v>
      </c>
      <c r="C142" s="40"/>
      <c r="D142" s="35">
        <f t="shared" ref="D142:D158" si="40">H142+J142+L142+N142</f>
        <v>20</v>
      </c>
      <c r="E142" s="86"/>
      <c r="F142" s="204" t="s">
        <v>45</v>
      </c>
      <c r="G142" s="44">
        <f t="shared" ref="G142:G168" si="41">E142*D142</f>
        <v>0</v>
      </c>
      <c r="H142" s="194">
        <v>10</v>
      </c>
      <c r="I142" s="37">
        <f t="shared" ref="I142:I168" si="42">H142*E142</f>
        <v>0</v>
      </c>
      <c r="J142" s="96"/>
      <c r="K142" s="46">
        <f t="shared" si="37"/>
        <v>0</v>
      </c>
      <c r="L142" s="194">
        <v>10</v>
      </c>
      <c r="M142" s="37">
        <f t="shared" si="38"/>
        <v>0</v>
      </c>
      <c r="N142" s="96"/>
      <c r="O142" s="32">
        <f t="shared" si="39"/>
        <v>0</v>
      </c>
      <c r="P142" s="28"/>
      <c r="Q142" s="28"/>
    </row>
    <row r="143" spans="1:17" x14ac:dyDescent="0.25">
      <c r="A143" s="33">
        <v>128</v>
      </c>
      <c r="B143" s="208" t="s">
        <v>2554</v>
      </c>
      <c r="C143" s="40"/>
      <c r="D143" s="35">
        <f t="shared" si="40"/>
        <v>20</v>
      </c>
      <c r="E143" s="86">
        <v>175</v>
      </c>
      <c r="F143" s="204" t="s">
        <v>45</v>
      </c>
      <c r="G143" s="44">
        <f t="shared" si="41"/>
        <v>3500</v>
      </c>
      <c r="H143" s="194">
        <v>10</v>
      </c>
      <c r="I143" s="37">
        <f t="shared" si="42"/>
        <v>1750</v>
      </c>
      <c r="J143" s="96"/>
      <c r="K143" s="46">
        <f t="shared" si="37"/>
        <v>0</v>
      </c>
      <c r="L143" s="194">
        <v>10</v>
      </c>
      <c r="M143" s="37">
        <f t="shared" si="38"/>
        <v>1750</v>
      </c>
      <c r="N143" s="96"/>
      <c r="O143" s="32">
        <f t="shared" si="39"/>
        <v>0</v>
      </c>
      <c r="P143" s="28"/>
      <c r="Q143" s="28"/>
    </row>
    <row r="144" spans="1:17" x14ac:dyDescent="0.25">
      <c r="A144" s="33">
        <v>129</v>
      </c>
      <c r="B144" s="208" t="s">
        <v>2555</v>
      </c>
      <c r="C144" s="40"/>
      <c r="D144" s="35">
        <f t="shared" si="40"/>
        <v>20</v>
      </c>
      <c r="E144" s="86"/>
      <c r="F144" s="204" t="s">
        <v>45</v>
      </c>
      <c r="G144" s="44">
        <f t="shared" si="41"/>
        <v>0</v>
      </c>
      <c r="H144" s="194">
        <v>10</v>
      </c>
      <c r="I144" s="37">
        <f t="shared" si="42"/>
        <v>0</v>
      </c>
      <c r="J144" s="96"/>
      <c r="K144" s="46">
        <f t="shared" si="37"/>
        <v>0</v>
      </c>
      <c r="L144" s="194">
        <v>10</v>
      </c>
      <c r="M144" s="37">
        <f t="shared" si="38"/>
        <v>0</v>
      </c>
      <c r="N144" s="96"/>
      <c r="O144" s="32">
        <f t="shared" si="39"/>
        <v>0</v>
      </c>
      <c r="P144" s="28"/>
      <c r="Q144" s="28"/>
    </row>
    <row r="145" spans="1:17" x14ac:dyDescent="0.25">
      <c r="A145" s="33">
        <v>130</v>
      </c>
      <c r="B145" s="208" t="s">
        <v>2556</v>
      </c>
      <c r="C145" s="40"/>
      <c r="D145" s="35">
        <f t="shared" si="40"/>
        <v>20</v>
      </c>
      <c r="E145" s="86"/>
      <c r="F145" s="204" t="s">
        <v>101</v>
      </c>
      <c r="G145" s="44">
        <f t="shared" si="41"/>
        <v>0</v>
      </c>
      <c r="H145" s="194">
        <v>10</v>
      </c>
      <c r="I145" s="37">
        <f t="shared" si="42"/>
        <v>0</v>
      </c>
      <c r="J145" s="96"/>
      <c r="K145" s="46">
        <f t="shared" si="37"/>
        <v>0</v>
      </c>
      <c r="L145" s="194">
        <v>10</v>
      </c>
      <c r="M145" s="37">
        <f t="shared" si="38"/>
        <v>0</v>
      </c>
      <c r="N145" s="96"/>
      <c r="O145" s="32">
        <f t="shared" si="39"/>
        <v>0</v>
      </c>
      <c r="P145" s="28"/>
      <c r="Q145" s="28"/>
    </row>
    <row r="146" spans="1:17" x14ac:dyDescent="0.25">
      <c r="A146" s="33">
        <v>131</v>
      </c>
      <c r="B146" s="208" t="s">
        <v>2557</v>
      </c>
      <c r="C146" s="40"/>
      <c r="D146" s="35">
        <f t="shared" si="40"/>
        <v>20</v>
      </c>
      <c r="E146" s="86"/>
      <c r="F146" s="204" t="s">
        <v>101</v>
      </c>
      <c r="G146" s="44">
        <f t="shared" si="41"/>
        <v>0</v>
      </c>
      <c r="H146" s="194">
        <v>10</v>
      </c>
      <c r="I146" s="37">
        <f t="shared" si="42"/>
        <v>0</v>
      </c>
      <c r="J146" s="96"/>
      <c r="K146" s="46">
        <f t="shared" si="37"/>
        <v>0</v>
      </c>
      <c r="L146" s="194">
        <v>10</v>
      </c>
      <c r="M146" s="37">
        <f t="shared" si="38"/>
        <v>0</v>
      </c>
      <c r="N146" s="96"/>
      <c r="O146" s="32">
        <f t="shared" si="39"/>
        <v>0</v>
      </c>
      <c r="P146" s="28"/>
      <c r="Q146" s="28"/>
    </row>
    <row r="147" spans="1:17" x14ac:dyDescent="0.25">
      <c r="A147" s="33">
        <v>132</v>
      </c>
      <c r="B147" s="208" t="s">
        <v>1005</v>
      </c>
      <c r="C147" s="40"/>
      <c r="D147" s="35">
        <f t="shared" si="40"/>
        <v>20</v>
      </c>
      <c r="E147" s="86"/>
      <c r="F147" s="204" t="s">
        <v>2567</v>
      </c>
      <c r="G147" s="44">
        <f t="shared" si="41"/>
        <v>0</v>
      </c>
      <c r="H147" s="194">
        <v>10</v>
      </c>
      <c r="I147" s="37">
        <f t="shared" si="42"/>
        <v>0</v>
      </c>
      <c r="J147" s="96"/>
      <c r="K147" s="46">
        <f t="shared" si="37"/>
        <v>0</v>
      </c>
      <c r="L147" s="194">
        <v>10</v>
      </c>
      <c r="M147" s="37">
        <f t="shared" si="38"/>
        <v>0</v>
      </c>
      <c r="N147" s="96"/>
      <c r="O147" s="32">
        <f t="shared" si="39"/>
        <v>0</v>
      </c>
      <c r="P147" s="28"/>
      <c r="Q147" s="28"/>
    </row>
    <row r="148" spans="1:17" x14ac:dyDescent="0.25">
      <c r="A148" s="33">
        <v>133</v>
      </c>
      <c r="B148" s="208" t="s">
        <v>2558</v>
      </c>
      <c r="C148" s="40"/>
      <c r="D148" s="35">
        <f t="shared" si="40"/>
        <v>20</v>
      </c>
      <c r="E148" s="86"/>
      <c r="F148" s="204" t="s">
        <v>45</v>
      </c>
      <c r="G148" s="44">
        <f t="shared" si="41"/>
        <v>0</v>
      </c>
      <c r="H148" s="194">
        <v>10</v>
      </c>
      <c r="I148" s="37">
        <f t="shared" si="42"/>
        <v>0</v>
      </c>
      <c r="J148" s="96"/>
      <c r="K148" s="46">
        <f t="shared" si="37"/>
        <v>0</v>
      </c>
      <c r="L148" s="194">
        <v>10</v>
      </c>
      <c r="M148" s="37">
        <f t="shared" si="38"/>
        <v>0</v>
      </c>
      <c r="N148" s="96"/>
      <c r="O148" s="32">
        <f t="shared" si="39"/>
        <v>0</v>
      </c>
      <c r="P148" s="28"/>
      <c r="Q148" s="28"/>
    </row>
    <row r="149" spans="1:17" x14ac:dyDescent="0.25">
      <c r="A149" s="33">
        <v>134</v>
      </c>
      <c r="B149" s="208" t="s">
        <v>2559</v>
      </c>
      <c r="C149" s="40"/>
      <c r="D149" s="35">
        <f t="shared" si="40"/>
        <v>20</v>
      </c>
      <c r="E149" s="86"/>
      <c r="F149" s="204" t="s">
        <v>1686</v>
      </c>
      <c r="G149" s="44">
        <f t="shared" si="41"/>
        <v>0</v>
      </c>
      <c r="H149" s="194">
        <v>10</v>
      </c>
      <c r="I149" s="37">
        <f t="shared" si="42"/>
        <v>0</v>
      </c>
      <c r="J149" s="96"/>
      <c r="K149" s="46">
        <f t="shared" si="37"/>
        <v>0</v>
      </c>
      <c r="L149" s="194">
        <v>10</v>
      </c>
      <c r="M149" s="37">
        <f t="shared" si="38"/>
        <v>0</v>
      </c>
      <c r="N149" s="96"/>
      <c r="O149" s="32">
        <f t="shared" si="39"/>
        <v>0</v>
      </c>
      <c r="P149" s="28"/>
      <c r="Q149" s="28"/>
    </row>
    <row r="150" spans="1:17" x14ac:dyDescent="0.25">
      <c r="A150" s="33">
        <v>135</v>
      </c>
      <c r="B150" s="209" t="s">
        <v>2560</v>
      </c>
      <c r="C150" s="65"/>
      <c r="D150" s="35">
        <f t="shared" si="40"/>
        <v>20</v>
      </c>
      <c r="E150" s="93"/>
      <c r="F150" s="612" t="s">
        <v>2567</v>
      </c>
      <c r="G150" s="44">
        <f t="shared" si="41"/>
        <v>0</v>
      </c>
      <c r="H150" s="194">
        <v>10</v>
      </c>
      <c r="I150" s="37">
        <f t="shared" si="42"/>
        <v>0</v>
      </c>
      <c r="J150" s="97"/>
      <c r="K150" s="46">
        <f t="shared" si="37"/>
        <v>0</v>
      </c>
      <c r="L150" s="194">
        <v>10</v>
      </c>
      <c r="M150" s="37">
        <f t="shared" si="38"/>
        <v>0</v>
      </c>
      <c r="N150" s="97"/>
      <c r="O150" s="32">
        <f t="shared" si="39"/>
        <v>0</v>
      </c>
      <c r="P150" s="28"/>
      <c r="Q150" s="28"/>
    </row>
    <row r="151" spans="1:17" x14ac:dyDescent="0.25">
      <c r="A151" s="33">
        <v>136</v>
      </c>
      <c r="B151" s="209" t="s">
        <v>2561</v>
      </c>
      <c r="C151" s="65"/>
      <c r="D151" s="35">
        <f t="shared" si="40"/>
        <v>20</v>
      </c>
      <c r="E151" s="93"/>
      <c r="F151" s="612" t="s">
        <v>2567</v>
      </c>
      <c r="G151" s="44">
        <f t="shared" si="41"/>
        <v>0</v>
      </c>
      <c r="H151" s="194">
        <v>10</v>
      </c>
      <c r="I151" s="37">
        <f t="shared" si="42"/>
        <v>0</v>
      </c>
      <c r="J151" s="97"/>
      <c r="K151" s="46">
        <f t="shared" si="37"/>
        <v>0</v>
      </c>
      <c r="L151" s="194">
        <v>10</v>
      </c>
      <c r="M151" s="37">
        <f t="shared" si="38"/>
        <v>0</v>
      </c>
      <c r="N151" s="97"/>
      <c r="O151" s="32">
        <f t="shared" si="39"/>
        <v>0</v>
      </c>
      <c r="P151" s="28"/>
      <c r="Q151" s="28"/>
    </row>
    <row r="152" spans="1:17" x14ac:dyDescent="0.25">
      <c r="A152" s="33">
        <v>137</v>
      </c>
      <c r="B152" s="209" t="s">
        <v>2562</v>
      </c>
      <c r="C152" s="65"/>
      <c r="D152" s="35">
        <f t="shared" si="40"/>
        <v>10</v>
      </c>
      <c r="E152" s="93">
        <v>75</v>
      </c>
      <c r="F152" s="612" t="s">
        <v>101</v>
      </c>
      <c r="G152" s="44">
        <f t="shared" si="41"/>
        <v>750</v>
      </c>
      <c r="H152" s="212">
        <v>5</v>
      </c>
      <c r="I152" s="37">
        <f t="shared" si="42"/>
        <v>375</v>
      </c>
      <c r="J152" s="97"/>
      <c r="K152" s="46">
        <f t="shared" si="37"/>
        <v>0</v>
      </c>
      <c r="L152" s="212">
        <v>5</v>
      </c>
      <c r="M152" s="37">
        <f t="shared" si="38"/>
        <v>375</v>
      </c>
      <c r="N152" s="97"/>
      <c r="O152" s="32">
        <f t="shared" si="39"/>
        <v>0</v>
      </c>
      <c r="P152" s="28"/>
      <c r="Q152" s="28"/>
    </row>
    <row r="153" spans="1:17" x14ac:dyDescent="0.25">
      <c r="A153" s="33">
        <v>138</v>
      </c>
      <c r="B153" s="209" t="s">
        <v>2410</v>
      </c>
      <c r="C153" s="65"/>
      <c r="D153" s="35">
        <f t="shared" si="40"/>
        <v>6</v>
      </c>
      <c r="E153" s="93"/>
      <c r="F153" s="612" t="s">
        <v>414</v>
      </c>
      <c r="G153" s="44">
        <f t="shared" si="41"/>
        <v>0</v>
      </c>
      <c r="H153" s="212">
        <v>3</v>
      </c>
      <c r="I153" s="37">
        <f t="shared" si="42"/>
        <v>0</v>
      </c>
      <c r="J153" s="97"/>
      <c r="K153" s="46">
        <f t="shared" si="37"/>
        <v>0</v>
      </c>
      <c r="L153" s="212">
        <v>3</v>
      </c>
      <c r="M153" s="37">
        <f t="shared" si="38"/>
        <v>0</v>
      </c>
      <c r="N153" s="97"/>
      <c r="O153" s="32">
        <f t="shared" si="39"/>
        <v>0</v>
      </c>
      <c r="P153" s="28"/>
      <c r="Q153" s="28"/>
    </row>
    <row r="154" spans="1:17" x14ac:dyDescent="0.25">
      <c r="A154" s="33">
        <v>139</v>
      </c>
      <c r="B154" s="208" t="s">
        <v>2563</v>
      </c>
      <c r="C154" s="40"/>
      <c r="D154" s="35">
        <f t="shared" si="40"/>
        <v>50</v>
      </c>
      <c r="E154" s="86"/>
      <c r="F154" s="204" t="s">
        <v>2568</v>
      </c>
      <c r="G154" s="44">
        <f t="shared" si="41"/>
        <v>0</v>
      </c>
      <c r="H154" s="194">
        <v>25</v>
      </c>
      <c r="I154" s="37">
        <f t="shared" si="42"/>
        <v>0</v>
      </c>
      <c r="J154" s="96"/>
      <c r="K154" s="46">
        <f t="shared" si="37"/>
        <v>0</v>
      </c>
      <c r="L154" s="194">
        <v>25</v>
      </c>
      <c r="M154" s="37">
        <f t="shared" si="38"/>
        <v>0</v>
      </c>
      <c r="N154" s="96"/>
      <c r="O154" s="32">
        <f t="shared" si="39"/>
        <v>0</v>
      </c>
      <c r="P154" s="28"/>
      <c r="Q154" s="28"/>
    </row>
    <row r="155" spans="1:17" x14ac:dyDescent="0.25">
      <c r="A155" s="33">
        <v>140</v>
      </c>
      <c r="B155" s="209" t="s">
        <v>750</v>
      </c>
      <c r="C155" s="65"/>
      <c r="D155" s="35">
        <f t="shared" si="40"/>
        <v>2</v>
      </c>
      <c r="E155" s="93"/>
      <c r="F155" s="612" t="s">
        <v>414</v>
      </c>
      <c r="G155" s="44">
        <f t="shared" si="41"/>
        <v>0</v>
      </c>
      <c r="H155" s="212">
        <v>1</v>
      </c>
      <c r="I155" s="37">
        <f t="shared" si="42"/>
        <v>0</v>
      </c>
      <c r="J155" s="97"/>
      <c r="K155" s="46">
        <f t="shared" si="37"/>
        <v>0</v>
      </c>
      <c r="L155" s="212">
        <v>1</v>
      </c>
      <c r="M155" s="37">
        <f t="shared" si="38"/>
        <v>0</v>
      </c>
      <c r="N155" s="97"/>
      <c r="O155" s="32">
        <f t="shared" si="39"/>
        <v>0</v>
      </c>
      <c r="P155" s="28"/>
      <c r="Q155" s="28"/>
    </row>
    <row r="156" spans="1:17" x14ac:dyDescent="0.25">
      <c r="A156" s="33">
        <v>141</v>
      </c>
      <c r="B156" s="209" t="s">
        <v>2564</v>
      </c>
      <c r="C156" s="65"/>
      <c r="D156" s="35">
        <f t="shared" si="40"/>
        <v>2</v>
      </c>
      <c r="E156" s="93"/>
      <c r="F156" s="612" t="s">
        <v>101</v>
      </c>
      <c r="G156" s="44">
        <f t="shared" si="41"/>
        <v>0</v>
      </c>
      <c r="H156" s="212">
        <v>1</v>
      </c>
      <c r="I156" s="37">
        <f t="shared" si="42"/>
        <v>0</v>
      </c>
      <c r="J156" s="97"/>
      <c r="K156" s="46">
        <f t="shared" si="37"/>
        <v>0</v>
      </c>
      <c r="L156" s="212">
        <v>1</v>
      </c>
      <c r="M156" s="37">
        <f t="shared" si="38"/>
        <v>0</v>
      </c>
      <c r="N156" s="97"/>
      <c r="O156" s="32">
        <f t="shared" si="39"/>
        <v>0</v>
      </c>
      <c r="P156" s="28"/>
      <c r="Q156" s="28"/>
    </row>
    <row r="157" spans="1:17" x14ac:dyDescent="0.25">
      <c r="A157" s="33">
        <v>142</v>
      </c>
      <c r="B157" s="209" t="s">
        <v>2565</v>
      </c>
      <c r="C157" s="65"/>
      <c r="D157" s="35">
        <f t="shared" si="40"/>
        <v>1000</v>
      </c>
      <c r="E157" s="93"/>
      <c r="F157" s="612" t="s">
        <v>101</v>
      </c>
      <c r="G157" s="44">
        <f t="shared" si="41"/>
        <v>0</v>
      </c>
      <c r="H157" s="212">
        <v>500</v>
      </c>
      <c r="I157" s="37">
        <f t="shared" si="42"/>
        <v>0</v>
      </c>
      <c r="J157" s="97"/>
      <c r="K157" s="46">
        <f t="shared" si="37"/>
        <v>0</v>
      </c>
      <c r="L157" s="212">
        <v>500</v>
      </c>
      <c r="M157" s="37">
        <f t="shared" si="38"/>
        <v>0</v>
      </c>
      <c r="N157" s="97"/>
      <c r="O157" s="32">
        <f t="shared" si="39"/>
        <v>0</v>
      </c>
      <c r="P157" s="28"/>
      <c r="Q157" s="28"/>
    </row>
    <row r="158" spans="1:17" x14ac:dyDescent="0.25">
      <c r="A158" s="33">
        <v>143</v>
      </c>
      <c r="B158" s="209" t="s">
        <v>2566</v>
      </c>
      <c r="C158" s="65"/>
      <c r="D158" s="35">
        <f t="shared" si="40"/>
        <v>1000</v>
      </c>
      <c r="E158" s="93"/>
      <c r="F158" s="612" t="s">
        <v>101</v>
      </c>
      <c r="G158" s="44">
        <f t="shared" si="41"/>
        <v>0</v>
      </c>
      <c r="H158" s="212">
        <v>500</v>
      </c>
      <c r="I158" s="37">
        <f t="shared" si="42"/>
        <v>0</v>
      </c>
      <c r="J158" s="97"/>
      <c r="K158" s="46">
        <f t="shared" si="37"/>
        <v>0</v>
      </c>
      <c r="L158" s="212">
        <v>500</v>
      </c>
      <c r="M158" s="37">
        <f t="shared" si="38"/>
        <v>0</v>
      </c>
      <c r="N158" s="97"/>
      <c r="O158" s="32">
        <f t="shared" si="39"/>
        <v>0</v>
      </c>
      <c r="P158" s="28"/>
      <c r="Q158" s="28"/>
    </row>
    <row r="159" spans="1:17" x14ac:dyDescent="0.25">
      <c r="A159" s="94"/>
      <c r="B159" s="365" t="s">
        <v>2570</v>
      </c>
      <c r="C159" s="65"/>
      <c r="D159" s="92"/>
      <c r="E159" s="93"/>
      <c r="F159" s="612"/>
      <c r="G159" s="44"/>
      <c r="H159" s="212"/>
      <c r="I159" s="37"/>
      <c r="J159" s="97"/>
      <c r="K159" s="46"/>
      <c r="L159" s="212"/>
      <c r="M159" s="37"/>
      <c r="N159" s="97"/>
      <c r="O159" s="32"/>
      <c r="P159" s="28"/>
      <c r="Q159" s="28"/>
    </row>
    <row r="160" spans="1:17" x14ac:dyDescent="0.25">
      <c r="A160" s="94">
        <v>144</v>
      </c>
      <c r="B160" s="209" t="s">
        <v>2571</v>
      </c>
      <c r="C160" s="65"/>
      <c r="D160" s="92">
        <v>1</v>
      </c>
      <c r="E160" s="93"/>
      <c r="F160" s="92" t="s">
        <v>414</v>
      </c>
      <c r="G160" s="44">
        <f t="shared" si="41"/>
        <v>0</v>
      </c>
      <c r="H160" s="212">
        <v>1</v>
      </c>
      <c r="I160" s="37">
        <f t="shared" si="42"/>
        <v>0</v>
      </c>
      <c r="J160" s="97"/>
      <c r="K160" s="46">
        <f t="shared" si="37"/>
        <v>0</v>
      </c>
      <c r="L160" s="212"/>
      <c r="M160" s="37">
        <f t="shared" si="38"/>
        <v>0</v>
      </c>
      <c r="N160" s="97"/>
      <c r="O160" s="32">
        <f t="shared" si="39"/>
        <v>0</v>
      </c>
      <c r="P160" s="28"/>
      <c r="Q160" s="28"/>
    </row>
    <row r="161" spans="1:17" x14ac:dyDescent="0.25">
      <c r="A161" s="94">
        <v>145</v>
      </c>
      <c r="B161" s="209" t="s">
        <v>2572</v>
      </c>
      <c r="C161" s="65"/>
      <c r="D161" s="92">
        <v>1</v>
      </c>
      <c r="E161" s="93"/>
      <c r="F161" s="92" t="s">
        <v>414</v>
      </c>
      <c r="G161" s="44">
        <f t="shared" si="41"/>
        <v>0</v>
      </c>
      <c r="H161" s="212">
        <v>1</v>
      </c>
      <c r="I161" s="37">
        <f t="shared" si="42"/>
        <v>0</v>
      </c>
      <c r="J161" s="97"/>
      <c r="K161" s="46">
        <f t="shared" si="37"/>
        <v>0</v>
      </c>
      <c r="L161" s="212"/>
      <c r="M161" s="37">
        <f t="shared" si="38"/>
        <v>0</v>
      </c>
      <c r="N161" s="97"/>
      <c r="O161" s="32">
        <f t="shared" si="39"/>
        <v>0</v>
      </c>
      <c r="P161" s="28"/>
      <c r="Q161" s="28"/>
    </row>
    <row r="162" spans="1:17" x14ac:dyDescent="0.25">
      <c r="A162" s="94">
        <v>146</v>
      </c>
      <c r="B162" s="209" t="s">
        <v>2573</v>
      </c>
      <c r="C162" s="65"/>
      <c r="D162" s="92">
        <v>10</v>
      </c>
      <c r="E162" s="93"/>
      <c r="F162" s="92" t="s">
        <v>1839</v>
      </c>
      <c r="G162" s="44">
        <f t="shared" si="41"/>
        <v>0</v>
      </c>
      <c r="H162" s="212">
        <v>10</v>
      </c>
      <c r="I162" s="37">
        <f t="shared" si="42"/>
        <v>0</v>
      </c>
      <c r="J162" s="97"/>
      <c r="K162" s="46">
        <f t="shared" si="37"/>
        <v>0</v>
      </c>
      <c r="L162" s="212"/>
      <c r="M162" s="37">
        <f t="shared" si="38"/>
        <v>0</v>
      </c>
      <c r="N162" s="97"/>
      <c r="O162" s="32">
        <f t="shared" si="39"/>
        <v>0</v>
      </c>
      <c r="P162" s="28"/>
      <c r="Q162" s="28"/>
    </row>
    <row r="163" spans="1:17" x14ac:dyDescent="0.25">
      <c r="A163" s="94">
        <v>147</v>
      </c>
      <c r="B163" s="209" t="s">
        <v>2574</v>
      </c>
      <c r="C163" s="65"/>
      <c r="D163" s="92">
        <v>1</v>
      </c>
      <c r="E163" s="93"/>
      <c r="F163" s="92" t="s">
        <v>1839</v>
      </c>
      <c r="G163" s="44">
        <f t="shared" si="41"/>
        <v>0</v>
      </c>
      <c r="H163" s="212">
        <v>1</v>
      </c>
      <c r="I163" s="37">
        <f t="shared" si="42"/>
        <v>0</v>
      </c>
      <c r="J163" s="97"/>
      <c r="K163" s="46">
        <f t="shared" si="37"/>
        <v>0</v>
      </c>
      <c r="L163" s="212"/>
      <c r="M163" s="37">
        <f t="shared" si="38"/>
        <v>0</v>
      </c>
      <c r="N163" s="97"/>
      <c r="O163" s="32">
        <f t="shared" si="39"/>
        <v>0</v>
      </c>
      <c r="P163" s="28"/>
      <c r="Q163" s="28"/>
    </row>
    <row r="164" spans="1:17" x14ac:dyDescent="0.25">
      <c r="A164" s="94"/>
      <c r="B164" s="365" t="s">
        <v>2575</v>
      </c>
      <c r="C164" s="65"/>
      <c r="D164" s="92"/>
      <c r="E164" s="93"/>
      <c r="F164" s="92"/>
      <c r="G164" s="44"/>
      <c r="H164" s="212"/>
      <c r="I164" s="37"/>
      <c r="J164" s="97"/>
      <c r="K164" s="46"/>
      <c r="L164" s="212"/>
      <c r="M164" s="37"/>
      <c r="N164" s="97"/>
      <c r="O164" s="32"/>
      <c r="P164" s="28"/>
      <c r="Q164" s="28"/>
    </row>
    <row r="165" spans="1:17" x14ac:dyDescent="0.25">
      <c r="A165" s="94">
        <v>148</v>
      </c>
      <c r="B165" s="209" t="s">
        <v>30</v>
      </c>
      <c r="C165" s="65"/>
      <c r="D165" s="92">
        <v>600</v>
      </c>
      <c r="E165" s="93"/>
      <c r="F165" s="92" t="s">
        <v>2577</v>
      </c>
      <c r="G165" s="44">
        <f t="shared" si="41"/>
        <v>0</v>
      </c>
      <c r="H165" s="212">
        <v>150</v>
      </c>
      <c r="I165" s="37">
        <f t="shared" si="42"/>
        <v>0</v>
      </c>
      <c r="J165" s="97">
        <v>150</v>
      </c>
      <c r="K165" s="46">
        <f t="shared" si="37"/>
        <v>0</v>
      </c>
      <c r="L165" s="212">
        <v>150</v>
      </c>
      <c r="M165" s="37">
        <f t="shared" si="38"/>
        <v>0</v>
      </c>
      <c r="N165" s="97">
        <v>150</v>
      </c>
      <c r="O165" s="32">
        <f t="shared" si="39"/>
        <v>0</v>
      </c>
      <c r="P165" s="28"/>
      <c r="Q165" s="28"/>
    </row>
    <row r="166" spans="1:17" x14ac:dyDescent="0.25">
      <c r="A166" s="94"/>
      <c r="B166" s="365" t="s">
        <v>2576</v>
      </c>
      <c r="C166" s="65"/>
      <c r="D166" s="92"/>
      <c r="E166" s="93"/>
      <c r="F166" s="92"/>
      <c r="G166" s="44"/>
      <c r="H166" s="212"/>
      <c r="I166" s="37"/>
      <c r="J166" s="97"/>
      <c r="K166" s="46"/>
      <c r="L166" s="212"/>
      <c r="M166" s="37"/>
      <c r="N166" s="97"/>
      <c r="O166" s="32"/>
      <c r="P166" s="28"/>
      <c r="Q166" s="28"/>
    </row>
    <row r="167" spans="1:17" x14ac:dyDescent="0.25">
      <c r="A167" s="94">
        <v>149</v>
      </c>
      <c r="B167" s="209" t="s">
        <v>2573</v>
      </c>
      <c r="C167" s="65"/>
      <c r="D167" s="92">
        <v>20</v>
      </c>
      <c r="E167" s="93"/>
      <c r="F167" s="92" t="s">
        <v>1839</v>
      </c>
      <c r="G167" s="44">
        <f t="shared" si="41"/>
        <v>0</v>
      </c>
      <c r="H167" s="212">
        <v>20</v>
      </c>
      <c r="I167" s="37">
        <f t="shared" si="42"/>
        <v>0</v>
      </c>
      <c r="J167" s="97"/>
      <c r="K167" s="46">
        <f t="shared" si="37"/>
        <v>0</v>
      </c>
      <c r="L167" s="212"/>
      <c r="M167" s="37">
        <f t="shared" si="38"/>
        <v>0</v>
      </c>
      <c r="N167" s="97"/>
      <c r="O167" s="32">
        <f t="shared" si="39"/>
        <v>0</v>
      </c>
      <c r="P167" s="28"/>
      <c r="Q167" s="28"/>
    </row>
    <row r="168" spans="1:17" ht="13.5" thickBot="1" x14ac:dyDescent="0.3">
      <c r="A168" s="94">
        <v>150</v>
      </c>
      <c r="B168" s="209" t="s">
        <v>2407</v>
      </c>
      <c r="C168" s="65"/>
      <c r="D168" s="66">
        <v>1</v>
      </c>
      <c r="E168" s="613">
        <v>5000</v>
      </c>
      <c r="F168" s="66" t="s">
        <v>414</v>
      </c>
      <c r="G168" s="44">
        <f t="shared" si="41"/>
        <v>5000</v>
      </c>
      <c r="H168" s="70"/>
      <c r="I168" s="37">
        <f t="shared" si="42"/>
        <v>0</v>
      </c>
      <c r="J168" s="72">
        <v>1</v>
      </c>
      <c r="K168" s="46">
        <f t="shared" si="37"/>
        <v>5000</v>
      </c>
      <c r="L168" s="70"/>
      <c r="M168" s="37">
        <f t="shared" si="38"/>
        <v>0</v>
      </c>
      <c r="N168" s="97"/>
      <c r="O168" s="73"/>
      <c r="P168" s="28"/>
      <c r="Q168" s="28"/>
    </row>
    <row r="169" spans="1:17" ht="14.25" thickTop="1" thickBot="1" x14ac:dyDescent="0.3">
      <c r="A169" s="74"/>
      <c r="B169" s="81" t="s">
        <v>77</v>
      </c>
      <c r="C169" s="76"/>
      <c r="D169" s="77"/>
      <c r="E169" s="78"/>
      <c r="F169" s="206"/>
      <c r="G169" s="80">
        <f>SUM(G13:G168)</f>
        <v>268505.24999999994</v>
      </c>
      <c r="H169" s="76"/>
      <c r="I169" s="80">
        <f>SUM(I13:I168)</f>
        <v>74459.26999999999</v>
      </c>
      <c r="J169" s="78"/>
      <c r="K169" s="80">
        <f>SUM(K13:K168)</f>
        <v>62680.229999999996</v>
      </c>
      <c r="L169" s="76"/>
      <c r="M169" s="80">
        <f>SUM(M13:M168)</f>
        <v>73685.52</v>
      </c>
      <c r="N169" s="98"/>
      <c r="O169" s="80">
        <f>SUM(O13:O168)</f>
        <v>57680.229999999996</v>
      </c>
      <c r="P169" s="28"/>
      <c r="Q169" s="28"/>
    </row>
    <row r="170" spans="1:17" ht="13.5" thickTop="1" x14ac:dyDescent="0.25">
      <c r="A170" s="8" t="s">
        <v>5</v>
      </c>
      <c r="B170" s="9"/>
      <c r="C170" s="190"/>
      <c r="D170" s="9" t="s">
        <v>6</v>
      </c>
      <c r="E170" s="9"/>
      <c r="F170" s="9"/>
      <c r="G170" s="22"/>
      <c r="H170" s="190"/>
      <c r="I170" s="22"/>
      <c r="J170" s="190"/>
      <c r="K170" s="22"/>
      <c r="L170" s="26"/>
      <c r="M170" s="23" t="s">
        <v>7</v>
      </c>
      <c r="N170" s="29"/>
      <c r="P170" s="28"/>
      <c r="Q170" s="28"/>
    </row>
    <row r="171" spans="1:17" x14ac:dyDescent="0.25">
      <c r="D171" s="8" t="s">
        <v>8</v>
      </c>
      <c r="I171" s="23">
        <f>I169+K169+M169+O169</f>
        <v>268505.25</v>
      </c>
      <c r="P171" s="28"/>
      <c r="Q171" s="28"/>
    </row>
    <row r="172" spans="1:17" x14ac:dyDescent="0.25">
      <c r="P172" s="28"/>
      <c r="Q172" s="28"/>
    </row>
    <row r="173" spans="1:17" x14ac:dyDescent="0.25">
      <c r="P173" s="28"/>
      <c r="Q173" s="28"/>
    </row>
    <row r="174" spans="1:17" x14ac:dyDescent="0.25">
      <c r="A174" s="652" t="s">
        <v>320</v>
      </c>
      <c r="B174" s="652"/>
      <c r="C174" s="191"/>
      <c r="D174" s="653" t="s">
        <v>9</v>
      </c>
      <c r="E174" s="653"/>
      <c r="F174" s="653"/>
      <c r="G174" s="20"/>
      <c r="H174" s="653" t="s">
        <v>10</v>
      </c>
      <c r="I174" s="653"/>
      <c r="J174" s="653"/>
      <c r="K174" s="20"/>
      <c r="L174" s="191"/>
      <c r="M174" s="653" t="s">
        <v>25</v>
      </c>
      <c r="N174" s="653"/>
      <c r="O174" s="653"/>
      <c r="P174" s="28"/>
      <c r="Q174" s="28"/>
    </row>
    <row r="175" spans="1:17" x14ac:dyDescent="0.25">
      <c r="A175" s="654" t="s">
        <v>11</v>
      </c>
      <c r="B175" s="654"/>
      <c r="C175" s="192"/>
      <c r="D175" s="655" t="s">
        <v>12</v>
      </c>
      <c r="E175" s="655"/>
      <c r="F175" s="655"/>
      <c r="G175" s="24"/>
      <c r="H175" s="655" t="s">
        <v>13</v>
      </c>
      <c r="I175" s="655"/>
      <c r="J175" s="655"/>
      <c r="K175" s="24"/>
      <c r="L175" s="192"/>
      <c r="M175" s="655" t="s">
        <v>26</v>
      </c>
      <c r="N175" s="655"/>
      <c r="O175" s="655"/>
      <c r="P175" s="28"/>
      <c r="Q175" s="28"/>
    </row>
  </sheetData>
  <mergeCells count="26">
    <mergeCell ref="C6:E6"/>
    <mergeCell ref="A1:O1"/>
    <mergeCell ref="A2:O2"/>
    <mergeCell ref="C4:E4"/>
    <mergeCell ref="F4:I4"/>
    <mergeCell ref="C5:E5"/>
    <mergeCell ref="H9:O9"/>
    <mergeCell ref="E10:F11"/>
    <mergeCell ref="G10:G11"/>
    <mergeCell ref="H10:I11"/>
    <mergeCell ref="J10:K11"/>
    <mergeCell ref="L10:M11"/>
    <mergeCell ref="N10:O11"/>
    <mergeCell ref="C7:E7"/>
    <mergeCell ref="A9:A11"/>
    <mergeCell ref="B9:B11"/>
    <mergeCell ref="C9:D9"/>
    <mergeCell ref="E9:G9"/>
    <mergeCell ref="A175:B175"/>
    <mergeCell ref="D175:F175"/>
    <mergeCell ref="H175:J175"/>
    <mergeCell ref="M175:O175"/>
    <mergeCell ref="A174:B174"/>
    <mergeCell ref="D174:F174"/>
    <mergeCell ref="H174:J174"/>
    <mergeCell ref="M174:O174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96"/>
  <sheetViews>
    <sheetView showWhiteSpace="0" view="pageLayout" topLeftCell="A55" zoomScale="85" zoomScaleNormal="100" zoomScalePageLayoutView="85" workbookViewId="0">
      <selection activeCell="A70" sqref="A70"/>
    </sheetView>
  </sheetViews>
  <sheetFormatPr defaultColWidth="9.140625" defaultRowHeight="12.75" x14ac:dyDescent="0.25"/>
  <cols>
    <col min="1" max="1" width="5.42578125" style="8" customWidth="1"/>
    <col min="2" max="2" width="31.28515625" style="8" customWidth="1"/>
    <col min="3" max="4" width="8.85546875" style="4" customWidth="1"/>
    <col min="5" max="5" width="9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13"/>
      <c r="D3" s="13"/>
      <c r="F3" s="16"/>
      <c r="G3" s="20"/>
      <c r="H3" s="13"/>
      <c r="I3" s="20"/>
      <c r="J3" s="13"/>
      <c r="K3" s="20"/>
      <c r="L3" s="13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73" t="s">
        <v>1</v>
      </c>
      <c r="D4" s="673"/>
      <c r="E4" s="673"/>
      <c r="F4" s="652"/>
      <c r="G4" s="652"/>
      <c r="H4" s="652"/>
      <c r="I4" s="652"/>
      <c r="J4" s="13"/>
      <c r="K4" s="20"/>
      <c r="L4" s="13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17"/>
      <c r="G5" s="21"/>
      <c r="H5" s="15"/>
      <c r="I5" s="21"/>
      <c r="J5" s="13"/>
      <c r="K5" s="20"/>
      <c r="L5" s="13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72" t="s">
        <v>186</v>
      </c>
      <c r="D6" s="672"/>
      <c r="E6" s="672"/>
      <c r="F6" s="17"/>
      <c r="G6" s="21"/>
      <c r="H6" s="15"/>
      <c r="I6" s="21"/>
      <c r="J6" s="13"/>
      <c r="K6" s="20"/>
      <c r="L6" s="13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3"/>
      <c r="D7" s="673"/>
      <c r="E7" s="673"/>
      <c r="F7" s="17"/>
      <c r="G7" s="21"/>
      <c r="H7" s="15"/>
      <c r="I7" s="21"/>
      <c r="J7" s="13"/>
      <c r="K7" s="20"/>
      <c r="L7" s="13"/>
      <c r="M7" s="20"/>
      <c r="N7" s="28"/>
      <c r="O7" s="20"/>
      <c r="P7" s="28"/>
      <c r="Q7" s="28"/>
    </row>
    <row r="8" spans="1:17" s="5" customFormat="1" ht="13.5" thickBot="1" x14ac:dyDescent="0.3">
      <c r="C8" s="15"/>
      <c r="D8" s="15"/>
      <c r="E8" s="15"/>
      <c r="F8" s="17"/>
      <c r="G8" s="21"/>
      <c r="H8" s="15"/>
      <c r="I8" s="21"/>
      <c r="J8" s="13"/>
      <c r="K8" s="20"/>
      <c r="L8" s="13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91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87"/>
      <c r="C12" s="50"/>
      <c r="D12" s="51"/>
      <c r="E12" s="52"/>
      <c r="F12" s="53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5" customFormat="1" x14ac:dyDescent="0.25">
      <c r="A13" s="33">
        <v>1</v>
      </c>
      <c r="B13" s="41" t="s">
        <v>187</v>
      </c>
      <c r="C13" s="39"/>
      <c r="D13" s="35">
        <f>H13+J13+L13+N13</f>
        <v>80</v>
      </c>
      <c r="E13" s="108">
        <v>114.51</v>
      </c>
      <c r="F13" s="18" t="s">
        <v>40</v>
      </c>
      <c r="G13" s="44">
        <f>E13*D13</f>
        <v>9160.8000000000011</v>
      </c>
      <c r="H13" s="39">
        <v>20</v>
      </c>
      <c r="I13" s="37">
        <f>H13*E13</f>
        <v>2290.2000000000003</v>
      </c>
      <c r="J13" s="47">
        <v>20</v>
      </c>
      <c r="K13" s="46">
        <f>J13*E13</f>
        <v>2290.2000000000003</v>
      </c>
      <c r="L13" s="39">
        <v>20</v>
      </c>
      <c r="M13" s="37">
        <f>L13*E13</f>
        <v>2290.2000000000003</v>
      </c>
      <c r="N13" s="96">
        <v>20</v>
      </c>
      <c r="O13" s="32">
        <f>N13*E13</f>
        <v>2290.2000000000003</v>
      </c>
      <c r="P13" s="28"/>
      <c r="Q13" s="28"/>
    </row>
    <row r="14" spans="1:17" s="7" customFormat="1" x14ac:dyDescent="0.25">
      <c r="A14" s="33">
        <v>2</v>
      </c>
      <c r="B14" s="41" t="s">
        <v>188</v>
      </c>
      <c r="C14" s="40"/>
      <c r="D14" s="35">
        <f t="shared" ref="D14:D69" si="0">H14+J14+L14+N14</f>
        <v>80</v>
      </c>
      <c r="E14" s="86">
        <v>129.97999999999999</v>
      </c>
      <c r="F14" s="18" t="s">
        <v>40</v>
      </c>
      <c r="G14" s="44">
        <f t="shared" ref="G14:G27" si="1">E14*D14</f>
        <v>10398.4</v>
      </c>
      <c r="H14" s="39">
        <v>20</v>
      </c>
      <c r="I14" s="37">
        <f t="shared" ref="I14:I27" si="2">H14*E14</f>
        <v>2599.6</v>
      </c>
      <c r="J14" s="47">
        <v>20</v>
      </c>
      <c r="K14" s="46">
        <f>J14*E14</f>
        <v>2599.6</v>
      </c>
      <c r="L14" s="39">
        <v>20</v>
      </c>
      <c r="M14" s="37">
        <f t="shared" ref="M14:M26" si="3">L14*E14</f>
        <v>2599.6</v>
      </c>
      <c r="N14" s="96">
        <v>20</v>
      </c>
      <c r="O14" s="32">
        <f>N14*E14</f>
        <v>2599.6</v>
      </c>
      <c r="P14" s="28"/>
      <c r="Q14" s="28"/>
    </row>
    <row r="15" spans="1:17" s="7" customFormat="1" x14ac:dyDescent="0.25">
      <c r="A15" s="33">
        <v>3</v>
      </c>
      <c r="B15" s="42" t="s">
        <v>155</v>
      </c>
      <c r="C15" s="40"/>
      <c r="D15" s="35">
        <f t="shared" si="0"/>
        <v>6</v>
      </c>
      <c r="E15" s="86">
        <f>12*2.91</f>
        <v>34.92</v>
      </c>
      <c r="F15" s="18" t="s">
        <v>196</v>
      </c>
      <c r="G15" s="44">
        <f t="shared" si="1"/>
        <v>209.52</v>
      </c>
      <c r="H15" s="39">
        <v>3</v>
      </c>
      <c r="I15" s="37">
        <f t="shared" si="2"/>
        <v>104.76</v>
      </c>
      <c r="J15" s="47"/>
      <c r="K15" s="46"/>
      <c r="L15" s="39">
        <v>3</v>
      </c>
      <c r="M15" s="37">
        <f t="shared" si="3"/>
        <v>104.76</v>
      </c>
      <c r="N15" s="96"/>
      <c r="O15" s="32"/>
      <c r="P15" s="28"/>
      <c r="Q15" s="28"/>
    </row>
    <row r="16" spans="1:17" s="7" customFormat="1" x14ac:dyDescent="0.25">
      <c r="A16" s="33">
        <v>4</v>
      </c>
      <c r="B16" s="42" t="s">
        <v>189</v>
      </c>
      <c r="C16" s="40"/>
      <c r="D16" s="35">
        <f t="shared" si="0"/>
        <v>4</v>
      </c>
      <c r="E16" s="86">
        <f>12*2.53</f>
        <v>30.36</v>
      </c>
      <c r="F16" s="18" t="s">
        <v>196</v>
      </c>
      <c r="G16" s="44">
        <f t="shared" si="1"/>
        <v>121.44</v>
      </c>
      <c r="H16" s="39">
        <v>2</v>
      </c>
      <c r="I16" s="37">
        <f t="shared" si="2"/>
        <v>60.72</v>
      </c>
      <c r="J16" s="47"/>
      <c r="K16" s="46"/>
      <c r="L16" s="39">
        <v>2</v>
      </c>
      <c r="M16" s="37">
        <f t="shared" si="3"/>
        <v>60.72</v>
      </c>
      <c r="N16" s="96"/>
      <c r="O16" s="32"/>
      <c r="P16" s="28"/>
      <c r="Q16" s="28"/>
    </row>
    <row r="17" spans="1:17" s="7" customFormat="1" x14ac:dyDescent="0.25">
      <c r="A17" s="33">
        <v>5</v>
      </c>
      <c r="B17" s="42" t="s">
        <v>190</v>
      </c>
      <c r="C17" s="40"/>
      <c r="D17" s="35">
        <f t="shared" si="0"/>
        <v>6</v>
      </c>
      <c r="E17" s="86">
        <f>12*15</f>
        <v>180</v>
      </c>
      <c r="F17" s="18" t="s">
        <v>196</v>
      </c>
      <c r="G17" s="44">
        <f t="shared" si="1"/>
        <v>1080</v>
      </c>
      <c r="H17" s="39">
        <v>3</v>
      </c>
      <c r="I17" s="37">
        <f t="shared" si="2"/>
        <v>540</v>
      </c>
      <c r="J17" s="47"/>
      <c r="K17" s="46"/>
      <c r="L17" s="39">
        <v>3</v>
      </c>
      <c r="M17" s="37">
        <f t="shared" si="3"/>
        <v>540</v>
      </c>
      <c r="N17" s="96"/>
      <c r="O17" s="32"/>
      <c r="P17" s="28"/>
      <c r="Q17" s="28"/>
    </row>
    <row r="18" spans="1:17" s="7" customFormat="1" x14ac:dyDescent="0.25">
      <c r="A18" s="33">
        <v>6</v>
      </c>
      <c r="B18" s="42" t="s">
        <v>191</v>
      </c>
      <c r="C18" s="40"/>
      <c r="D18" s="35">
        <f t="shared" si="0"/>
        <v>2</v>
      </c>
      <c r="E18" s="86">
        <v>328.64</v>
      </c>
      <c r="F18" s="18" t="s">
        <v>45</v>
      </c>
      <c r="G18" s="44">
        <f t="shared" si="1"/>
        <v>657.28</v>
      </c>
      <c r="H18" s="39">
        <v>1</v>
      </c>
      <c r="I18" s="37">
        <f t="shared" si="2"/>
        <v>328.64</v>
      </c>
      <c r="J18" s="47"/>
      <c r="K18" s="46"/>
      <c r="L18" s="39">
        <v>1</v>
      </c>
      <c r="M18" s="37">
        <f t="shared" si="3"/>
        <v>328.64</v>
      </c>
      <c r="N18" s="96"/>
      <c r="O18" s="32"/>
      <c r="P18" s="28"/>
      <c r="Q18" s="28"/>
    </row>
    <row r="19" spans="1:17" s="7" customFormat="1" x14ac:dyDescent="0.25">
      <c r="A19" s="33">
        <v>7</v>
      </c>
      <c r="B19" s="42" t="s">
        <v>67</v>
      </c>
      <c r="C19" s="40"/>
      <c r="D19" s="35">
        <f t="shared" si="0"/>
        <v>50</v>
      </c>
      <c r="E19" s="86">
        <v>17.559999999999999</v>
      </c>
      <c r="F19" s="18" t="s">
        <v>31</v>
      </c>
      <c r="G19" s="44">
        <f t="shared" si="1"/>
        <v>877.99999999999989</v>
      </c>
      <c r="H19" s="39">
        <v>25</v>
      </c>
      <c r="I19" s="37">
        <f t="shared" si="2"/>
        <v>438.99999999999994</v>
      </c>
      <c r="J19" s="47"/>
      <c r="K19" s="46">
        <f>J19*E19</f>
        <v>0</v>
      </c>
      <c r="L19" s="39">
        <v>25</v>
      </c>
      <c r="M19" s="37">
        <f t="shared" si="3"/>
        <v>438.99999999999994</v>
      </c>
      <c r="N19" s="96"/>
      <c r="O19" s="32">
        <f>N19*E19</f>
        <v>0</v>
      </c>
      <c r="P19" s="28"/>
      <c r="Q19" s="28"/>
    </row>
    <row r="20" spans="1:17" s="7" customFormat="1" x14ac:dyDescent="0.25">
      <c r="A20" s="33">
        <v>8</v>
      </c>
      <c r="B20" s="42" t="s">
        <v>97</v>
      </c>
      <c r="C20" s="40"/>
      <c r="D20" s="35">
        <f t="shared" si="0"/>
        <v>10</v>
      </c>
      <c r="E20" s="86">
        <v>20.68</v>
      </c>
      <c r="F20" s="18" t="s">
        <v>45</v>
      </c>
      <c r="G20" s="44">
        <f t="shared" si="1"/>
        <v>206.8</v>
      </c>
      <c r="H20" s="39">
        <v>5</v>
      </c>
      <c r="I20" s="37">
        <f t="shared" si="2"/>
        <v>103.4</v>
      </c>
      <c r="J20" s="47"/>
      <c r="K20" s="46"/>
      <c r="L20" s="39">
        <v>5</v>
      </c>
      <c r="M20" s="37">
        <f t="shared" si="3"/>
        <v>103.4</v>
      </c>
      <c r="N20" s="96"/>
      <c r="O20" s="32"/>
      <c r="P20" s="28"/>
      <c r="Q20" s="28"/>
    </row>
    <row r="21" spans="1:17" s="7" customFormat="1" x14ac:dyDescent="0.25">
      <c r="A21" s="33">
        <v>9</v>
      </c>
      <c r="B21" s="42" t="s">
        <v>192</v>
      </c>
      <c r="C21" s="40"/>
      <c r="D21" s="35">
        <f t="shared" si="0"/>
        <v>2</v>
      </c>
      <c r="E21" s="86">
        <v>208.52</v>
      </c>
      <c r="F21" s="18" t="s">
        <v>45</v>
      </c>
      <c r="G21" s="44">
        <f t="shared" si="1"/>
        <v>417.04</v>
      </c>
      <c r="H21" s="39">
        <v>1</v>
      </c>
      <c r="I21" s="37">
        <f t="shared" si="2"/>
        <v>208.52</v>
      </c>
      <c r="J21" s="47"/>
      <c r="K21" s="46"/>
      <c r="L21" s="39">
        <v>1</v>
      </c>
      <c r="M21" s="37">
        <f t="shared" si="3"/>
        <v>208.52</v>
      </c>
      <c r="N21" s="96"/>
      <c r="O21" s="32"/>
      <c r="P21" s="28"/>
      <c r="Q21" s="28"/>
    </row>
    <row r="22" spans="1:17" s="7" customFormat="1" x14ac:dyDescent="0.25">
      <c r="A22" s="33">
        <v>10</v>
      </c>
      <c r="B22" s="42" t="s">
        <v>193</v>
      </c>
      <c r="C22" s="40"/>
      <c r="D22" s="35">
        <f t="shared" si="0"/>
        <v>5</v>
      </c>
      <c r="E22" s="86">
        <v>47.82</v>
      </c>
      <c r="F22" s="18" t="s">
        <v>31</v>
      </c>
      <c r="G22" s="44">
        <f t="shared" si="1"/>
        <v>239.1</v>
      </c>
      <c r="H22" s="39">
        <v>5</v>
      </c>
      <c r="I22" s="37">
        <f t="shared" si="2"/>
        <v>239.1</v>
      </c>
      <c r="J22" s="47"/>
      <c r="K22" s="46"/>
      <c r="L22" s="39"/>
      <c r="M22" s="37"/>
      <c r="N22" s="96"/>
      <c r="O22" s="32"/>
      <c r="P22" s="28"/>
      <c r="Q22" s="28"/>
    </row>
    <row r="23" spans="1:17" s="7" customFormat="1" x14ac:dyDescent="0.25">
      <c r="A23" s="33">
        <v>11</v>
      </c>
      <c r="B23" s="42" t="s">
        <v>46</v>
      </c>
      <c r="C23" s="40"/>
      <c r="D23" s="35">
        <f t="shared" si="0"/>
        <v>1</v>
      </c>
      <c r="E23" s="86">
        <v>20.79</v>
      </c>
      <c r="F23" s="18" t="s">
        <v>45</v>
      </c>
      <c r="G23" s="44">
        <f t="shared" si="1"/>
        <v>20.79</v>
      </c>
      <c r="H23" s="39">
        <v>1</v>
      </c>
      <c r="I23" s="37">
        <f t="shared" si="2"/>
        <v>20.79</v>
      </c>
      <c r="J23" s="47"/>
      <c r="K23" s="46"/>
      <c r="L23" s="39"/>
      <c r="M23" s="37"/>
      <c r="N23" s="96"/>
      <c r="O23" s="32"/>
      <c r="P23" s="28"/>
      <c r="Q23" s="28"/>
    </row>
    <row r="24" spans="1:17" s="7" customFormat="1" x14ac:dyDescent="0.25">
      <c r="A24" s="33">
        <v>12</v>
      </c>
      <c r="B24" s="42" t="s">
        <v>194</v>
      </c>
      <c r="C24" s="40"/>
      <c r="D24" s="35">
        <f t="shared" si="0"/>
        <v>4</v>
      </c>
      <c r="E24" s="86">
        <v>78.92</v>
      </c>
      <c r="F24" s="18" t="s">
        <v>45</v>
      </c>
      <c r="G24" s="44">
        <f t="shared" si="1"/>
        <v>315.68</v>
      </c>
      <c r="H24" s="39">
        <v>2</v>
      </c>
      <c r="I24" s="37">
        <f t="shared" si="2"/>
        <v>157.84</v>
      </c>
      <c r="J24" s="47"/>
      <c r="K24" s="46"/>
      <c r="L24" s="39">
        <v>2</v>
      </c>
      <c r="M24" s="37">
        <f t="shared" si="3"/>
        <v>157.84</v>
      </c>
      <c r="N24" s="96"/>
      <c r="O24" s="32"/>
      <c r="P24" s="28"/>
      <c r="Q24" s="28"/>
    </row>
    <row r="25" spans="1:17" s="7" customFormat="1" x14ac:dyDescent="0.25">
      <c r="A25" s="33">
        <v>13</v>
      </c>
      <c r="B25" s="42" t="s">
        <v>112</v>
      </c>
      <c r="C25" s="40"/>
      <c r="D25" s="35">
        <f t="shared" si="0"/>
        <v>20</v>
      </c>
      <c r="E25" s="86">
        <v>12.74</v>
      </c>
      <c r="F25" s="18" t="s">
        <v>45</v>
      </c>
      <c r="G25" s="44">
        <f t="shared" si="1"/>
        <v>254.8</v>
      </c>
      <c r="H25" s="39">
        <v>10</v>
      </c>
      <c r="I25" s="37">
        <f t="shared" si="2"/>
        <v>127.4</v>
      </c>
      <c r="J25" s="47"/>
      <c r="K25" s="46">
        <f>J25*E25</f>
        <v>0</v>
      </c>
      <c r="L25" s="39">
        <v>10</v>
      </c>
      <c r="M25" s="37">
        <f t="shared" si="3"/>
        <v>127.4</v>
      </c>
      <c r="N25" s="96"/>
      <c r="O25" s="32">
        <f>N25*E25</f>
        <v>0</v>
      </c>
      <c r="P25" s="28"/>
      <c r="Q25" s="28"/>
    </row>
    <row r="26" spans="1:17" s="7" customFormat="1" x14ac:dyDescent="0.25">
      <c r="A26" s="33">
        <v>14</v>
      </c>
      <c r="B26" s="42" t="s">
        <v>176</v>
      </c>
      <c r="C26" s="40"/>
      <c r="D26" s="35">
        <f t="shared" si="0"/>
        <v>20</v>
      </c>
      <c r="E26" s="86">
        <v>5.98</v>
      </c>
      <c r="F26" s="18" t="s">
        <v>45</v>
      </c>
      <c r="G26" s="44">
        <f t="shared" si="1"/>
        <v>119.60000000000001</v>
      </c>
      <c r="H26" s="39">
        <v>10</v>
      </c>
      <c r="I26" s="37">
        <f t="shared" si="2"/>
        <v>59.800000000000004</v>
      </c>
      <c r="J26" s="47"/>
      <c r="K26" s="46">
        <f>J26*E26</f>
        <v>0</v>
      </c>
      <c r="L26" s="39">
        <v>10</v>
      </c>
      <c r="M26" s="37">
        <f t="shared" si="3"/>
        <v>59.800000000000004</v>
      </c>
      <c r="N26" s="96"/>
      <c r="O26" s="32">
        <f>N26*E26</f>
        <v>0</v>
      </c>
      <c r="P26" s="28"/>
      <c r="Q26" s="28"/>
    </row>
    <row r="27" spans="1:17" s="7" customFormat="1" x14ac:dyDescent="0.25">
      <c r="A27" s="33">
        <v>15</v>
      </c>
      <c r="B27" s="42" t="s">
        <v>68</v>
      </c>
      <c r="C27" s="40"/>
      <c r="D27" s="35">
        <f t="shared" si="0"/>
        <v>1</v>
      </c>
      <c r="E27" s="86">
        <v>82.16</v>
      </c>
      <c r="F27" s="18" t="s">
        <v>31</v>
      </c>
      <c r="G27" s="44">
        <f t="shared" si="1"/>
        <v>82.16</v>
      </c>
      <c r="H27" s="39">
        <v>1</v>
      </c>
      <c r="I27" s="37">
        <f t="shared" si="2"/>
        <v>82.16</v>
      </c>
      <c r="J27" s="47"/>
      <c r="K27" s="46"/>
      <c r="L27" s="39"/>
      <c r="M27" s="37"/>
      <c r="N27" s="96"/>
      <c r="O27" s="32"/>
      <c r="P27" s="28"/>
      <c r="Q27" s="28"/>
    </row>
    <row r="28" spans="1:17" x14ac:dyDescent="0.25">
      <c r="A28" s="33">
        <v>16</v>
      </c>
      <c r="B28" s="41" t="s">
        <v>100</v>
      </c>
      <c r="C28" s="39"/>
      <c r="D28" s="35">
        <f t="shared" si="0"/>
        <v>1</v>
      </c>
      <c r="E28" s="108">
        <v>131.96</v>
      </c>
      <c r="F28" s="18" t="s">
        <v>101</v>
      </c>
      <c r="G28" s="44">
        <f>E28*D28</f>
        <v>131.96</v>
      </c>
      <c r="H28" s="39">
        <v>1</v>
      </c>
      <c r="I28" s="37">
        <f>H28*E28</f>
        <v>131.96</v>
      </c>
      <c r="J28" s="47"/>
      <c r="K28" s="46"/>
      <c r="L28" s="39"/>
      <c r="M28" s="37"/>
      <c r="N28" s="96"/>
      <c r="O28" s="32"/>
      <c r="P28" s="28"/>
      <c r="Q28" s="28"/>
    </row>
    <row r="29" spans="1:17" x14ac:dyDescent="0.25">
      <c r="A29" s="33">
        <v>17</v>
      </c>
      <c r="B29" s="41" t="s">
        <v>2586</v>
      </c>
      <c r="C29" s="39"/>
      <c r="D29" s="35">
        <f t="shared" si="0"/>
        <v>3</v>
      </c>
      <c r="E29" s="108">
        <v>100</v>
      </c>
      <c r="F29" s="18" t="s">
        <v>45</v>
      </c>
      <c r="G29" s="44">
        <f t="shared" ref="G29:G30" si="4">E29*D29</f>
        <v>300</v>
      </c>
      <c r="H29" s="39">
        <v>3</v>
      </c>
      <c r="I29" s="37">
        <f>H29*E29</f>
        <v>300</v>
      </c>
      <c r="J29" s="47"/>
      <c r="K29" s="46"/>
      <c r="L29" s="39"/>
      <c r="M29" s="37"/>
      <c r="N29" s="96"/>
      <c r="O29" s="32"/>
      <c r="P29" s="28"/>
      <c r="Q29" s="28"/>
    </row>
    <row r="30" spans="1:17" x14ac:dyDescent="0.25">
      <c r="A30" s="33">
        <v>18</v>
      </c>
      <c r="B30" s="41" t="s">
        <v>2587</v>
      </c>
      <c r="C30" s="39"/>
      <c r="D30" s="35">
        <f t="shared" si="0"/>
        <v>1</v>
      </c>
      <c r="E30" s="108">
        <v>415.33</v>
      </c>
      <c r="F30" s="18" t="s">
        <v>45</v>
      </c>
      <c r="G30" s="44">
        <f t="shared" si="4"/>
        <v>415.33</v>
      </c>
      <c r="H30" s="39">
        <v>1</v>
      </c>
      <c r="I30" s="37">
        <f>H30*E30</f>
        <v>415.33</v>
      </c>
      <c r="J30" s="47"/>
      <c r="K30" s="46"/>
      <c r="L30" s="39"/>
      <c r="M30" s="37"/>
      <c r="N30" s="96"/>
      <c r="O30" s="32"/>
      <c r="P30" s="28"/>
      <c r="Q30" s="28"/>
    </row>
    <row r="31" spans="1:17" x14ac:dyDescent="0.25">
      <c r="A31" s="33">
        <v>19</v>
      </c>
      <c r="B31" s="41" t="s">
        <v>198</v>
      </c>
      <c r="C31" s="40"/>
      <c r="D31" s="35">
        <f t="shared" si="0"/>
        <v>2</v>
      </c>
      <c r="E31" s="86">
        <v>415.33</v>
      </c>
      <c r="F31" s="18" t="s">
        <v>45</v>
      </c>
      <c r="G31" s="44">
        <f t="shared" ref="G31:G45" si="5">E31*D31</f>
        <v>830.66</v>
      </c>
      <c r="H31" s="39">
        <v>2</v>
      </c>
      <c r="I31" s="37">
        <f t="shared" ref="I31:I45" si="6">H31*E31</f>
        <v>830.66</v>
      </c>
      <c r="J31" s="47"/>
      <c r="K31" s="46"/>
      <c r="L31" s="39"/>
      <c r="M31" s="37">
        <f>L31*E31</f>
        <v>0</v>
      </c>
      <c r="N31" s="96"/>
      <c r="O31" s="32"/>
      <c r="P31" s="28"/>
      <c r="Q31" s="28"/>
    </row>
    <row r="32" spans="1:17" x14ac:dyDescent="0.25">
      <c r="A32" s="33">
        <v>20</v>
      </c>
      <c r="B32" s="42" t="s">
        <v>199</v>
      </c>
      <c r="C32" s="40"/>
      <c r="D32" s="35">
        <f t="shared" si="0"/>
        <v>1</v>
      </c>
      <c r="E32" s="86">
        <v>96.51</v>
      </c>
      <c r="F32" s="18" t="s">
        <v>45</v>
      </c>
      <c r="G32" s="44">
        <f t="shared" si="5"/>
        <v>96.51</v>
      </c>
      <c r="H32" s="39">
        <v>1</v>
      </c>
      <c r="I32" s="37">
        <f t="shared" si="6"/>
        <v>96.51</v>
      </c>
      <c r="J32" s="47"/>
      <c r="K32" s="46"/>
      <c r="L32" s="39"/>
      <c r="M32" s="37"/>
      <c r="N32" s="96"/>
      <c r="O32" s="32"/>
      <c r="P32" s="28"/>
      <c r="Q32" s="28"/>
    </row>
    <row r="33" spans="1:17" x14ac:dyDescent="0.25">
      <c r="A33" s="33">
        <v>21</v>
      </c>
      <c r="B33" s="42" t="s">
        <v>2579</v>
      </c>
      <c r="C33" s="40"/>
      <c r="D33" s="35">
        <f t="shared" si="0"/>
        <v>10</v>
      </c>
      <c r="E33" s="86">
        <v>55.12</v>
      </c>
      <c r="F33" s="18" t="s">
        <v>101</v>
      </c>
      <c r="G33" s="44">
        <f t="shared" si="5"/>
        <v>551.19999999999993</v>
      </c>
      <c r="H33" s="39">
        <v>10</v>
      </c>
      <c r="I33" s="37">
        <f t="shared" si="6"/>
        <v>551.19999999999993</v>
      </c>
      <c r="J33" s="47"/>
      <c r="K33" s="46"/>
      <c r="L33" s="39"/>
      <c r="M33" s="37">
        <f t="shared" ref="M33:M45" si="7">L33*E33</f>
        <v>0</v>
      </c>
      <c r="N33" s="96"/>
      <c r="O33" s="32"/>
      <c r="P33" s="28"/>
      <c r="Q33" s="28"/>
    </row>
    <row r="34" spans="1:17" x14ac:dyDescent="0.25">
      <c r="A34" s="33">
        <v>22</v>
      </c>
      <c r="B34" s="42" t="s">
        <v>250</v>
      </c>
      <c r="C34" s="40"/>
      <c r="D34" s="35">
        <f t="shared" si="0"/>
        <v>5</v>
      </c>
      <c r="E34" s="86">
        <v>18.2</v>
      </c>
      <c r="F34" s="18" t="s">
        <v>101</v>
      </c>
      <c r="G34" s="44">
        <f t="shared" si="5"/>
        <v>91</v>
      </c>
      <c r="H34" s="39">
        <v>5</v>
      </c>
      <c r="I34" s="37">
        <f t="shared" si="6"/>
        <v>91</v>
      </c>
      <c r="J34" s="47"/>
      <c r="K34" s="46"/>
      <c r="L34" s="39"/>
      <c r="M34" s="37">
        <f t="shared" si="7"/>
        <v>0</v>
      </c>
      <c r="N34" s="96"/>
      <c r="O34" s="32"/>
      <c r="P34" s="28"/>
      <c r="Q34" s="28"/>
    </row>
    <row r="35" spans="1:17" x14ac:dyDescent="0.25">
      <c r="A35" s="33">
        <v>23</v>
      </c>
      <c r="B35" s="42" t="s">
        <v>2578</v>
      </c>
      <c r="C35" s="40"/>
      <c r="D35" s="35">
        <f t="shared" si="0"/>
        <v>12</v>
      </c>
      <c r="E35" s="86">
        <v>69.78</v>
      </c>
      <c r="F35" s="18" t="s">
        <v>101</v>
      </c>
      <c r="G35" s="44">
        <f t="shared" si="5"/>
        <v>837.36</v>
      </c>
      <c r="H35" s="39">
        <v>12</v>
      </c>
      <c r="I35" s="37">
        <f t="shared" si="6"/>
        <v>837.36</v>
      </c>
      <c r="J35" s="47"/>
      <c r="K35" s="46"/>
      <c r="L35" s="39"/>
      <c r="M35" s="37"/>
      <c r="N35" s="96"/>
      <c r="O35" s="32"/>
      <c r="P35" s="28"/>
      <c r="Q35" s="28"/>
    </row>
    <row r="36" spans="1:17" x14ac:dyDescent="0.25">
      <c r="A36" s="33">
        <v>24</v>
      </c>
      <c r="B36" s="42" t="s">
        <v>201</v>
      </c>
      <c r="C36" s="40"/>
      <c r="D36" s="35">
        <f t="shared" si="0"/>
        <v>5</v>
      </c>
      <c r="E36" s="86">
        <v>101.92</v>
      </c>
      <c r="F36" s="18" t="s">
        <v>101</v>
      </c>
      <c r="G36" s="44">
        <f t="shared" si="5"/>
        <v>509.6</v>
      </c>
      <c r="H36" s="39">
        <v>5</v>
      </c>
      <c r="I36" s="37">
        <f t="shared" si="6"/>
        <v>509.6</v>
      </c>
      <c r="J36" s="47"/>
      <c r="K36" s="46"/>
      <c r="L36" s="39"/>
      <c r="M36" s="37"/>
      <c r="N36" s="96"/>
      <c r="O36" s="32"/>
      <c r="P36" s="28"/>
      <c r="Q36" s="28"/>
    </row>
    <row r="37" spans="1:17" x14ac:dyDescent="0.25">
      <c r="A37" s="33">
        <v>25</v>
      </c>
      <c r="B37" s="42" t="s">
        <v>63</v>
      </c>
      <c r="C37" s="40"/>
      <c r="D37" s="35">
        <f t="shared" si="0"/>
        <v>2</v>
      </c>
      <c r="E37" s="86">
        <v>19.73</v>
      </c>
      <c r="F37" s="18" t="s">
        <v>118</v>
      </c>
      <c r="G37" s="44">
        <f t="shared" si="5"/>
        <v>39.46</v>
      </c>
      <c r="H37" s="39">
        <v>2</v>
      </c>
      <c r="I37" s="37">
        <f t="shared" si="6"/>
        <v>39.46</v>
      </c>
      <c r="J37" s="47"/>
      <c r="K37" s="46"/>
      <c r="L37" s="39"/>
      <c r="M37" s="37"/>
      <c r="N37" s="96"/>
      <c r="O37" s="32"/>
      <c r="P37" s="28"/>
      <c r="Q37" s="28"/>
    </row>
    <row r="38" spans="1:17" x14ac:dyDescent="0.25">
      <c r="A38" s="33">
        <v>26</v>
      </c>
      <c r="B38" s="42" t="s">
        <v>202</v>
      </c>
      <c r="C38" s="40"/>
      <c r="D38" s="35">
        <f t="shared" si="0"/>
        <v>2</v>
      </c>
      <c r="E38" s="86">
        <v>96.72</v>
      </c>
      <c r="F38" s="18" t="s">
        <v>45</v>
      </c>
      <c r="G38" s="44">
        <f t="shared" ref="G38" si="8">E38*D38</f>
        <v>193.44</v>
      </c>
      <c r="H38" s="39">
        <v>2</v>
      </c>
      <c r="I38" s="37">
        <f t="shared" ref="I38" si="9">H38*E38</f>
        <v>193.44</v>
      </c>
      <c r="J38" s="47"/>
      <c r="K38" s="46"/>
      <c r="L38" s="39"/>
      <c r="M38" s="37"/>
      <c r="N38" s="96"/>
      <c r="O38" s="32"/>
      <c r="P38" s="28"/>
      <c r="Q38" s="28"/>
    </row>
    <row r="39" spans="1:17" x14ac:dyDescent="0.25">
      <c r="A39" s="33">
        <v>27</v>
      </c>
      <c r="B39" s="42" t="s">
        <v>2580</v>
      </c>
      <c r="C39" s="40"/>
      <c r="D39" s="35">
        <f t="shared" si="0"/>
        <v>2</v>
      </c>
      <c r="E39" s="86">
        <v>96.72</v>
      </c>
      <c r="F39" s="18" t="s">
        <v>45</v>
      </c>
      <c r="G39" s="44">
        <f t="shared" si="5"/>
        <v>193.44</v>
      </c>
      <c r="H39" s="39">
        <v>2</v>
      </c>
      <c r="I39" s="37">
        <f t="shared" si="6"/>
        <v>193.44</v>
      </c>
      <c r="J39" s="47"/>
      <c r="K39" s="46"/>
      <c r="L39" s="39"/>
      <c r="M39" s="37"/>
      <c r="N39" s="96"/>
      <c r="O39" s="32"/>
      <c r="P39" s="28"/>
      <c r="Q39" s="28"/>
    </row>
    <row r="40" spans="1:17" x14ac:dyDescent="0.25">
      <c r="A40" s="33">
        <v>28</v>
      </c>
      <c r="B40" s="42" t="s">
        <v>61</v>
      </c>
      <c r="C40" s="40"/>
      <c r="D40" s="35">
        <f t="shared" si="0"/>
        <v>12</v>
      </c>
      <c r="E40" s="86">
        <v>43.99</v>
      </c>
      <c r="F40" s="18" t="s">
        <v>57</v>
      </c>
      <c r="G40" s="44">
        <f t="shared" si="5"/>
        <v>527.88</v>
      </c>
      <c r="H40" s="39">
        <v>6</v>
      </c>
      <c r="I40" s="37">
        <f t="shared" si="6"/>
        <v>263.94</v>
      </c>
      <c r="J40" s="47"/>
      <c r="K40" s="46">
        <f>J40*E40</f>
        <v>0</v>
      </c>
      <c r="L40" s="39">
        <v>6</v>
      </c>
      <c r="M40" s="37">
        <f t="shared" si="7"/>
        <v>263.94</v>
      </c>
      <c r="N40" s="96"/>
      <c r="O40" s="32">
        <f>N40*E40</f>
        <v>0</v>
      </c>
      <c r="P40" s="28"/>
      <c r="Q40" s="28"/>
    </row>
    <row r="41" spans="1:17" x14ac:dyDescent="0.25">
      <c r="A41" s="33">
        <v>29</v>
      </c>
      <c r="B41" s="42" t="s">
        <v>203</v>
      </c>
      <c r="C41" s="40"/>
      <c r="D41" s="35">
        <f t="shared" si="0"/>
        <v>24</v>
      </c>
      <c r="E41" s="86">
        <v>65.42</v>
      </c>
      <c r="F41" s="18" t="s">
        <v>118</v>
      </c>
      <c r="G41" s="44">
        <f t="shared" si="5"/>
        <v>1570.08</v>
      </c>
      <c r="H41" s="39">
        <v>12</v>
      </c>
      <c r="I41" s="37">
        <f t="shared" si="6"/>
        <v>785.04</v>
      </c>
      <c r="J41" s="47"/>
      <c r="K41" s="46">
        <f>J41*E41</f>
        <v>0</v>
      </c>
      <c r="L41" s="39">
        <v>12</v>
      </c>
      <c r="M41" s="37">
        <f t="shared" si="7"/>
        <v>785.04</v>
      </c>
      <c r="N41" s="96"/>
      <c r="O41" s="32">
        <f>N41*E41</f>
        <v>0</v>
      </c>
      <c r="P41" s="28"/>
      <c r="Q41" s="28"/>
    </row>
    <row r="42" spans="1:17" x14ac:dyDescent="0.25">
      <c r="A42" s="33">
        <v>30</v>
      </c>
      <c r="B42" s="42" t="s">
        <v>548</v>
      </c>
      <c r="C42" s="40"/>
      <c r="D42" s="35">
        <f t="shared" si="0"/>
        <v>1</v>
      </c>
      <c r="E42" s="86">
        <v>187.2</v>
      </c>
      <c r="F42" s="18" t="s">
        <v>101</v>
      </c>
      <c r="G42" s="44">
        <f t="shared" si="5"/>
        <v>187.2</v>
      </c>
      <c r="H42" s="39">
        <v>1</v>
      </c>
      <c r="I42" s="37">
        <f t="shared" si="6"/>
        <v>187.2</v>
      </c>
      <c r="J42" s="47"/>
      <c r="K42" s="46"/>
      <c r="L42" s="39"/>
      <c r="M42" s="37"/>
      <c r="N42" s="96"/>
      <c r="O42" s="32"/>
      <c r="P42" s="28"/>
      <c r="Q42" s="28"/>
    </row>
    <row r="43" spans="1:17" x14ac:dyDescent="0.25">
      <c r="A43" s="33">
        <v>31</v>
      </c>
      <c r="B43" s="42" t="s">
        <v>205</v>
      </c>
      <c r="C43" s="40"/>
      <c r="D43" s="35">
        <f t="shared" si="0"/>
        <v>20</v>
      </c>
      <c r="E43" s="86">
        <v>259.2</v>
      </c>
      <c r="F43" s="18" t="s">
        <v>57</v>
      </c>
      <c r="G43" s="44">
        <f t="shared" si="5"/>
        <v>5184</v>
      </c>
      <c r="H43" s="39">
        <v>10</v>
      </c>
      <c r="I43" s="37">
        <f t="shared" si="6"/>
        <v>2592</v>
      </c>
      <c r="J43" s="47"/>
      <c r="K43" s="46">
        <f>J43*E43</f>
        <v>0</v>
      </c>
      <c r="L43" s="39">
        <v>10</v>
      </c>
      <c r="M43" s="37">
        <f t="shared" si="7"/>
        <v>2592</v>
      </c>
      <c r="N43" s="96"/>
      <c r="O43" s="32">
        <f>N43*E43</f>
        <v>0</v>
      </c>
      <c r="P43" s="28"/>
      <c r="Q43" s="28"/>
    </row>
    <row r="44" spans="1:17" x14ac:dyDescent="0.25">
      <c r="A44" s="33">
        <v>32</v>
      </c>
      <c r="B44" s="42" t="s">
        <v>206</v>
      </c>
      <c r="C44" s="40"/>
      <c r="D44" s="35">
        <f t="shared" si="0"/>
        <v>5</v>
      </c>
      <c r="E44" s="86">
        <v>259.2</v>
      </c>
      <c r="F44" s="18" t="s">
        <v>57</v>
      </c>
      <c r="G44" s="44">
        <f t="shared" si="5"/>
        <v>1296</v>
      </c>
      <c r="H44" s="39">
        <v>3</v>
      </c>
      <c r="I44" s="37">
        <f t="shared" si="6"/>
        <v>777.59999999999991</v>
      </c>
      <c r="J44" s="47"/>
      <c r="K44" s="46"/>
      <c r="L44" s="39">
        <v>2</v>
      </c>
      <c r="M44" s="37">
        <f t="shared" si="7"/>
        <v>518.4</v>
      </c>
      <c r="N44" s="96"/>
      <c r="O44" s="32"/>
      <c r="P44" s="28"/>
      <c r="Q44" s="28"/>
    </row>
    <row r="45" spans="1:17" x14ac:dyDescent="0.25">
      <c r="A45" s="33">
        <v>33</v>
      </c>
      <c r="B45" s="42" t="s">
        <v>207</v>
      </c>
      <c r="C45" s="40"/>
      <c r="D45" s="35">
        <f t="shared" si="0"/>
        <v>5</v>
      </c>
      <c r="E45" s="86">
        <v>259.2</v>
      </c>
      <c r="F45" s="18" t="s">
        <v>57</v>
      </c>
      <c r="G45" s="44">
        <f t="shared" si="5"/>
        <v>1296</v>
      </c>
      <c r="H45" s="39">
        <v>3</v>
      </c>
      <c r="I45" s="37">
        <f t="shared" si="6"/>
        <v>777.59999999999991</v>
      </c>
      <c r="J45" s="47"/>
      <c r="K45" s="46"/>
      <c r="L45" s="39">
        <v>2</v>
      </c>
      <c r="M45" s="37">
        <f t="shared" si="7"/>
        <v>518.4</v>
      </c>
      <c r="N45" s="96"/>
      <c r="O45" s="32"/>
      <c r="P45" s="28"/>
      <c r="Q45" s="28"/>
    </row>
    <row r="46" spans="1:17" x14ac:dyDescent="0.25">
      <c r="A46" s="33">
        <v>34</v>
      </c>
      <c r="B46" s="42" t="s">
        <v>208</v>
      </c>
      <c r="C46" s="39"/>
      <c r="D46" s="35">
        <f t="shared" si="0"/>
        <v>5</v>
      </c>
      <c r="E46" s="108">
        <v>259.2</v>
      </c>
      <c r="F46" s="18" t="s">
        <v>57</v>
      </c>
      <c r="G46" s="44">
        <f>E46*D46</f>
        <v>1296</v>
      </c>
      <c r="H46" s="39">
        <v>3</v>
      </c>
      <c r="I46" s="37">
        <f>H46*E46</f>
        <v>777.59999999999991</v>
      </c>
      <c r="J46" s="47"/>
      <c r="K46" s="46"/>
      <c r="L46" s="39">
        <v>2</v>
      </c>
      <c r="M46" s="37">
        <f>L46*E46</f>
        <v>518.4</v>
      </c>
      <c r="N46" s="96"/>
      <c r="O46" s="32"/>
      <c r="P46" s="28"/>
      <c r="Q46" s="28"/>
    </row>
    <row r="47" spans="1:17" x14ac:dyDescent="0.25">
      <c r="A47" s="33">
        <v>35</v>
      </c>
      <c r="B47" s="42" t="s">
        <v>2583</v>
      </c>
      <c r="C47" s="40"/>
      <c r="D47" s="35">
        <f t="shared" ref="D47:D50" si="10">H47+J47+L47+N47</f>
        <v>10</v>
      </c>
      <c r="E47" s="86">
        <v>259.2</v>
      </c>
      <c r="F47" s="18" t="s">
        <v>57</v>
      </c>
      <c r="G47" s="44">
        <f t="shared" ref="G47:G49" si="11">E47*D47</f>
        <v>2592</v>
      </c>
      <c r="H47" s="39">
        <v>5</v>
      </c>
      <c r="I47" s="37">
        <f t="shared" ref="I47:I49" si="12">H47*E47</f>
        <v>1296</v>
      </c>
      <c r="J47" s="47"/>
      <c r="K47" s="46">
        <f>J47*E47</f>
        <v>0</v>
      </c>
      <c r="L47" s="39">
        <v>5</v>
      </c>
      <c r="M47" s="37">
        <f t="shared" ref="M47:M49" si="13">L47*E47</f>
        <v>1296</v>
      </c>
      <c r="N47" s="96"/>
      <c r="O47" s="32">
        <f>N47*E47</f>
        <v>0</v>
      </c>
      <c r="P47" s="28"/>
      <c r="Q47" s="28"/>
    </row>
    <row r="48" spans="1:17" x14ac:dyDescent="0.25">
      <c r="A48" s="33">
        <v>36</v>
      </c>
      <c r="B48" s="42" t="s">
        <v>2582</v>
      </c>
      <c r="C48" s="40"/>
      <c r="D48" s="35">
        <f t="shared" si="10"/>
        <v>5</v>
      </c>
      <c r="E48" s="86">
        <v>259.2</v>
      </c>
      <c r="F48" s="18" t="s">
        <v>57</v>
      </c>
      <c r="G48" s="44">
        <f t="shared" si="11"/>
        <v>1296</v>
      </c>
      <c r="H48" s="39">
        <v>3</v>
      </c>
      <c r="I48" s="37">
        <f t="shared" si="12"/>
        <v>777.59999999999991</v>
      </c>
      <c r="J48" s="47"/>
      <c r="K48" s="46"/>
      <c r="L48" s="39">
        <v>2</v>
      </c>
      <c r="M48" s="37">
        <f t="shared" si="13"/>
        <v>518.4</v>
      </c>
      <c r="N48" s="96"/>
      <c r="O48" s="32"/>
      <c r="P48" s="28"/>
      <c r="Q48" s="28"/>
    </row>
    <row r="49" spans="1:17" x14ac:dyDescent="0.25">
      <c r="A49" s="33">
        <v>37</v>
      </c>
      <c r="B49" s="42" t="s">
        <v>2581</v>
      </c>
      <c r="C49" s="40"/>
      <c r="D49" s="35">
        <f t="shared" si="10"/>
        <v>5</v>
      </c>
      <c r="E49" s="86">
        <v>259.2</v>
      </c>
      <c r="F49" s="18" t="s">
        <v>57</v>
      </c>
      <c r="G49" s="44">
        <f t="shared" si="11"/>
        <v>1296</v>
      </c>
      <c r="H49" s="39">
        <v>3</v>
      </c>
      <c r="I49" s="37">
        <f t="shared" si="12"/>
        <v>777.59999999999991</v>
      </c>
      <c r="J49" s="47"/>
      <c r="K49" s="46"/>
      <c r="L49" s="39">
        <v>2</v>
      </c>
      <c r="M49" s="37">
        <f t="shared" si="13"/>
        <v>518.4</v>
      </c>
      <c r="N49" s="96"/>
      <c r="O49" s="32"/>
      <c r="P49" s="28"/>
      <c r="Q49" s="28"/>
    </row>
    <row r="50" spans="1:17" x14ac:dyDescent="0.25">
      <c r="A50" s="33">
        <v>38</v>
      </c>
      <c r="B50" s="42" t="s">
        <v>2584</v>
      </c>
      <c r="C50" s="39"/>
      <c r="D50" s="35">
        <f t="shared" si="10"/>
        <v>5</v>
      </c>
      <c r="E50" s="108">
        <v>259.2</v>
      </c>
      <c r="F50" s="18" t="s">
        <v>57</v>
      </c>
      <c r="G50" s="44">
        <f>E50*D50</f>
        <v>1296</v>
      </c>
      <c r="H50" s="39">
        <v>3</v>
      </c>
      <c r="I50" s="37">
        <f>H50*E50</f>
        <v>777.59999999999991</v>
      </c>
      <c r="J50" s="47"/>
      <c r="K50" s="46"/>
      <c r="L50" s="39">
        <v>2</v>
      </c>
      <c r="M50" s="37">
        <f>L50*E50</f>
        <v>518.4</v>
      </c>
      <c r="N50" s="96"/>
      <c r="O50" s="32"/>
      <c r="P50" s="28"/>
      <c r="Q50" s="28"/>
    </row>
    <row r="51" spans="1:17" x14ac:dyDescent="0.25">
      <c r="A51" s="33"/>
      <c r="B51" s="99" t="s">
        <v>209</v>
      </c>
      <c r="C51" s="40"/>
      <c r="D51" s="35"/>
      <c r="E51" s="86"/>
      <c r="F51" s="18"/>
      <c r="G51" s="44"/>
      <c r="H51" s="39"/>
      <c r="I51" s="37"/>
      <c r="J51" s="47"/>
      <c r="K51" s="46"/>
      <c r="L51" s="39"/>
      <c r="M51" s="37"/>
      <c r="N51" s="96"/>
      <c r="O51" s="32"/>
      <c r="P51" s="28"/>
      <c r="Q51" s="28"/>
    </row>
    <row r="52" spans="1:17" x14ac:dyDescent="0.25">
      <c r="A52" s="33">
        <v>39</v>
      </c>
      <c r="B52" s="42" t="s">
        <v>214</v>
      </c>
      <c r="C52" s="40"/>
      <c r="D52" s="35">
        <f t="shared" ref="D52" si="14">H52+J52+L52+N52</f>
        <v>200</v>
      </c>
      <c r="E52" s="86">
        <v>305</v>
      </c>
      <c r="F52" s="18" t="s">
        <v>212</v>
      </c>
      <c r="G52" s="44">
        <f t="shared" ref="G52" si="15">E52*D52</f>
        <v>61000</v>
      </c>
      <c r="H52" s="39">
        <v>100</v>
      </c>
      <c r="I52" s="37">
        <f>H52*E52</f>
        <v>30500</v>
      </c>
      <c r="J52" s="47"/>
      <c r="K52" s="46">
        <f>J52*E52</f>
        <v>0</v>
      </c>
      <c r="L52" s="39">
        <v>100</v>
      </c>
      <c r="M52" s="37">
        <f>L52*E52</f>
        <v>30500</v>
      </c>
      <c r="N52" s="96"/>
      <c r="O52" s="32">
        <f t="shared" ref="O52" si="16">N52*E52</f>
        <v>0</v>
      </c>
      <c r="P52" s="28"/>
      <c r="Q52" s="28"/>
    </row>
    <row r="53" spans="1:17" x14ac:dyDescent="0.25">
      <c r="A53" s="33">
        <v>40</v>
      </c>
      <c r="B53" s="42" t="s">
        <v>210</v>
      </c>
      <c r="C53" s="40"/>
      <c r="D53" s="35">
        <f t="shared" si="0"/>
        <v>50</v>
      </c>
      <c r="E53" s="86">
        <v>305</v>
      </c>
      <c r="F53" s="18" t="s">
        <v>212</v>
      </c>
      <c r="G53" s="44">
        <f t="shared" ref="G53:G67" si="17">E53*D53</f>
        <v>15250</v>
      </c>
      <c r="H53" s="39">
        <v>30</v>
      </c>
      <c r="I53" s="37">
        <f>H53*E53</f>
        <v>9150</v>
      </c>
      <c r="J53" s="47"/>
      <c r="K53" s="46">
        <f>J53*E53</f>
        <v>0</v>
      </c>
      <c r="L53" s="39">
        <v>20</v>
      </c>
      <c r="M53" s="37">
        <f>L53*E53</f>
        <v>6100</v>
      </c>
      <c r="N53" s="96"/>
      <c r="O53" s="32">
        <f>N53*E53</f>
        <v>0</v>
      </c>
      <c r="P53" s="28"/>
      <c r="Q53" s="28"/>
    </row>
    <row r="54" spans="1:17" x14ac:dyDescent="0.25">
      <c r="A54" s="33">
        <v>41</v>
      </c>
      <c r="B54" s="42" t="s">
        <v>211</v>
      </c>
      <c r="C54" s="40"/>
      <c r="D54" s="35">
        <f t="shared" si="0"/>
        <v>60</v>
      </c>
      <c r="E54" s="86">
        <v>305</v>
      </c>
      <c r="F54" s="18" t="s">
        <v>212</v>
      </c>
      <c r="G54" s="44">
        <f t="shared" si="17"/>
        <v>18300</v>
      </c>
      <c r="H54" s="39">
        <v>40</v>
      </c>
      <c r="I54" s="37">
        <f>H54*E54</f>
        <v>12200</v>
      </c>
      <c r="J54" s="47"/>
      <c r="K54" s="46">
        <f>J54*E54</f>
        <v>0</v>
      </c>
      <c r="L54" s="39">
        <v>20</v>
      </c>
      <c r="M54" s="37">
        <f>L54*E54</f>
        <v>6100</v>
      </c>
      <c r="N54" s="96"/>
      <c r="O54" s="32">
        <f t="shared" ref="O54:O67" si="18">N54*E54</f>
        <v>0</v>
      </c>
      <c r="P54" s="28"/>
      <c r="Q54" s="28"/>
    </row>
    <row r="55" spans="1:17" x14ac:dyDescent="0.25">
      <c r="A55" s="33">
        <v>42</v>
      </c>
      <c r="B55" s="42" t="s">
        <v>213</v>
      </c>
      <c r="C55" s="39"/>
      <c r="D55" s="35">
        <f t="shared" si="0"/>
        <v>20</v>
      </c>
      <c r="E55" s="108">
        <v>305</v>
      </c>
      <c r="F55" s="18" t="s">
        <v>212</v>
      </c>
      <c r="G55" s="44">
        <f t="shared" si="17"/>
        <v>6100</v>
      </c>
      <c r="H55" s="39">
        <v>10</v>
      </c>
      <c r="I55" s="37">
        <f>H55*E55</f>
        <v>3050</v>
      </c>
      <c r="J55" s="47"/>
      <c r="K55" s="46">
        <f>J55*E55</f>
        <v>0</v>
      </c>
      <c r="L55" s="39">
        <v>10</v>
      </c>
      <c r="M55" s="37">
        <f>L55*E55</f>
        <v>3050</v>
      </c>
      <c r="N55" s="96"/>
      <c r="O55" s="32">
        <f t="shared" si="18"/>
        <v>0</v>
      </c>
      <c r="P55" s="28"/>
      <c r="Q55" s="28"/>
    </row>
    <row r="56" spans="1:17" x14ac:dyDescent="0.25">
      <c r="A56" s="33"/>
      <c r="B56" s="99" t="s">
        <v>215</v>
      </c>
      <c r="C56" s="40"/>
      <c r="D56" s="35"/>
      <c r="E56" s="86"/>
      <c r="F56" s="18"/>
      <c r="G56" s="44"/>
      <c r="H56" s="39"/>
      <c r="I56" s="37">
        <f t="shared" ref="I56:I68" si="19">H56*E56</f>
        <v>0</v>
      </c>
      <c r="J56" s="47"/>
      <c r="K56" s="46">
        <f t="shared" ref="K56:K68" si="20">J56*E56</f>
        <v>0</v>
      </c>
      <c r="L56" s="39"/>
      <c r="M56" s="37"/>
      <c r="N56" s="96"/>
      <c r="O56" s="32"/>
      <c r="P56" s="28"/>
      <c r="Q56" s="28"/>
    </row>
    <row r="57" spans="1:17" x14ac:dyDescent="0.25">
      <c r="A57" s="33">
        <v>43</v>
      </c>
      <c r="B57" s="42" t="s">
        <v>214</v>
      </c>
      <c r="C57" s="40"/>
      <c r="D57" s="35">
        <f t="shared" si="0"/>
        <v>2</v>
      </c>
      <c r="E57" s="86">
        <v>305</v>
      </c>
      <c r="F57" s="18" t="s">
        <v>212</v>
      </c>
      <c r="G57" s="44">
        <f t="shared" si="17"/>
        <v>610</v>
      </c>
      <c r="H57" s="39">
        <v>2</v>
      </c>
      <c r="I57" s="37">
        <f t="shared" si="19"/>
        <v>610</v>
      </c>
      <c r="J57" s="47"/>
      <c r="K57" s="46">
        <f t="shared" si="20"/>
        <v>0</v>
      </c>
      <c r="L57" s="39"/>
      <c r="M57" s="37"/>
      <c r="N57" s="96"/>
      <c r="O57" s="32">
        <f t="shared" si="18"/>
        <v>0</v>
      </c>
      <c r="P57" s="28"/>
      <c r="Q57" s="28"/>
    </row>
    <row r="58" spans="1:17" x14ac:dyDescent="0.25">
      <c r="A58" s="33">
        <v>44</v>
      </c>
      <c r="B58" s="42" t="s">
        <v>216</v>
      </c>
      <c r="C58" s="40"/>
      <c r="D58" s="35">
        <f t="shared" si="0"/>
        <v>1</v>
      </c>
      <c r="E58" s="86">
        <v>129.97999999999999</v>
      </c>
      <c r="F58" s="18" t="s">
        <v>40</v>
      </c>
      <c r="G58" s="44">
        <f t="shared" si="17"/>
        <v>129.97999999999999</v>
      </c>
      <c r="H58" s="39">
        <v>1</v>
      </c>
      <c r="I58" s="37">
        <f t="shared" si="19"/>
        <v>129.97999999999999</v>
      </c>
      <c r="J58" s="47"/>
      <c r="K58" s="46">
        <f t="shared" si="20"/>
        <v>0</v>
      </c>
      <c r="L58" s="39"/>
      <c r="M58" s="37"/>
      <c r="N58" s="96"/>
      <c r="O58" s="32">
        <f t="shared" si="18"/>
        <v>0</v>
      </c>
      <c r="P58" s="28"/>
      <c r="Q58" s="28"/>
    </row>
    <row r="59" spans="1:17" x14ac:dyDescent="0.25">
      <c r="A59" s="33">
        <v>45</v>
      </c>
      <c r="B59" s="42" t="s">
        <v>152</v>
      </c>
      <c r="C59" s="40"/>
      <c r="D59" s="35">
        <f t="shared" si="0"/>
        <v>1</v>
      </c>
      <c r="E59" s="86">
        <v>20.68</v>
      </c>
      <c r="F59" s="18" t="s">
        <v>45</v>
      </c>
      <c r="G59" s="44">
        <f t="shared" si="17"/>
        <v>20.68</v>
      </c>
      <c r="H59" s="39">
        <v>1</v>
      </c>
      <c r="I59" s="37">
        <f t="shared" si="19"/>
        <v>20.68</v>
      </c>
      <c r="J59" s="47"/>
      <c r="K59" s="46">
        <f t="shared" si="20"/>
        <v>0</v>
      </c>
      <c r="L59" s="39"/>
      <c r="M59" s="37"/>
      <c r="N59" s="96"/>
      <c r="O59" s="32">
        <f t="shared" si="18"/>
        <v>0</v>
      </c>
      <c r="P59" s="28"/>
      <c r="Q59" s="28"/>
    </row>
    <row r="60" spans="1:17" x14ac:dyDescent="0.25">
      <c r="A60" s="33">
        <v>46</v>
      </c>
      <c r="B60" s="42" t="s">
        <v>67</v>
      </c>
      <c r="C60" s="40"/>
      <c r="D60" s="35">
        <f t="shared" ref="D60" si="21">H60+J60+L60+N60</f>
        <v>2</v>
      </c>
      <c r="E60" s="86">
        <v>17.559999999999999</v>
      </c>
      <c r="F60" s="18" t="s">
        <v>31</v>
      </c>
      <c r="G60" s="44">
        <f t="shared" ref="G60" si="22">E60*D60</f>
        <v>35.119999999999997</v>
      </c>
      <c r="H60" s="39">
        <v>2</v>
      </c>
      <c r="I60" s="37">
        <f t="shared" si="19"/>
        <v>35.119999999999997</v>
      </c>
      <c r="J60" s="47"/>
      <c r="K60" s="46">
        <f t="shared" si="20"/>
        <v>0</v>
      </c>
      <c r="L60" s="39"/>
      <c r="M60" s="37"/>
      <c r="N60" s="96"/>
      <c r="O60" s="32">
        <f t="shared" ref="O60" si="23">N60*E60</f>
        <v>0</v>
      </c>
      <c r="P60" s="28"/>
      <c r="Q60" s="28"/>
    </row>
    <row r="61" spans="1:17" x14ac:dyDescent="0.25">
      <c r="A61" s="33">
        <v>47</v>
      </c>
      <c r="B61" s="42" t="s">
        <v>217</v>
      </c>
      <c r="C61" s="40"/>
      <c r="D61" s="35">
        <f t="shared" si="0"/>
        <v>3</v>
      </c>
      <c r="E61" s="86">
        <v>15</v>
      </c>
      <c r="F61" s="18" t="s">
        <v>31</v>
      </c>
      <c r="G61" s="44">
        <f t="shared" si="17"/>
        <v>45</v>
      </c>
      <c r="H61" s="39">
        <v>3</v>
      </c>
      <c r="I61" s="37">
        <f t="shared" si="19"/>
        <v>45</v>
      </c>
      <c r="J61" s="47"/>
      <c r="K61" s="46">
        <f t="shared" si="20"/>
        <v>0</v>
      </c>
      <c r="L61" s="39"/>
      <c r="M61" s="37"/>
      <c r="N61" s="96"/>
      <c r="O61" s="32">
        <f t="shared" si="18"/>
        <v>0</v>
      </c>
      <c r="P61" s="28"/>
      <c r="Q61" s="28"/>
    </row>
    <row r="62" spans="1:17" x14ac:dyDescent="0.25">
      <c r="A62" s="33">
        <v>48</v>
      </c>
      <c r="B62" s="42" t="s">
        <v>218</v>
      </c>
      <c r="C62" s="40"/>
      <c r="D62" s="35">
        <f t="shared" si="0"/>
        <v>1</v>
      </c>
      <c r="E62" s="86"/>
      <c r="F62" s="18" t="s">
        <v>32</v>
      </c>
      <c r="G62" s="44"/>
      <c r="H62" s="39">
        <v>1</v>
      </c>
      <c r="I62" s="37">
        <f t="shared" si="19"/>
        <v>0</v>
      </c>
      <c r="J62" s="47"/>
      <c r="K62" s="46">
        <f t="shared" si="20"/>
        <v>0</v>
      </c>
      <c r="L62" s="39"/>
      <c r="M62" s="37"/>
      <c r="N62" s="96"/>
      <c r="O62" s="32"/>
      <c r="P62" s="28"/>
      <c r="Q62" s="28"/>
    </row>
    <row r="63" spans="1:17" x14ac:dyDescent="0.25">
      <c r="A63" s="33"/>
      <c r="B63" s="99" t="s">
        <v>219</v>
      </c>
      <c r="C63" s="40"/>
      <c r="D63" s="35"/>
      <c r="E63" s="86"/>
      <c r="F63" s="18"/>
      <c r="G63" s="44"/>
      <c r="H63" s="39"/>
      <c r="I63" s="37">
        <f t="shared" si="19"/>
        <v>0</v>
      </c>
      <c r="J63" s="47"/>
      <c r="K63" s="46">
        <f t="shared" si="20"/>
        <v>0</v>
      </c>
      <c r="L63" s="39"/>
      <c r="M63" s="37"/>
      <c r="N63" s="96"/>
      <c r="O63" s="32"/>
      <c r="P63" s="28"/>
      <c r="Q63" s="28"/>
    </row>
    <row r="64" spans="1:17" x14ac:dyDescent="0.25">
      <c r="A64" s="33">
        <v>49</v>
      </c>
      <c r="B64" s="42" t="s">
        <v>210</v>
      </c>
      <c r="C64" s="40"/>
      <c r="D64" s="35">
        <f t="shared" si="0"/>
        <v>2</v>
      </c>
      <c r="E64" s="86">
        <v>305</v>
      </c>
      <c r="F64" s="18" t="s">
        <v>212</v>
      </c>
      <c r="G64" s="44">
        <f t="shared" si="17"/>
        <v>610</v>
      </c>
      <c r="H64" s="39">
        <v>2</v>
      </c>
      <c r="I64" s="37">
        <f t="shared" si="19"/>
        <v>610</v>
      </c>
      <c r="J64" s="47"/>
      <c r="K64" s="46">
        <f t="shared" si="20"/>
        <v>0</v>
      </c>
      <c r="L64" s="39"/>
      <c r="M64" s="37"/>
      <c r="N64" s="96"/>
      <c r="O64" s="32">
        <f t="shared" si="18"/>
        <v>0</v>
      </c>
      <c r="P64" s="28"/>
      <c r="Q64" s="28"/>
    </row>
    <row r="65" spans="1:17" x14ac:dyDescent="0.25">
      <c r="A65" s="33">
        <v>50</v>
      </c>
      <c r="B65" s="42" t="s">
        <v>216</v>
      </c>
      <c r="C65" s="40"/>
      <c r="D65" s="35">
        <f t="shared" si="0"/>
        <v>1</v>
      </c>
      <c r="E65" s="86">
        <v>129.97999999999999</v>
      </c>
      <c r="F65" s="18" t="s">
        <v>40</v>
      </c>
      <c r="G65" s="44">
        <f t="shared" si="17"/>
        <v>129.97999999999999</v>
      </c>
      <c r="H65" s="39">
        <v>1</v>
      </c>
      <c r="I65" s="37">
        <f t="shared" si="19"/>
        <v>129.97999999999999</v>
      </c>
      <c r="J65" s="47"/>
      <c r="K65" s="46">
        <f t="shared" si="20"/>
        <v>0</v>
      </c>
      <c r="L65" s="39"/>
      <c r="M65" s="37"/>
      <c r="N65" s="96"/>
      <c r="O65" s="32">
        <f t="shared" si="18"/>
        <v>0</v>
      </c>
      <c r="P65" s="28"/>
      <c r="Q65" s="28"/>
    </row>
    <row r="66" spans="1:17" x14ac:dyDescent="0.25">
      <c r="A66" s="33">
        <v>51</v>
      </c>
      <c r="B66" s="42" t="s">
        <v>67</v>
      </c>
      <c r="C66" s="40"/>
      <c r="D66" s="35">
        <f t="shared" ref="D66" si="24">H66+J66+L66+N66</f>
        <v>3</v>
      </c>
      <c r="E66" s="86">
        <v>17.559999999999999</v>
      </c>
      <c r="F66" s="18" t="s">
        <v>101</v>
      </c>
      <c r="G66" s="44">
        <f t="shared" ref="G66" si="25">E66*D66</f>
        <v>52.679999999999993</v>
      </c>
      <c r="H66" s="39">
        <v>3</v>
      </c>
      <c r="I66" s="37">
        <f t="shared" si="19"/>
        <v>52.679999999999993</v>
      </c>
      <c r="J66" s="47"/>
      <c r="K66" s="46">
        <f t="shared" si="20"/>
        <v>0</v>
      </c>
      <c r="L66" s="39"/>
      <c r="M66" s="37"/>
      <c r="N66" s="96"/>
      <c r="O66" s="32">
        <f t="shared" ref="O66" si="26">N66*E66</f>
        <v>0</v>
      </c>
      <c r="P66" s="28"/>
      <c r="Q66" s="28"/>
    </row>
    <row r="67" spans="1:17" x14ac:dyDescent="0.25">
      <c r="A67" s="33">
        <v>52</v>
      </c>
      <c r="B67" s="42" t="s">
        <v>217</v>
      </c>
      <c r="C67" s="40"/>
      <c r="D67" s="35">
        <f t="shared" si="0"/>
        <v>3</v>
      </c>
      <c r="E67" s="86">
        <v>15</v>
      </c>
      <c r="F67" s="18" t="s">
        <v>101</v>
      </c>
      <c r="G67" s="44">
        <f t="shared" si="17"/>
        <v>45</v>
      </c>
      <c r="H67" s="39">
        <v>3</v>
      </c>
      <c r="I67" s="37">
        <f t="shared" si="19"/>
        <v>45</v>
      </c>
      <c r="J67" s="47"/>
      <c r="K67" s="46">
        <f t="shared" si="20"/>
        <v>0</v>
      </c>
      <c r="L67" s="39"/>
      <c r="M67" s="37"/>
      <c r="N67" s="96"/>
      <c r="O67" s="32">
        <f t="shared" si="18"/>
        <v>0</v>
      </c>
      <c r="P67" s="28"/>
      <c r="Q67" s="28"/>
    </row>
    <row r="68" spans="1:17" x14ac:dyDescent="0.25">
      <c r="A68" s="33">
        <v>54</v>
      </c>
      <c r="B68" s="42" t="s">
        <v>2585</v>
      </c>
      <c r="C68" s="40"/>
      <c r="D68" s="35">
        <f t="shared" si="0"/>
        <v>80</v>
      </c>
      <c r="E68" s="86"/>
      <c r="F68" s="18" t="s">
        <v>101</v>
      </c>
      <c r="G68" s="44"/>
      <c r="H68" s="39">
        <v>80</v>
      </c>
      <c r="I68" s="37">
        <f t="shared" si="19"/>
        <v>0</v>
      </c>
      <c r="J68" s="47"/>
      <c r="K68" s="46">
        <f t="shared" si="20"/>
        <v>0</v>
      </c>
      <c r="L68" s="39"/>
      <c r="M68" s="37"/>
      <c r="N68" s="96"/>
      <c r="O68" s="32"/>
      <c r="P68" s="28"/>
      <c r="Q68" s="28"/>
    </row>
    <row r="69" spans="1:17" ht="13.5" thickBot="1" x14ac:dyDescent="0.3">
      <c r="A69" s="33">
        <v>55</v>
      </c>
      <c r="B69" s="100" t="s">
        <v>218</v>
      </c>
      <c r="C69" s="101"/>
      <c r="D69" s="35">
        <f t="shared" si="0"/>
        <v>1</v>
      </c>
      <c r="E69" s="109"/>
      <c r="F69" s="18" t="s">
        <v>101</v>
      </c>
      <c r="G69" s="44"/>
      <c r="H69" s="103">
        <v>1</v>
      </c>
      <c r="I69" s="104"/>
      <c r="J69" s="105"/>
      <c r="K69" s="102"/>
      <c r="L69" s="103"/>
      <c r="M69" s="104"/>
      <c r="N69" s="106"/>
      <c r="O69" s="32"/>
      <c r="P69" s="28"/>
      <c r="Q69" s="28"/>
    </row>
    <row r="70" spans="1:17" ht="14.25" thickTop="1" thickBot="1" x14ac:dyDescent="0.3">
      <c r="A70" s="74"/>
      <c r="B70" s="81" t="s">
        <v>77</v>
      </c>
      <c r="C70" s="76"/>
      <c r="D70" s="77"/>
      <c r="E70" s="78"/>
      <c r="F70" s="79"/>
      <c r="G70" s="80">
        <f>SUM(G13:G69)</f>
        <v>148516.97</v>
      </c>
      <c r="H70" s="76"/>
      <c r="I70" s="80">
        <f>SUM(I13:I69)</f>
        <v>77920.109999999971</v>
      </c>
      <c r="J70" s="78"/>
      <c r="K70" s="80">
        <f>SUM(K13:K69)</f>
        <v>4889.8</v>
      </c>
      <c r="L70" s="76"/>
      <c r="M70" s="80">
        <f>SUM(M13:M69)</f>
        <v>60817.259999999995</v>
      </c>
      <c r="N70" s="98"/>
      <c r="O70" s="80">
        <f>SUM(O13:O69)</f>
        <v>4889.8</v>
      </c>
      <c r="P70" s="28"/>
      <c r="Q70" s="28"/>
    </row>
    <row r="71" spans="1:17" ht="13.5" thickTop="1" x14ac:dyDescent="0.25">
      <c r="A71" s="8" t="s">
        <v>5</v>
      </c>
      <c r="B71" s="9"/>
      <c r="C71" s="88"/>
      <c r="D71" s="9" t="s">
        <v>6</v>
      </c>
      <c r="E71" s="9"/>
      <c r="F71" s="17"/>
      <c r="G71" s="22"/>
      <c r="H71" s="88"/>
      <c r="I71" s="22"/>
      <c r="J71" s="88"/>
      <c r="K71" s="22"/>
      <c r="L71" s="26"/>
      <c r="M71" s="23" t="s">
        <v>7</v>
      </c>
      <c r="N71" s="29"/>
      <c r="P71" s="28"/>
      <c r="Q71" s="28"/>
    </row>
    <row r="72" spans="1:17" x14ac:dyDescent="0.25">
      <c r="D72" s="8" t="s">
        <v>8</v>
      </c>
      <c r="P72" s="28"/>
      <c r="Q72" s="28"/>
    </row>
    <row r="73" spans="1:17" x14ac:dyDescent="0.25">
      <c r="P73" s="28"/>
      <c r="Q73" s="28"/>
    </row>
    <row r="74" spans="1:17" x14ac:dyDescent="0.25">
      <c r="P74" s="28"/>
      <c r="Q74" s="28"/>
    </row>
    <row r="75" spans="1:17" x14ac:dyDescent="0.25">
      <c r="A75" s="652" t="s">
        <v>220</v>
      </c>
      <c r="B75" s="652"/>
      <c r="C75" s="89"/>
      <c r="D75" s="653" t="s">
        <v>9</v>
      </c>
      <c r="E75" s="653"/>
      <c r="F75" s="653"/>
      <c r="G75" s="20"/>
      <c r="H75" s="653" t="s">
        <v>10</v>
      </c>
      <c r="I75" s="653"/>
      <c r="J75" s="653"/>
      <c r="K75" s="20"/>
      <c r="L75" s="89"/>
      <c r="M75" s="653" t="s">
        <v>25</v>
      </c>
      <c r="N75" s="653"/>
      <c r="O75" s="653"/>
      <c r="P75" s="28"/>
      <c r="Q75" s="28"/>
    </row>
    <row r="76" spans="1:17" x14ac:dyDescent="0.25">
      <c r="A76" s="654" t="s">
        <v>11</v>
      </c>
      <c r="B76" s="654"/>
      <c r="C76" s="90"/>
      <c r="D76" s="655" t="s">
        <v>12</v>
      </c>
      <c r="E76" s="655"/>
      <c r="F76" s="655"/>
      <c r="G76" s="24"/>
      <c r="H76" s="655" t="s">
        <v>13</v>
      </c>
      <c r="I76" s="655"/>
      <c r="J76" s="655"/>
      <c r="K76" s="24"/>
      <c r="L76" s="90"/>
      <c r="M76" s="655" t="s">
        <v>26</v>
      </c>
      <c r="N76" s="655"/>
      <c r="O76" s="655"/>
      <c r="P76" s="28"/>
      <c r="Q76" s="28"/>
    </row>
    <row r="77" spans="1:17" x14ac:dyDescent="0.25">
      <c r="P77" s="28"/>
      <c r="Q77" s="28"/>
    </row>
    <row r="78" spans="1:17" x14ac:dyDescent="0.25">
      <c r="P78" s="28"/>
      <c r="Q78" s="28"/>
    </row>
    <row r="79" spans="1:17" x14ac:dyDescent="0.25">
      <c r="P79" s="28"/>
      <c r="Q79" s="28"/>
    </row>
    <row r="80" spans="1:17" x14ac:dyDescent="0.25">
      <c r="P80" s="28"/>
      <c r="Q80" s="28"/>
    </row>
    <row r="81" spans="16:17" x14ac:dyDescent="0.25">
      <c r="P81" s="28"/>
      <c r="Q81" s="28"/>
    </row>
    <row r="82" spans="16:17" x14ac:dyDescent="0.25">
      <c r="P82" s="28"/>
      <c r="Q82" s="28"/>
    </row>
    <row r="83" spans="16:17" x14ac:dyDescent="0.25">
      <c r="P83" s="28"/>
      <c r="Q83" s="28"/>
    </row>
    <row r="84" spans="16:17" x14ac:dyDescent="0.25">
      <c r="P84" s="28"/>
      <c r="Q84" s="28"/>
    </row>
    <row r="85" spans="16:17" x14ac:dyDescent="0.25">
      <c r="P85" s="28"/>
      <c r="Q85" s="28"/>
    </row>
    <row r="86" spans="16:17" x14ac:dyDescent="0.25">
      <c r="P86" s="28"/>
      <c r="Q86" s="28"/>
    </row>
    <row r="87" spans="16:17" x14ac:dyDescent="0.25">
      <c r="P87" s="28"/>
      <c r="Q87" s="28"/>
    </row>
    <row r="88" spans="16:17" x14ac:dyDescent="0.25">
      <c r="P88" s="28"/>
      <c r="Q88" s="28"/>
    </row>
    <row r="89" spans="16:17" x14ac:dyDescent="0.25">
      <c r="P89" s="28"/>
      <c r="Q89" s="28"/>
    </row>
    <row r="90" spans="16:17" x14ac:dyDescent="0.25">
      <c r="P90" s="28"/>
      <c r="Q90" s="28"/>
    </row>
    <row r="91" spans="16:17" x14ac:dyDescent="0.25">
      <c r="P91" s="28"/>
      <c r="Q91" s="28"/>
    </row>
    <row r="92" spans="16:17" x14ac:dyDescent="0.25">
      <c r="P92" s="28"/>
      <c r="Q92" s="28"/>
    </row>
    <row r="93" spans="16:17" x14ac:dyDescent="0.25">
      <c r="P93" s="28"/>
      <c r="Q93" s="28"/>
    </row>
    <row r="94" spans="16:17" x14ac:dyDescent="0.25">
      <c r="P94" s="28"/>
      <c r="Q94" s="28"/>
    </row>
    <row r="95" spans="16:17" x14ac:dyDescent="0.25">
      <c r="P95" s="28"/>
      <c r="Q95" s="28"/>
    </row>
    <row r="96" spans="16:17" x14ac:dyDescent="0.25">
      <c r="P96" s="28"/>
      <c r="Q96" s="28"/>
    </row>
  </sheetData>
  <mergeCells count="26">
    <mergeCell ref="B9:B11"/>
    <mergeCell ref="C9:D9"/>
    <mergeCell ref="E9:G9"/>
    <mergeCell ref="L10:M11"/>
    <mergeCell ref="N10:O11"/>
    <mergeCell ref="A1:O1"/>
    <mergeCell ref="A2:O2"/>
    <mergeCell ref="C4:E4"/>
    <mergeCell ref="F4:I4"/>
    <mergeCell ref="C5:E5"/>
    <mergeCell ref="A76:B76"/>
    <mergeCell ref="D76:F76"/>
    <mergeCell ref="H76:J76"/>
    <mergeCell ref="M76:O76"/>
    <mergeCell ref="C6:E6"/>
    <mergeCell ref="A75:B75"/>
    <mergeCell ref="D75:F75"/>
    <mergeCell ref="H75:J75"/>
    <mergeCell ref="M75:O75"/>
    <mergeCell ref="H9:O9"/>
    <mergeCell ref="E10:F11"/>
    <mergeCell ref="G10:G11"/>
    <mergeCell ref="H10:I11"/>
    <mergeCell ref="J10:K11"/>
    <mergeCell ref="C7:E7"/>
    <mergeCell ref="A9:A11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81"/>
  <sheetViews>
    <sheetView showWhiteSpace="0" view="pageLayout" topLeftCell="A10" zoomScale="85" zoomScaleNormal="100" zoomScalePageLayoutView="85" workbookViewId="0">
      <selection activeCell="E65" sqref="E65"/>
    </sheetView>
  </sheetViews>
  <sheetFormatPr defaultColWidth="9.140625" defaultRowHeight="12.75" x14ac:dyDescent="0.25"/>
  <cols>
    <col min="1" max="1" width="5.42578125" style="8" customWidth="1"/>
    <col min="2" max="2" width="31.28515625" style="8" customWidth="1"/>
    <col min="3" max="4" width="8.85546875" style="4" customWidth="1"/>
    <col min="5" max="5" width="9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712" t="s">
        <v>14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567"/>
      <c r="Q1" s="567"/>
    </row>
    <row r="2" spans="1:17" s="5" customFormat="1" ht="15.75" x14ac:dyDescent="0.25">
      <c r="A2" s="712" t="s">
        <v>1624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567"/>
      <c r="Q2" s="567"/>
    </row>
    <row r="3" spans="1:17" s="5" customFormat="1" x14ac:dyDescent="0.25">
      <c r="A3" s="568"/>
      <c r="B3" s="568"/>
      <c r="C3" s="567"/>
      <c r="D3" s="567"/>
      <c r="E3" s="568"/>
      <c r="F3" s="569"/>
      <c r="G3" s="20"/>
      <c r="H3" s="567"/>
      <c r="I3" s="20"/>
      <c r="J3" s="567"/>
      <c r="K3" s="20"/>
      <c r="L3" s="567"/>
      <c r="M3" s="20"/>
      <c r="N3" s="567"/>
      <c r="O3" s="20"/>
      <c r="P3" s="567"/>
      <c r="Q3" s="567"/>
    </row>
    <row r="4" spans="1:17" s="5" customFormat="1" x14ac:dyDescent="0.25">
      <c r="A4" s="568" t="s">
        <v>0</v>
      </c>
      <c r="B4" s="568"/>
      <c r="C4" s="715" t="s">
        <v>1</v>
      </c>
      <c r="D4" s="715"/>
      <c r="E4" s="715"/>
      <c r="F4" s="696"/>
      <c r="G4" s="696"/>
      <c r="H4" s="696"/>
      <c r="I4" s="696"/>
      <c r="J4" s="567"/>
      <c r="K4" s="20"/>
      <c r="L4" s="567"/>
      <c r="M4" s="20"/>
      <c r="N4" s="567"/>
      <c r="O4" s="20"/>
      <c r="P4" s="567"/>
      <c r="Q4" s="567"/>
    </row>
    <row r="5" spans="1:17" s="5" customFormat="1" x14ac:dyDescent="0.25">
      <c r="A5" s="568" t="s">
        <v>16</v>
      </c>
      <c r="B5" s="568"/>
      <c r="C5" s="689"/>
      <c r="D5" s="689"/>
      <c r="E5" s="689"/>
      <c r="F5" s="569"/>
      <c r="G5" s="21"/>
      <c r="H5" s="567"/>
      <c r="I5" s="21"/>
      <c r="J5" s="567"/>
      <c r="K5" s="20"/>
      <c r="L5" s="567"/>
      <c r="M5" s="20"/>
      <c r="N5" s="567"/>
      <c r="O5" s="20"/>
      <c r="P5" s="567"/>
      <c r="Q5" s="567"/>
    </row>
    <row r="6" spans="1:17" s="5" customFormat="1" x14ac:dyDescent="0.25">
      <c r="A6" s="568" t="s">
        <v>17</v>
      </c>
      <c r="B6" s="568"/>
      <c r="C6" s="716" t="s">
        <v>511</v>
      </c>
      <c r="D6" s="716"/>
      <c r="E6" s="716"/>
      <c r="F6" s="569"/>
      <c r="G6" s="21"/>
      <c r="H6" s="567"/>
      <c r="I6" s="21"/>
      <c r="J6" s="567"/>
      <c r="K6" s="20"/>
      <c r="L6" s="567"/>
      <c r="M6" s="20"/>
      <c r="N6" s="567"/>
      <c r="O6" s="20"/>
      <c r="P6" s="567"/>
      <c r="Q6" s="567"/>
    </row>
    <row r="7" spans="1:17" s="5" customFormat="1" x14ac:dyDescent="0.25">
      <c r="A7" s="568" t="s">
        <v>18</v>
      </c>
      <c r="B7" s="568"/>
      <c r="C7" s="715"/>
      <c r="D7" s="715"/>
      <c r="E7" s="715"/>
      <c r="F7" s="569"/>
      <c r="G7" s="21"/>
      <c r="H7" s="567"/>
      <c r="I7" s="21"/>
      <c r="J7" s="567"/>
      <c r="K7" s="20"/>
      <c r="L7" s="567"/>
      <c r="M7" s="20"/>
      <c r="N7" s="567"/>
      <c r="O7" s="20"/>
      <c r="P7" s="567"/>
      <c r="Q7" s="567"/>
    </row>
    <row r="8" spans="1:17" s="5" customFormat="1" ht="13.5" thickBot="1" x14ac:dyDescent="0.3">
      <c r="A8" s="568"/>
      <c r="B8" s="568"/>
      <c r="C8" s="567"/>
      <c r="D8" s="567"/>
      <c r="E8" s="567"/>
      <c r="F8" s="569"/>
      <c r="G8" s="21"/>
      <c r="H8" s="567"/>
      <c r="I8" s="21"/>
      <c r="J8" s="567"/>
      <c r="K8" s="20"/>
      <c r="L8" s="567"/>
      <c r="M8" s="20"/>
      <c r="N8" s="567"/>
      <c r="O8" s="20"/>
      <c r="P8" s="567"/>
      <c r="Q8" s="567"/>
    </row>
    <row r="9" spans="1:17" s="5" customFormat="1" ht="13.5" customHeight="1" thickTop="1" x14ac:dyDescent="0.25">
      <c r="A9" s="706" t="s">
        <v>2</v>
      </c>
      <c r="B9" s="709" t="s">
        <v>19</v>
      </c>
      <c r="C9" s="697" t="s">
        <v>20</v>
      </c>
      <c r="D9" s="697"/>
      <c r="E9" s="698" t="s">
        <v>23</v>
      </c>
      <c r="F9" s="697"/>
      <c r="G9" s="699"/>
      <c r="H9" s="713" t="s">
        <v>24</v>
      </c>
      <c r="I9" s="713"/>
      <c r="J9" s="713"/>
      <c r="K9" s="713"/>
      <c r="L9" s="713"/>
      <c r="M9" s="713"/>
      <c r="N9" s="713"/>
      <c r="O9" s="714"/>
      <c r="P9" s="567"/>
      <c r="Q9" s="567"/>
    </row>
    <row r="10" spans="1:17" s="5" customFormat="1" x14ac:dyDescent="0.25">
      <c r="A10" s="707"/>
      <c r="B10" s="710"/>
      <c r="C10" s="570" t="s">
        <v>20</v>
      </c>
      <c r="D10" s="571" t="s">
        <v>22</v>
      </c>
      <c r="E10" s="700" t="s">
        <v>3</v>
      </c>
      <c r="F10" s="701"/>
      <c r="G10" s="662" t="s">
        <v>4</v>
      </c>
      <c r="H10" s="690">
        <v>1</v>
      </c>
      <c r="I10" s="690"/>
      <c r="J10" s="692">
        <v>2</v>
      </c>
      <c r="K10" s="704"/>
      <c r="L10" s="690">
        <v>3</v>
      </c>
      <c r="M10" s="690"/>
      <c r="N10" s="692">
        <v>4</v>
      </c>
      <c r="O10" s="693"/>
      <c r="P10" s="567"/>
      <c r="Q10" s="567"/>
    </row>
    <row r="11" spans="1:17" s="1" customFormat="1" ht="13.5" thickBot="1" x14ac:dyDescent="0.3">
      <c r="A11" s="708"/>
      <c r="B11" s="711"/>
      <c r="C11" s="572" t="s">
        <v>21</v>
      </c>
      <c r="D11" s="573"/>
      <c r="E11" s="702"/>
      <c r="F11" s="703"/>
      <c r="G11" s="663"/>
      <c r="H11" s="691"/>
      <c r="I11" s="691"/>
      <c r="J11" s="694"/>
      <c r="K11" s="705"/>
      <c r="L11" s="691"/>
      <c r="M11" s="691"/>
      <c r="N11" s="694"/>
      <c r="O11" s="695"/>
      <c r="P11" s="574"/>
      <c r="Q11" s="574"/>
    </row>
    <row r="12" spans="1:17" s="5" customFormat="1" x14ac:dyDescent="0.25">
      <c r="A12" s="575"/>
      <c r="B12" s="598"/>
      <c r="C12" s="577"/>
      <c r="D12" s="578"/>
      <c r="E12" s="579"/>
      <c r="F12" s="580"/>
      <c r="G12" s="54"/>
      <c r="H12" s="577"/>
      <c r="I12" s="55"/>
      <c r="J12" s="581"/>
      <c r="K12" s="57"/>
      <c r="L12" s="577"/>
      <c r="M12" s="55"/>
      <c r="N12" s="581"/>
      <c r="O12" s="58"/>
      <c r="P12" s="567"/>
      <c r="Q12" s="567"/>
    </row>
    <row r="13" spans="1:17" x14ac:dyDescent="0.2">
      <c r="A13" s="582">
        <v>1</v>
      </c>
      <c r="B13" s="295" t="s">
        <v>2138</v>
      </c>
      <c r="C13" s="40"/>
      <c r="D13" s="472">
        <f>H13+J13+L13+N13</f>
        <v>12</v>
      </c>
      <c r="E13" s="474">
        <v>70.72</v>
      </c>
      <c r="F13" s="473" t="s">
        <v>512</v>
      </c>
      <c r="G13" s="44">
        <f>E13*D13</f>
        <v>848.64</v>
      </c>
      <c r="H13" s="40">
        <v>6</v>
      </c>
      <c r="I13" s="37">
        <f>H13*E13</f>
        <v>424.32</v>
      </c>
      <c r="J13" s="294"/>
      <c r="K13" s="46">
        <f>J13*E13</f>
        <v>0</v>
      </c>
      <c r="L13" s="40">
        <v>6</v>
      </c>
      <c r="M13" s="37">
        <f>L13*E13</f>
        <v>424.32</v>
      </c>
      <c r="N13" s="294"/>
      <c r="O13" s="32">
        <f>N13*E13</f>
        <v>0</v>
      </c>
      <c r="P13" s="567">
        <f>N13+L13+J13+H13</f>
        <v>12</v>
      </c>
      <c r="Q13" s="567">
        <f>P13-D13</f>
        <v>0</v>
      </c>
    </row>
    <row r="14" spans="1:17" s="5" customFormat="1" x14ac:dyDescent="0.2">
      <c r="A14" s="582">
        <v>2</v>
      </c>
      <c r="B14" s="295" t="s">
        <v>61</v>
      </c>
      <c r="C14" s="40"/>
      <c r="D14" s="472">
        <f t="shared" ref="D14:D67" si="0">H14+J14+L14+N14</f>
        <v>5</v>
      </c>
      <c r="E14" s="474">
        <v>43.99</v>
      </c>
      <c r="F14" s="473" t="s">
        <v>512</v>
      </c>
      <c r="G14" s="44">
        <f t="shared" ref="G14:G67" si="1">E14*D14</f>
        <v>219.95000000000002</v>
      </c>
      <c r="H14" s="40">
        <v>3</v>
      </c>
      <c r="I14" s="37">
        <f t="shared" ref="I14:I67" si="2">H14*E14</f>
        <v>131.97</v>
      </c>
      <c r="J14" s="294"/>
      <c r="K14" s="46">
        <f t="shared" ref="K14:K67" si="3">J14*E14</f>
        <v>0</v>
      </c>
      <c r="L14" s="40">
        <v>2</v>
      </c>
      <c r="M14" s="37">
        <f t="shared" ref="M14:M67" si="4">L14*E14</f>
        <v>87.98</v>
      </c>
      <c r="N14" s="294"/>
      <c r="O14" s="32">
        <f t="shared" ref="O14:O67" si="5">N14*E14</f>
        <v>0</v>
      </c>
      <c r="P14" s="567">
        <f>N14+L14+J14+H14</f>
        <v>5</v>
      </c>
      <c r="Q14" s="567">
        <f>P14-D14</f>
        <v>0</v>
      </c>
    </row>
    <row r="15" spans="1:17" s="7" customFormat="1" x14ac:dyDescent="0.2">
      <c r="A15" s="582">
        <v>3</v>
      </c>
      <c r="B15" s="295" t="s">
        <v>2139</v>
      </c>
      <c r="C15" s="40"/>
      <c r="D15" s="472">
        <f t="shared" si="0"/>
        <v>6</v>
      </c>
      <c r="E15" s="474">
        <v>208.52</v>
      </c>
      <c r="F15" s="473" t="s">
        <v>87</v>
      </c>
      <c r="G15" s="44">
        <f t="shared" si="1"/>
        <v>1251.1200000000001</v>
      </c>
      <c r="H15" s="40">
        <v>3</v>
      </c>
      <c r="I15" s="37">
        <f t="shared" si="2"/>
        <v>625.56000000000006</v>
      </c>
      <c r="J15" s="294"/>
      <c r="K15" s="46">
        <f t="shared" si="3"/>
        <v>0</v>
      </c>
      <c r="L15" s="40">
        <v>3</v>
      </c>
      <c r="M15" s="37">
        <f t="shared" si="4"/>
        <v>625.56000000000006</v>
      </c>
      <c r="N15" s="294"/>
      <c r="O15" s="32">
        <f t="shared" si="5"/>
        <v>0</v>
      </c>
      <c r="P15" s="567">
        <f t="shared" ref="P15:P69" si="6">N15+L15+J15+H15</f>
        <v>6</v>
      </c>
      <c r="Q15" s="567">
        <f t="shared" ref="Q15:Q69" si="7">P15-D15</f>
        <v>0</v>
      </c>
    </row>
    <row r="16" spans="1:17" s="7" customFormat="1" x14ac:dyDescent="0.2">
      <c r="A16" s="582">
        <v>4</v>
      </c>
      <c r="B16" s="295" t="s">
        <v>2140</v>
      </c>
      <c r="C16" s="40"/>
      <c r="D16" s="472">
        <f t="shared" si="0"/>
        <v>25</v>
      </c>
      <c r="E16" s="474">
        <v>12</v>
      </c>
      <c r="F16" s="473" t="s">
        <v>512</v>
      </c>
      <c r="G16" s="44">
        <f t="shared" si="1"/>
        <v>300</v>
      </c>
      <c r="H16" s="40">
        <v>15</v>
      </c>
      <c r="I16" s="37">
        <f t="shared" si="2"/>
        <v>180</v>
      </c>
      <c r="J16" s="294"/>
      <c r="K16" s="46">
        <f t="shared" si="3"/>
        <v>0</v>
      </c>
      <c r="L16" s="40">
        <v>10</v>
      </c>
      <c r="M16" s="37">
        <f t="shared" si="4"/>
        <v>120</v>
      </c>
      <c r="N16" s="294"/>
      <c r="O16" s="32">
        <f t="shared" si="5"/>
        <v>0</v>
      </c>
      <c r="P16" s="567">
        <f t="shared" si="6"/>
        <v>25</v>
      </c>
      <c r="Q16" s="567">
        <f t="shared" si="7"/>
        <v>0</v>
      </c>
    </row>
    <row r="17" spans="1:17" s="7" customFormat="1" x14ac:dyDescent="0.2">
      <c r="A17" s="582">
        <v>5</v>
      </c>
      <c r="B17" s="295" t="s">
        <v>2141</v>
      </c>
      <c r="C17" s="40"/>
      <c r="D17" s="472">
        <f t="shared" si="0"/>
        <v>25</v>
      </c>
      <c r="E17" s="474">
        <v>30</v>
      </c>
      <c r="F17" s="473" t="s">
        <v>512</v>
      </c>
      <c r="G17" s="44">
        <f t="shared" si="1"/>
        <v>750</v>
      </c>
      <c r="H17" s="40">
        <v>15</v>
      </c>
      <c r="I17" s="37">
        <f t="shared" si="2"/>
        <v>450</v>
      </c>
      <c r="J17" s="294"/>
      <c r="K17" s="46">
        <f t="shared" si="3"/>
        <v>0</v>
      </c>
      <c r="L17" s="40">
        <v>10</v>
      </c>
      <c r="M17" s="37">
        <f t="shared" si="4"/>
        <v>300</v>
      </c>
      <c r="N17" s="294"/>
      <c r="O17" s="32">
        <f t="shared" si="5"/>
        <v>0</v>
      </c>
      <c r="P17" s="567">
        <f t="shared" si="6"/>
        <v>25</v>
      </c>
      <c r="Q17" s="567">
        <f t="shared" si="7"/>
        <v>0</v>
      </c>
    </row>
    <row r="18" spans="1:17" s="7" customFormat="1" x14ac:dyDescent="0.2">
      <c r="A18" s="582">
        <v>6</v>
      </c>
      <c r="B18" s="295" t="s">
        <v>2142</v>
      </c>
      <c r="C18" s="40"/>
      <c r="D18" s="472">
        <f t="shared" si="0"/>
        <v>25</v>
      </c>
      <c r="E18" s="474">
        <v>32</v>
      </c>
      <c r="F18" s="473" t="s">
        <v>512</v>
      </c>
      <c r="G18" s="44">
        <f t="shared" si="1"/>
        <v>800</v>
      </c>
      <c r="H18" s="40">
        <v>15</v>
      </c>
      <c r="I18" s="37">
        <f t="shared" si="2"/>
        <v>480</v>
      </c>
      <c r="J18" s="294"/>
      <c r="K18" s="46">
        <f t="shared" si="3"/>
        <v>0</v>
      </c>
      <c r="L18" s="40">
        <v>10</v>
      </c>
      <c r="M18" s="37">
        <f t="shared" si="4"/>
        <v>320</v>
      </c>
      <c r="N18" s="294"/>
      <c r="O18" s="32">
        <f t="shared" si="5"/>
        <v>0</v>
      </c>
      <c r="P18" s="567">
        <f t="shared" si="6"/>
        <v>25</v>
      </c>
      <c r="Q18" s="567">
        <f t="shared" si="7"/>
        <v>0</v>
      </c>
    </row>
    <row r="19" spans="1:17" s="7" customFormat="1" x14ac:dyDescent="0.2">
      <c r="A19" s="582">
        <v>7</v>
      </c>
      <c r="B19" s="295" t="s">
        <v>2143</v>
      </c>
      <c r="C19" s="40"/>
      <c r="D19" s="472">
        <f t="shared" si="0"/>
        <v>25</v>
      </c>
      <c r="E19" s="474">
        <v>60</v>
      </c>
      <c r="F19" s="473" t="s">
        <v>512</v>
      </c>
      <c r="G19" s="44">
        <f t="shared" si="1"/>
        <v>1500</v>
      </c>
      <c r="H19" s="40">
        <v>15</v>
      </c>
      <c r="I19" s="37">
        <f t="shared" si="2"/>
        <v>900</v>
      </c>
      <c r="J19" s="294"/>
      <c r="K19" s="46">
        <f t="shared" si="3"/>
        <v>0</v>
      </c>
      <c r="L19" s="40">
        <v>10</v>
      </c>
      <c r="M19" s="37">
        <f t="shared" si="4"/>
        <v>600</v>
      </c>
      <c r="N19" s="294"/>
      <c r="O19" s="32">
        <f t="shared" si="5"/>
        <v>0</v>
      </c>
      <c r="P19" s="567">
        <f t="shared" si="6"/>
        <v>25</v>
      </c>
      <c r="Q19" s="567">
        <f t="shared" si="7"/>
        <v>0</v>
      </c>
    </row>
    <row r="20" spans="1:17" s="7" customFormat="1" x14ac:dyDescent="0.2">
      <c r="A20" s="582">
        <v>8</v>
      </c>
      <c r="B20" s="295" t="s">
        <v>2144</v>
      </c>
      <c r="C20" s="40"/>
      <c r="D20" s="472">
        <f t="shared" si="0"/>
        <v>100</v>
      </c>
      <c r="E20" s="474">
        <v>2.91</v>
      </c>
      <c r="F20" s="473" t="s">
        <v>512</v>
      </c>
      <c r="G20" s="44">
        <f t="shared" si="1"/>
        <v>291</v>
      </c>
      <c r="H20" s="40">
        <v>50</v>
      </c>
      <c r="I20" s="37">
        <f t="shared" si="2"/>
        <v>145.5</v>
      </c>
      <c r="J20" s="294"/>
      <c r="K20" s="46">
        <f t="shared" si="3"/>
        <v>0</v>
      </c>
      <c r="L20" s="40">
        <v>50</v>
      </c>
      <c r="M20" s="37">
        <f t="shared" si="4"/>
        <v>145.5</v>
      </c>
      <c r="N20" s="294"/>
      <c r="O20" s="32">
        <f t="shared" si="5"/>
        <v>0</v>
      </c>
      <c r="P20" s="567">
        <f t="shared" si="6"/>
        <v>100</v>
      </c>
      <c r="Q20" s="567">
        <f t="shared" si="7"/>
        <v>0</v>
      </c>
    </row>
    <row r="21" spans="1:17" s="7" customFormat="1" x14ac:dyDescent="0.2">
      <c r="A21" s="582">
        <v>9</v>
      </c>
      <c r="B21" s="295" t="s">
        <v>2145</v>
      </c>
      <c r="C21" s="40"/>
      <c r="D21" s="472">
        <f t="shared" si="0"/>
        <v>100</v>
      </c>
      <c r="E21" s="474">
        <v>2.5299999999999998</v>
      </c>
      <c r="F21" s="473" t="s">
        <v>512</v>
      </c>
      <c r="G21" s="44">
        <f t="shared" si="1"/>
        <v>252.99999999999997</v>
      </c>
      <c r="H21" s="40">
        <v>50</v>
      </c>
      <c r="I21" s="37">
        <f t="shared" si="2"/>
        <v>126.49999999999999</v>
      </c>
      <c r="J21" s="294"/>
      <c r="K21" s="46">
        <f t="shared" si="3"/>
        <v>0</v>
      </c>
      <c r="L21" s="40">
        <v>50</v>
      </c>
      <c r="M21" s="37">
        <f t="shared" si="4"/>
        <v>126.49999999999999</v>
      </c>
      <c r="N21" s="294"/>
      <c r="O21" s="32">
        <f t="shared" si="5"/>
        <v>0</v>
      </c>
      <c r="P21" s="567">
        <f t="shared" si="6"/>
        <v>100</v>
      </c>
      <c r="Q21" s="567">
        <f t="shared" si="7"/>
        <v>0</v>
      </c>
    </row>
    <row r="22" spans="1:17" s="7" customFormat="1" x14ac:dyDescent="0.2">
      <c r="A22" s="582">
        <v>10</v>
      </c>
      <c r="B22" s="295" t="s">
        <v>2146</v>
      </c>
      <c r="C22" s="40"/>
      <c r="D22" s="472">
        <f t="shared" si="0"/>
        <v>50</v>
      </c>
      <c r="E22" s="474">
        <v>5.18</v>
      </c>
      <c r="F22" s="473" t="s">
        <v>512</v>
      </c>
      <c r="G22" s="44">
        <f t="shared" si="1"/>
        <v>259</v>
      </c>
      <c r="H22" s="40">
        <v>25</v>
      </c>
      <c r="I22" s="37">
        <f t="shared" si="2"/>
        <v>129.5</v>
      </c>
      <c r="J22" s="294"/>
      <c r="K22" s="46">
        <f t="shared" si="3"/>
        <v>0</v>
      </c>
      <c r="L22" s="40">
        <v>25</v>
      </c>
      <c r="M22" s="37">
        <f t="shared" si="4"/>
        <v>129.5</v>
      </c>
      <c r="N22" s="294"/>
      <c r="O22" s="32">
        <f t="shared" si="5"/>
        <v>0</v>
      </c>
      <c r="P22" s="567">
        <f t="shared" si="6"/>
        <v>50</v>
      </c>
      <c r="Q22" s="567">
        <f t="shared" si="7"/>
        <v>0</v>
      </c>
    </row>
    <row r="23" spans="1:17" s="7" customFormat="1" x14ac:dyDescent="0.2">
      <c r="A23" s="582">
        <v>11</v>
      </c>
      <c r="B23" s="295" t="s">
        <v>2147</v>
      </c>
      <c r="C23" s="40"/>
      <c r="D23" s="472">
        <f t="shared" si="0"/>
        <v>50</v>
      </c>
      <c r="E23" s="474">
        <v>4.08</v>
      </c>
      <c r="F23" s="473" t="s">
        <v>512</v>
      </c>
      <c r="G23" s="44">
        <f t="shared" si="1"/>
        <v>204</v>
      </c>
      <c r="H23" s="40">
        <v>25</v>
      </c>
      <c r="I23" s="37">
        <f t="shared" si="2"/>
        <v>102</v>
      </c>
      <c r="J23" s="294"/>
      <c r="K23" s="46">
        <f t="shared" si="3"/>
        <v>0</v>
      </c>
      <c r="L23" s="40">
        <v>25</v>
      </c>
      <c r="M23" s="37">
        <f t="shared" si="4"/>
        <v>102</v>
      </c>
      <c r="N23" s="294"/>
      <c r="O23" s="32">
        <f t="shared" si="5"/>
        <v>0</v>
      </c>
      <c r="P23" s="567">
        <f t="shared" si="6"/>
        <v>50</v>
      </c>
      <c r="Q23" s="567">
        <f t="shared" si="7"/>
        <v>0</v>
      </c>
    </row>
    <row r="24" spans="1:17" s="7" customFormat="1" x14ac:dyDescent="0.2">
      <c r="A24" s="582">
        <v>12</v>
      </c>
      <c r="B24" s="295" t="s">
        <v>1249</v>
      </c>
      <c r="C24" s="40"/>
      <c r="D24" s="472">
        <f t="shared" si="0"/>
        <v>5</v>
      </c>
      <c r="E24" s="476">
        <v>27.66</v>
      </c>
      <c r="F24" s="473" t="s">
        <v>512</v>
      </c>
      <c r="G24" s="44">
        <f t="shared" si="1"/>
        <v>138.30000000000001</v>
      </c>
      <c r="H24" s="40">
        <v>5</v>
      </c>
      <c r="I24" s="37">
        <f t="shared" si="2"/>
        <v>138.30000000000001</v>
      </c>
      <c r="J24" s="294"/>
      <c r="K24" s="46">
        <f t="shared" si="3"/>
        <v>0</v>
      </c>
      <c r="L24" s="40"/>
      <c r="M24" s="37">
        <f t="shared" si="4"/>
        <v>0</v>
      </c>
      <c r="N24" s="294"/>
      <c r="O24" s="32">
        <f t="shared" si="5"/>
        <v>0</v>
      </c>
      <c r="P24" s="567">
        <f t="shared" si="6"/>
        <v>5</v>
      </c>
      <c r="Q24" s="567">
        <f t="shared" si="7"/>
        <v>0</v>
      </c>
    </row>
    <row r="25" spans="1:17" s="7" customFormat="1" x14ac:dyDescent="0.2">
      <c r="A25" s="582">
        <v>13</v>
      </c>
      <c r="B25" s="295" t="s">
        <v>2148</v>
      </c>
      <c r="C25" s="40"/>
      <c r="D25" s="472">
        <f t="shared" si="0"/>
        <v>5</v>
      </c>
      <c r="E25" s="476">
        <v>47.82</v>
      </c>
      <c r="F25" s="473" t="s">
        <v>512</v>
      </c>
      <c r="G25" s="44">
        <f t="shared" si="1"/>
        <v>239.1</v>
      </c>
      <c r="H25" s="40">
        <v>3</v>
      </c>
      <c r="I25" s="37">
        <f t="shared" si="2"/>
        <v>143.46</v>
      </c>
      <c r="J25" s="294"/>
      <c r="K25" s="46">
        <f t="shared" si="3"/>
        <v>0</v>
      </c>
      <c r="L25" s="40">
        <v>2</v>
      </c>
      <c r="M25" s="37">
        <f t="shared" si="4"/>
        <v>95.64</v>
      </c>
      <c r="N25" s="294"/>
      <c r="O25" s="32">
        <f t="shared" si="5"/>
        <v>0</v>
      </c>
      <c r="P25" s="567">
        <f t="shared" si="6"/>
        <v>5</v>
      </c>
      <c r="Q25" s="567">
        <f t="shared" si="7"/>
        <v>0</v>
      </c>
    </row>
    <row r="26" spans="1:17" s="7" customFormat="1" x14ac:dyDescent="0.2">
      <c r="A26" s="582">
        <v>14</v>
      </c>
      <c r="B26" s="295" t="s">
        <v>2149</v>
      </c>
      <c r="C26" s="40"/>
      <c r="D26" s="472">
        <f t="shared" si="0"/>
        <v>5</v>
      </c>
      <c r="E26" s="474">
        <v>18.2</v>
      </c>
      <c r="F26" s="473" t="s">
        <v>463</v>
      </c>
      <c r="G26" s="44">
        <f t="shared" si="1"/>
        <v>91</v>
      </c>
      <c r="H26" s="40">
        <v>3</v>
      </c>
      <c r="I26" s="37">
        <f t="shared" si="2"/>
        <v>54.599999999999994</v>
      </c>
      <c r="J26" s="294"/>
      <c r="K26" s="46">
        <f t="shared" si="3"/>
        <v>0</v>
      </c>
      <c r="L26" s="40">
        <v>2</v>
      </c>
      <c r="M26" s="37">
        <f t="shared" si="4"/>
        <v>36.4</v>
      </c>
      <c r="N26" s="294"/>
      <c r="O26" s="32">
        <f t="shared" si="5"/>
        <v>0</v>
      </c>
      <c r="P26" s="567">
        <f t="shared" si="6"/>
        <v>5</v>
      </c>
      <c r="Q26" s="567">
        <f t="shared" si="7"/>
        <v>0</v>
      </c>
    </row>
    <row r="27" spans="1:17" s="7" customFormat="1" x14ac:dyDescent="0.2">
      <c r="A27" s="582">
        <v>15</v>
      </c>
      <c r="B27" s="295" t="s">
        <v>2150</v>
      </c>
      <c r="C27" s="40"/>
      <c r="D27" s="472">
        <f t="shared" si="0"/>
        <v>5</v>
      </c>
      <c r="E27" s="474">
        <v>18.2</v>
      </c>
      <c r="F27" s="473" t="s">
        <v>463</v>
      </c>
      <c r="G27" s="44">
        <f t="shared" si="1"/>
        <v>91</v>
      </c>
      <c r="H27" s="40">
        <v>3</v>
      </c>
      <c r="I27" s="37">
        <f t="shared" si="2"/>
        <v>54.599999999999994</v>
      </c>
      <c r="J27" s="294"/>
      <c r="K27" s="46">
        <f t="shared" si="3"/>
        <v>0</v>
      </c>
      <c r="L27" s="40">
        <v>2</v>
      </c>
      <c r="M27" s="37">
        <f t="shared" si="4"/>
        <v>36.4</v>
      </c>
      <c r="N27" s="294"/>
      <c r="O27" s="32">
        <f t="shared" si="5"/>
        <v>0</v>
      </c>
      <c r="P27" s="567">
        <f t="shared" si="6"/>
        <v>5</v>
      </c>
      <c r="Q27" s="567">
        <f t="shared" si="7"/>
        <v>0</v>
      </c>
    </row>
    <row r="28" spans="1:17" s="7" customFormat="1" x14ac:dyDescent="0.2">
      <c r="A28" s="582">
        <v>16</v>
      </c>
      <c r="B28" s="295" t="s">
        <v>2151</v>
      </c>
      <c r="C28" s="40"/>
      <c r="D28" s="472">
        <f t="shared" si="0"/>
        <v>5</v>
      </c>
      <c r="E28" s="474">
        <v>9.1</v>
      </c>
      <c r="F28" s="473" t="s">
        <v>463</v>
      </c>
      <c r="G28" s="44">
        <f t="shared" si="1"/>
        <v>45.5</v>
      </c>
      <c r="H28" s="40">
        <v>3</v>
      </c>
      <c r="I28" s="37">
        <f t="shared" si="2"/>
        <v>27.299999999999997</v>
      </c>
      <c r="J28" s="294"/>
      <c r="K28" s="46">
        <f t="shared" si="3"/>
        <v>0</v>
      </c>
      <c r="L28" s="40">
        <v>2</v>
      </c>
      <c r="M28" s="37">
        <f t="shared" si="4"/>
        <v>18.2</v>
      </c>
      <c r="N28" s="294"/>
      <c r="O28" s="32">
        <f t="shared" si="5"/>
        <v>0</v>
      </c>
      <c r="P28" s="567">
        <f t="shared" si="6"/>
        <v>5</v>
      </c>
      <c r="Q28" s="567">
        <f t="shared" si="7"/>
        <v>0</v>
      </c>
    </row>
    <row r="29" spans="1:17" s="7" customFormat="1" x14ac:dyDescent="0.2">
      <c r="A29" s="582">
        <v>17</v>
      </c>
      <c r="B29" s="295" t="s">
        <v>2152</v>
      </c>
      <c r="C29" s="40"/>
      <c r="D29" s="472">
        <f t="shared" si="0"/>
        <v>10</v>
      </c>
      <c r="E29" s="474">
        <v>450</v>
      </c>
      <c r="F29" s="473" t="s">
        <v>463</v>
      </c>
      <c r="G29" s="44">
        <f t="shared" si="1"/>
        <v>4500</v>
      </c>
      <c r="H29" s="40">
        <v>5</v>
      </c>
      <c r="I29" s="37">
        <f t="shared" si="2"/>
        <v>2250</v>
      </c>
      <c r="J29" s="294"/>
      <c r="K29" s="46">
        <f t="shared" si="3"/>
        <v>0</v>
      </c>
      <c r="L29" s="40">
        <v>5</v>
      </c>
      <c r="M29" s="37">
        <f t="shared" si="4"/>
        <v>2250</v>
      </c>
      <c r="N29" s="294"/>
      <c r="O29" s="32">
        <f t="shared" si="5"/>
        <v>0</v>
      </c>
      <c r="P29" s="567">
        <f t="shared" si="6"/>
        <v>10</v>
      </c>
      <c r="Q29" s="567">
        <f t="shared" si="7"/>
        <v>0</v>
      </c>
    </row>
    <row r="30" spans="1:17" s="7" customFormat="1" x14ac:dyDescent="0.2">
      <c r="A30" s="582">
        <v>18</v>
      </c>
      <c r="B30" s="295" t="s">
        <v>2153</v>
      </c>
      <c r="C30" s="40"/>
      <c r="D30" s="472">
        <f t="shared" si="0"/>
        <v>10</v>
      </c>
      <c r="E30" s="474"/>
      <c r="F30" s="473" t="s">
        <v>463</v>
      </c>
      <c r="G30" s="44">
        <f t="shared" si="1"/>
        <v>0</v>
      </c>
      <c r="H30" s="40">
        <v>5</v>
      </c>
      <c r="I30" s="37">
        <f t="shared" si="2"/>
        <v>0</v>
      </c>
      <c r="J30" s="294"/>
      <c r="K30" s="46">
        <f t="shared" si="3"/>
        <v>0</v>
      </c>
      <c r="L30" s="40">
        <v>5</v>
      </c>
      <c r="M30" s="37">
        <f t="shared" si="4"/>
        <v>0</v>
      </c>
      <c r="N30" s="294"/>
      <c r="O30" s="32">
        <f t="shared" si="5"/>
        <v>0</v>
      </c>
      <c r="P30" s="567">
        <f t="shared" si="6"/>
        <v>10</v>
      </c>
      <c r="Q30" s="567">
        <f t="shared" si="7"/>
        <v>0</v>
      </c>
    </row>
    <row r="31" spans="1:17" s="7" customFormat="1" x14ac:dyDescent="0.2">
      <c r="A31" s="582">
        <v>19</v>
      </c>
      <c r="B31" s="295" t="s">
        <v>67</v>
      </c>
      <c r="C31" s="40"/>
      <c r="D31" s="472">
        <f t="shared" si="0"/>
        <v>20</v>
      </c>
      <c r="E31" s="474">
        <v>17.559999999999999</v>
      </c>
      <c r="F31" s="473" t="s">
        <v>31</v>
      </c>
      <c r="G31" s="44">
        <f t="shared" si="1"/>
        <v>351.2</v>
      </c>
      <c r="H31" s="40">
        <v>10</v>
      </c>
      <c r="I31" s="37">
        <f t="shared" si="2"/>
        <v>175.6</v>
      </c>
      <c r="J31" s="294"/>
      <c r="K31" s="46">
        <f t="shared" si="3"/>
        <v>0</v>
      </c>
      <c r="L31" s="40">
        <v>10</v>
      </c>
      <c r="M31" s="37">
        <f t="shared" si="4"/>
        <v>175.6</v>
      </c>
      <c r="N31" s="294"/>
      <c r="O31" s="32">
        <f t="shared" si="5"/>
        <v>0</v>
      </c>
      <c r="P31" s="567">
        <f t="shared" si="6"/>
        <v>20</v>
      </c>
      <c r="Q31" s="567">
        <f t="shared" si="7"/>
        <v>0</v>
      </c>
    </row>
    <row r="32" spans="1:17" s="7" customFormat="1" x14ac:dyDescent="0.2">
      <c r="A32" s="582">
        <v>20</v>
      </c>
      <c r="B32" s="295" t="s">
        <v>2154</v>
      </c>
      <c r="C32" s="40"/>
      <c r="D32" s="472">
        <f t="shared" si="0"/>
        <v>10</v>
      </c>
      <c r="E32" s="476">
        <v>100</v>
      </c>
      <c r="F32" s="473" t="s">
        <v>2183</v>
      </c>
      <c r="G32" s="44">
        <f t="shared" si="1"/>
        <v>1000</v>
      </c>
      <c r="H32" s="40">
        <v>5</v>
      </c>
      <c r="I32" s="37">
        <f t="shared" si="2"/>
        <v>500</v>
      </c>
      <c r="J32" s="294"/>
      <c r="K32" s="46">
        <f t="shared" si="3"/>
        <v>0</v>
      </c>
      <c r="L32" s="40">
        <v>5</v>
      </c>
      <c r="M32" s="37">
        <f t="shared" si="4"/>
        <v>500</v>
      </c>
      <c r="N32" s="294"/>
      <c r="O32" s="32">
        <f t="shared" si="5"/>
        <v>0</v>
      </c>
      <c r="P32" s="567">
        <f t="shared" si="6"/>
        <v>10</v>
      </c>
      <c r="Q32" s="567">
        <f t="shared" si="7"/>
        <v>0</v>
      </c>
    </row>
    <row r="33" spans="1:17" s="7" customFormat="1" x14ac:dyDescent="0.2">
      <c r="A33" s="582">
        <v>21</v>
      </c>
      <c r="B33" s="295" t="s">
        <v>2155</v>
      </c>
      <c r="C33" s="40"/>
      <c r="D33" s="472">
        <f t="shared" si="0"/>
        <v>10</v>
      </c>
      <c r="E33" s="476">
        <v>100</v>
      </c>
      <c r="F33" s="473" t="s">
        <v>2183</v>
      </c>
      <c r="G33" s="44">
        <f t="shared" si="1"/>
        <v>1000</v>
      </c>
      <c r="H33" s="40">
        <v>5</v>
      </c>
      <c r="I33" s="37">
        <f t="shared" si="2"/>
        <v>500</v>
      </c>
      <c r="J33" s="294"/>
      <c r="K33" s="46">
        <f t="shared" si="3"/>
        <v>0</v>
      </c>
      <c r="L33" s="40">
        <v>5</v>
      </c>
      <c r="M33" s="37">
        <f t="shared" si="4"/>
        <v>500</v>
      </c>
      <c r="N33" s="294"/>
      <c r="O33" s="32">
        <f t="shared" si="5"/>
        <v>0</v>
      </c>
      <c r="P33" s="567">
        <f t="shared" si="6"/>
        <v>10</v>
      </c>
      <c r="Q33" s="567">
        <f t="shared" si="7"/>
        <v>0</v>
      </c>
    </row>
    <row r="34" spans="1:17" x14ac:dyDescent="0.2">
      <c r="A34" s="582">
        <v>22</v>
      </c>
      <c r="B34" s="295" t="s">
        <v>2156</v>
      </c>
      <c r="C34" s="40"/>
      <c r="D34" s="472">
        <f t="shared" si="0"/>
        <v>5</v>
      </c>
      <c r="E34" s="479">
        <v>148.91999999999999</v>
      </c>
      <c r="F34" s="473" t="s">
        <v>515</v>
      </c>
      <c r="G34" s="44">
        <f t="shared" si="1"/>
        <v>744.59999999999991</v>
      </c>
      <c r="H34" s="40">
        <v>3</v>
      </c>
      <c r="I34" s="37">
        <f t="shared" si="2"/>
        <v>446.76</v>
      </c>
      <c r="J34" s="294"/>
      <c r="K34" s="46">
        <f t="shared" si="3"/>
        <v>0</v>
      </c>
      <c r="L34" s="40">
        <v>2</v>
      </c>
      <c r="M34" s="37">
        <f t="shared" si="4"/>
        <v>297.83999999999997</v>
      </c>
      <c r="N34" s="294"/>
      <c r="O34" s="32">
        <f t="shared" si="5"/>
        <v>0</v>
      </c>
      <c r="P34" s="567">
        <f t="shared" si="6"/>
        <v>5</v>
      </c>
      <c r="Q34" s="567">
        <f t="shared" si="7"/>
        <v>0</v>
      </c>
    </row>
    <row r="35" spans="1:17" x14ac:dyDescent="0.2">
      <c r="A35" s="582">
        <v>23</v>
      </c>
      <c r="B35" s="480" t="s">
        <v>2157</v>
      </c>
      <c r="C35" s="40"/>
      <c r="D35" s="472">
        <f t="shared" si="0"/>
        <v>5</v>
      </c>
      <c r="E35" s="476">
        <v>4.42</v>
      </c>
      <c r="F35" s="473" t="s">
        <v>512</v>
      </c>
      <c r="G35" s="44">
        <f t="shared" si="1"/>
        <v>22.1</v>
      </c>
      <c r="H35" s="40">
        <v>3</v>
      </c>
      <c r="I35" s="37">
        <f t="shared" si="2"/>
        <v>13.26</v>
      </c>
      <c r="J35" s="294"/>
      <c r="K35" s="46">
        <f t="shared" si="3"/>
        <v>0</v>
      </c>
      <c r="L35" s="40">
        <v>2</v>
      </c>
      <c r="M35" s="37">
        <f t="shared" si="4"/>
        <v>8.84</v>
      </c>
      <c r="N35" s="294"/>
      <c r="O35" s="32">
        <f t="shared" si="5"/>
        <v>0</v>
      </c>
      <c r="P35" s="567">
        <f t="shared" si="6"/>
        <v>5</v>
      </c>
      <c r="Q35" s="567">
        <f t="shared" si="7"/>
        <v>0</v>
      </c>
    </row>
    <row r="36" spans="1:17" x14ac:dyDescent="0.2">
      <c r="A36" s="582">
        <v>24</v>
      </c>
      <c r="B36" s="295" t="s">
        <v>516</v>
      </c>
      <c r="C36" s="40"/>
      <c r="D36" s="472">
        <f t="shared" si="0"/>
        <v>3</v>
      </c>
      <c r="E36" s="476">
        <v>130</v>
      </c>
      <c r="F36" s="473" t="s">
        <v>512</v>
      </c>
      <c r="G36" s="44">
        <f t="shared" si="1"/>
        <v>390</v>
      </c>
      <c r="H36" s="40">
        <v>3</v>
      </c>
      <c r="I36" s="37">
        <f t="shared" si="2"/>
        <v>390</v>
      </c>
      <c r="J36" s="294"/>
      <c r="K36" s="46">
        <f t="shared" si="3"/>
        <v>0</v>
      </c>
      <c r="L36" s="40"/>
      <c r="M36" s="37">
        <f t="shared" si="4"/>
        <v>0</v>
      </c>
      <c r="N36" s="294"/>
      <c r="O36" s="32">
        <f t="shared" si="5"/>
        <v>0</v>
      </c>
      <c r="P36" s="567">
        <f t="shared" si="6"/>
        <v>3</v>
      </c>
      <c r="Q36" s="567">
        <f t="shared" si="7"/>
        <v>0</v>
      </c>
    </row>
    <row r="37" spans="1:17" x14ac:dyDescent="0.2">
      <c r="A37" s="582">
        <v>25</v>
      </c>
      <c r="B37" s="295" t="s">
        <v>204</v>
      </c>
      <c r="C37" s="40"/>
      <c r="D37" s="472">
        <f t="shared" si="0"/>
        <v>1</v>
      </c>
      <c r="E37" s="476">
        <v>24.84</v>
      </c>
      <c r="F37" s="473" t="s">
        <v>512</v>
      </c>
      <c r="G37" s="44">
        <f t="shared" si="1"/>
        <v>24.84</v>
      </c>
      <c r="H37" s="40">
        <v>1</v>
      </c>
      <c r="I37" s="37">
        <f t="shared" si="2"/>
        <v>24.84</v>
      </c>
      <c r="J37" s="294"/>
      <c r="K37" s="46">
        <f t="shared" si="3"/>
        <v>0</v>
      </c>
      <c r="L37" s="40"/>
      <c r="M37" s="37">
        <f t="shared" si="4"/>
        <v>0</v>
      </c>
      <c r="N37" s="294"/>
      <c r="O37" s="32">
        <f t="shared" si="5"/>
        <v>0</v>
      </c>
      <c r="P37" s="567">
        <f t="shared" si="6"/>
        <v>1</v>
      </c>
      <c r="Q37" s="567">
        <f t="shared" si="7"/>
        <v>0</v>
      </c>
    </row>
    <row r="38" spans="1:17" x14ac:dyDescent="0.2">
      <c r="A38" s="582">
        <v>26</v>
      </c>
      <c r="B38" s="295" t="s">
        <v>517</v>
      </c>
      <c r="C38" s="40"/>
      <c r="D38" s="472">
        <f t="shared" si="0"/>
        <v>4</v>
      </c>
      <c r="E38" s="476">
        <v>70</v>
      </c>
      <c r="F38" s="473" t="s">
        <v>512</v>
      </c>
      <c r="G38" s="44">
        <f t="shared" si="1"/>
        <v>280</v>
      </c>
      <c r="H38" s="40">
        <v>2</v>
      </c>
      <c r="I38" s="37">
        <f t="shared" si="2"/>
        <v>140</v>
      </c>
      <c r="J38" s="294"/>
      <c r="K38" s="46">
        <f t="shared" si="3"/>
        <v>0</v>
      </c>
      <c r="L38" s="40">
        <v>2</v>
      </c>
      <c r="M38" s="37">
        <f t="shared" si="4"/>
        <v>140</v>
      </c>
      <c r="N38" s="294"/>
      <c r="O38" s="32">
        <f t="shared" si="5"/>
        <v>0</v>
      </c>
      <c r="P38" s="567">
        <f t="shared" si="6"/>
        <v>4</v>
      </c>
      <c r="Q38" s="567">
        <f t="shared" si="7"/>
        <v>0</v>
      </c>
    </row>
    <row r="39" spans="1:17" x14ac:dyDescent="0.2">
      <c r="A39" s="582">
        <v>27</v>
      </c>
      <c r="B39" s="295" t="s">
        <v>2158</v>
      </c>
      <c r="C39" s="40"/>
      <c r="D39" s="472">
        <f t="shared" si="0"/>
        <v>4</v>
      </c>
      <c r="E39" s="476">
        <v>20.79</v>
      </c>
      <c r="F39" s="473" t="s">
        <v>2183</v>
      </c>
      <c r="G39" s="44">
        <f t="shared" si="1"/>
        <v>83.16</v>
      </c>
      <c r="H39" s="40">
        <v>2</v>
      </c>
      <c r="I39" s="37">
        <f t="shared" si="2"/>
        <v>41.58</v>
      </c>
      <c r="J39" s="294"/>
      <c r="K39" s="46">
        <f t="shared" si="3"/>
        <v>0</v>
      </c>
      <c r="L39" s="40">
        <v>2</v>
      </c>
      <c r="M39" s="37">
        <f t="shared" si="4"/>
        <v>41.58</v>
      </c>
      <c r="N39" s="294"/>
      <c r="O39" s="32">
        <f t="shared" si="5"/>
        <v>0</v>
      </c>
      <c r="P39" s="567">
        <f t="shared" si="6"/>
        <v>4</v>
      </c>
      <c r="Q39" s="567">
        <f t="shared" si="7"/>
        <v>0</v>
      </c>
    </row>
    <row r="40" spans="1:17" x14ac:dyDescent="0.2">
      <c r="A40" s="582">
        <v>28</v>
      </c>
      <c r="B40" s="295" t="s">
        <v>2159</v>
      </c>
      <c r="C40" s="40"/>
      <c r="D40" s="472">
        <f t="shared" si="0"/>
        <v>10</v>
      </c>
      <c r="E40" s="476">
        <v>32.22</v>
      </c>
      <c r="F40" s="473" t="s">
        <v>2184</v>
      </c>
      <c r="G40" s="44">
        <f t="shared" si="1"/>
        <v>322.2</v>
      </c>
      <c r="H40" s="40">
        <v>5</v>
      </c>
      <c r="I40" s="37">
        <f t="shared" si="2"/>
        <v>161.1</v>
      </c>
      <c r="J40" s="294"/>
      <c r="K40" s="46">
        <f t="shared" si="3"/>
        <v>0</v>
      </c>
      <c r="L40" s="40">
        <v>5</v>
      </c>
      <c r="M40" s="37">
        <f t="shared" si="4"/>
        <v>161.1</v>
      </c>
      <c r="N40" s="294"/>
      <c r="O40" s="32">
        <f t="shared" si="5"/>
        <v>0</v>
      </c>
      <c r="P40" s="567">
        <f t="shared" si="6"/>
        <v>10</v>
      </c>
      <c r="Q40" s="567">
        <f t="shared" si="7"/>
        <v>0</v>
      </c>
    </row>
    <row r="41" spans="1:17" x14ac:dyDescent="0.2">
      <c r="A41" s="582">
        <v>29</v>
      </c>
      <c r="B41" s="295" t="s">
        <v>2160</v>
      </c>
      <c r="C41" s="40"/>
      <c r="D41" s="472">
        <f t="shared" si="0"/>
        <v>10</v>
      </c>
      <c r="E41" s="476">
        <v>41.5</v>
      </c>
      <c r="F41" s="473" t="s">
        <v>2184</v>
      </c>
      <c r="G41" s="44">
        <f t="shared" si="1"/>
        <v>415</v>
      </c>
      <c r="H41" s="40">
        <v>5</v>
      </c>
      <c r="I41" s="37">
        <f t="shared" si="2"/>
        <v>207.5</v>
      </c>
      <c r="J41" s="294"/>
      <c r="K41" s="46">
        <f t="shared" si="3"/>
        <v>0</v>
      </c>
      <c r="L41" s="40">
        <v>5</v>
      </c>
      <c r="M41" s="37">
        <f t="shared" si="4"/>
        <v>207.5</v>
      </c>
      <c r="N41" s="294"/>
      <c r="O41" s="32">
        <f t="shared" si="5"/>
        <v>0</v>
      </c>
      <c r="P41" s="567">
        <f t="shared" si="6"/>
        <v>10</v>
      </c>
      <c r="Q41" s="567">
        <f t="shared" si="7"/>
        <v>0</v>
      </c>
    </row>
    <row r="42" spans="1:17" x14ac:dyDescent="0.2">
      <c r="A42" s="582">
        <v>30</v>
      </c>
      <c r="B42" s="295" t="s">
        <v>2161</v>
      </c>
      <c r="C42" s="40"/>
      <c r="D42" s="472">
        <f t="shared" si="0"/>
        <v>10</v>
      </c>
      <c r="E42" s="476">
        <v>56.06</v>
      </c>
      <c r="F42" s="473" t="s">
        <v>2184</v>
      </c>
      <c r="G42" s="44">
        <f t="shared" si="1"/>
        <v>560.6</v>
      </c>
      <c r="H42" s="40">
        <v>5</v>
      </c>
      <c r="I42" s="37">
        <f t="shared" si="2"/>
        <v>280.3</v>
      </c>
      <c r="J42" s="294"/>
      <c r="K42" s="46">
        <f t="shared" si="3"/>
        <v>0</v>
      </c>
      <c r="L42" s="40">
        <v>5</v>
      </c>
      <c r="M42" s="37">
        <f t="shared" si="4"/>
        <v>280.3</v>
      </c>
      <c r="N42" s="294"/>
      <c r="O42" s="32">
        <f t="shared" si="5"/>
        <v>0</v>
      </c>
      <c r="P42" s="567">
        <f t="shared" si="6"/>
        <v>10</v>
      </c>
      <c r="Q42" s="567">
        <f t="shared" si="7"/>
        <v>0</v>
      </c>
    </row>
    <row r="43" spans="1:17" x14ac:dyDescent="0.2">
      <c r="A43" s="582">
        <v>31</v>
      </c>
      <c r="B43" s="295" t="s">
        <v>2162</v>
      </c>
      <c r="C43" s="40"/>
      <c r="D43" s="472">
        <f t="shared" si="0"/>
        <v>5</v>
      </c>
      <c r="E43" s="476">
        <v>78.92</v>
      </c>
      <c r="F43" s="473" t="s">
        <v>2183</v>
      </c>
      <c r="G43" s="44">
        <f t="shared" si="1"/>
        <v>394.6</v>
      </c>
      <c r="H43" s="40">
        <v>3</v>
      </c>
      <c r="I43" s="37">
        <f t="shared" si="2"/>
        <v>236.76</v>
      </c>
      <c r="J43" s="294"/>
      <c r="K43" s="46">
        <f t="shared" si="3"/>
        <v>0</v>
      </c>
      <c r="L43" s="40">
        <v>2</v>
      </c>
      <c r="M43" s="37">
        <f t="shared" si="4"/>
        <v>157.84</v>
      </c>
      <c r="N43" s="294"/>
      <c r="O43" s="32">
        <f t="shared" si="5"/>
        <v>0</v>
      </c>
      <c r="P43" s="567">
        <f t="shared" si="6"/>
        <v>5</v>
      </c>
      <c r="Q43" s="567">
        <f t="shared" si="7"/>
        <v>0</v>
      </c>
    </row>
    <row r="44" spans="1:17" x14ac:dyDescent="0.2">
      <c r="A44" s="582">
        <v>32</v>
      </c>
      <c r="B44" s="295" t="s">
        <v>2163</v>
      </c>
      <c r="C44" s="40"/>
      <c r="D44" s="472">
        <f t="shared" si="0"/>
        <v>10</v>
      </c>
      <c r="E44" s="476">
        <v>5.98</v>
      </c>
      <c r="F44" s="473" t="s">
        <v>2183</v>
      </c>
      <c r="G44" s="44">
        <f t="shared" si="1"/>
        <v>59.800000000000004</v>
      </c>
      <c r="H44" s="40">
        <v>5</v>
      </c>
      <c r="I44" s="37">
        <f t="shared" si="2"/>
        <v>29.900000000000002</v>
      </c>
      <c r="J44" s="294"/>
      <c r="K44" s="46">
        <f t="shared" si="3"/>
        <v>0</v>
      </c>
      <c r="L44" s="40">
        <v>5</v>
      </c>
      <c r="M44" s="37">
        <f t="shared" si="4"/>
        <v>29.900000000000002</v>
      </c>
      <c r="N44" s="294"/>
      <c r="O44" s="32">
        <f t="shared" si="5"/>
        <v>0</v>
      </c>
      <c r="P44" s="567">
        <f t="shared" si="6"/>
        <v>10</v>
      </c>
      <c r="Q44" s="567">
        <f t="shared" si="7"/>
        <v>0</v>
      </c>
    </row>
    <row r="45" spans="1:17" x14ac:dyDescent="0.2">
      <c r="A45" s="582">
        <v>33</v>
      </c>
      <c r="B45" s="295" t="s">
        <v>2164</v>
      </c>
      <c r="C45" s="40"/>
      <c r="D45" s="472">
        <f t="shared" si="0"/>
        <v>10</v>
      </c>
      <c r="E45" s="476">
        <v>12.74</v>
      </c>
      <c r="F45" s="473" t="s">
        <v>2183</v>
      </c>
      <c r="G45" s="44">
        <f t="shared" si="1"/>
        <v>127.4</v>
      </c>
      <c r="H45" s="40">
        <v>5</v>
      </c>
      <c r="I45" s="37">
        <f t="shared" si="2"/>
        <v>63.7</v>
      </c>
      <c r="J45" s="294"/>
      <c r="K45" s="46">
        <f t="shared" si="3"/>
        <v>0</v>
      </c>
      <c r="L45" s="40">
        <v>5</v>
      </c>
      <c r="M45" s="37">
        <f t="shared" si="4"/>
        <v>63.7</v>
      </c>
      <c r="N45" s="294"/>
      <c r="O45" s="32">
        <f t="shared" si="5"/>
        <v>0</v>
      </c>
      <c r="P45" s="567">
        <f t="shared" si="6"/>
        <v>10</v>
      </c>
      <c r="Q45" s="567">
        <f t="shared" si="7"/>
        <v>0</v>
      </c>
    </row>
    <row r="46" spans="1:17" x14ac:dyDescent="0.2">
      <c r="A46" s="582">
        <v>34</v>
      </c>
      <c r="B46" s="295" t="s">
        <v>2165</v>
      </c>
      <c r="C46" s="40"/>
      <c r="D46" s="472">
        <f t="shared" si="0"/>
        <v>30</v>
      </c>
      <c r="E46" s="476">
        <v>114.51</v>
      </c>
      <c r="F46" s="473" t="s">
        <v>2185</v>
      </c>
      <c r="G46" s="44">
        <f t="shared" si="1"/>
        <v>3435.3</v>
      </c>
      <c r="H46" s="40">
        <v>15</v>
      </c>
      <c r="I46" s="37">
        <f t="shared" si="2"/>
        <v>1717.65</v>
      </c>
      <c r="J46" s="294"/>
      <c r="K46" s="46">
        <f t="shared" si="3"/>
        <v>0</v>
      </c>
      <c r="L46" s="40">
        <v>15</v>
      </c>
      <c r="M46" s="37">
        <f t="shared" si="4"/>
        <v>1717.65</v>
      </c>
      <c r="N46" s="294"/>
      <c r="O46" s="32">
        <f t="shared" si="5"/>
        <v>0</v>
      </c>
      <c r="P46" s="567">
        <f t="shared" si="6"/>
        <v>30</v>
      </c>
      <c r="Q46" s="567">
        <f t="shared" si="7"/>
        <v>0</v>
      </c>
    </row>
    <row r="47" spans="1:17" x14ac:dyDescent="0.2">
      <c r="A47" s="582">
        <v>35</v>
      </c>
      <c r="B47" s="295" t="s">
        <v>2166</v>
      </c>
      <c r="C47" s="40"/>
      <c r="D47" s="472">
        <f t="shared" si="0"/>
        <v>60</v>
      </c>
      <c r="E47" s="476">
        <v>129.97999999999999</v>
      </c>
      <c r="F47" s="473" t="s">
        <v>2185</v>
      </c>
      <c r="G47" s="44">
        <f t="shared" si="1"/>
        <v>7798.7999999999993</v>
      </c>
      <c r="H47" s="40">
        <v>30</v>
      </c>
      <c r="I47" s="37">
        <f t="shared" si="2"/>
        <v>3899.3999999999996</v>
      </c>
      <c r="J47" s="294"/>
      <c r="K47" s="46">
        <f t="shared" si="3"/>
        <v>0</v>
      </c>
      <c r="L47" s="40">
        <v>30</v>
      </c>
      <c r="M47" s="37">
        <f t="shared" si="4"/>
        <v>3899.3999999999996</v>
      </c>
      <c r="N47" s="294"/>
      <c r="O47" s="32">
        <f t="shared" si="5"/>
        <v>0</v>
      </c>
      <c r="P47" s="567">
        <f t="shared" si="6"/>
        <v>60</v>
      </c>
      <c r="Q47" s="567">
        <f t="shared" si="7"/>
        <v>0</v>
      </c>
    </row>
    <row r="48" spans="1:17" x14ac:dyDescent="0.2">
      <c r="A48" s="582">
        <v>36</v>
      </c>
      <c r="B48" s="295" t="s">
        <v>2167</v>
      </c>
      <c r="C48" s="40"/>
      <c r="D48" s="472">
        <f t="shared" si="0"/>
        <v>10</v>
      </c>
      <c r="E48" s="476">
        <v>34.61</v>
      </c>
      <c r="F48" s="473" t="s">
        <v>512</v>
      </c>
      <c r="G48" s="44">
        <f t="shared" si="1"/>
        <v>346.1</v>
      </c>
      <c r="H48" s="40">
        <v>5</v>
      </c>
      <c r="I48" s="37">
        <f t="shared" si="2"/>
        <v>173.05</v>
      </c>
      <c r="J48" s="294"/>
      <c r="K48" s="46">
        <f t="shared" si="3"/>
        <v>0</v>
      </c>
      <c r="L48" s="40">
        <v>5</v>
      </c>
      <c r="M48" s="37">
        <f t="shared" si="4"/>
        <v>173.05</v>
      </c>
      <c r="N48" s="294"/>
      <c r="O48" s="32">
        <f t="shared" si="5"/>
        <v>0</v>
      </c>
      <c r="P48" s="567">
        <f t="shared" si="6"/>
        <v>10</v>
      </c>
      <c r="Q48" s="567">
        <f t="shared" si="7"/>
        <v>0</v>
      </c>
    </row>
    <row r="49" spans="1:17" x14ac:dyDescent="0.2">
      <c r="A49" s="582">
        <v>37</v>
      </c>
      <c r="B49" s="295" t="s">
        <v>2168</v>
      </c>
      <c r="C49" s="40"/>
      <c r="D49" s="472">
        <f t="shared" si="0"/>
        <v>10</v>
      </c>
      <c r="E49" s="476">
        <v>34.61</v>
      </c>
      <c r="F49" s="473" t="s">
        <v>512</v>
      </c>
      <c r="G49" s="44">
        <f t="shared" si="1"/>
        <v>346.1</v>
      </c>
      <c r="H49" s="40">
        <v>5</v>
      </c>
      <c r="I49" s="37">
        <f t="shared" si="2"/>
        <v>173.05</v>
      </c>
      <c r="J49" s="294"/>
      <c r="K49" s="46">
        <f t="shared" si="3"/>
        <v>0</v>
      </c>
      <c r="L49" s="40">
        <v>5</v>
      </c>
      <c r="M49" s="37">
        <f t="shared" si="4"/>
        <v>173.05</v>
      </c>
      <c r="N49" s="294"/>
      <c r="O49" s="32">
        <f t="shared" si="5"/>
        <v>0</v>
      </c>
      <c r="P49" s="567">
        <f t="shared" si="6"/>
        <v>10</v>
      </c>
      <c r="Q49" s="567">
        <f t="shared" si="7"/>
        <v>0</v>
      </c>
    </row>
    <row r="50" spans="1:17" x14ac:dyDescent="0.2">
      <c r="A50" s="582">
        <v>38</v>
      </c>
      <c r="B50" s="295" t="s">
        <v>2169</v>
      </c>
      <c r="C50" s="40"/>
      <c r="D50" s="472">
        <f t="shared" si="0"/>
        <v>24</v>
      </c>
      <c r="E50" s="476">
        <v>130.80000000000001</v>
      </c>
      <c r="F50" s="473" t="s">
        <v>512</v>
      </c>
      <c r="G50" s="44">
        <f t="shared" si="1"/>
        <v>3139.2000000000003</v>
      </c>
      <c r="H50" s="40">
        <v>12</v>
      </c>
      <c r="I50" s="37">
        <f t="shared" si="2"/>
        <v>1569.6000000000001</v>
      </c>
      <c r="J50" s="294"/>
      <c r="K50" s="46">
        <f t="shared" si="3"/>
        <v>0</v>
      </c>
      <c r="L50" s="40">
        <v>12</v>
      </c>
      <c r="M50" s="37">
        <f t="shared" si="4"/>
        <v>1569.6000000000001</v>
      </c>
      <c r="N50" s="294"/>
      <c r="O50" s="32">
        <f t="shared" si="5"/>
        <v>0</v>
      </c>
      <c r="P50" s="567">
        <f t="shared" si="6"/>
        <v>24</v>
      </c>
      <c r="Q50" s="567">
        <f t="shared" si="7"/>
        <v>0</v>
      </c>
    </row>
    <row r="51" spans="1:17" x14ac:dyDescent="0.2">
      <c r="A51" s="582">
        <v>39</v>
      </c>
      <c r="B51" s="295" t="s">
        <v>2170</v>
      </c>
      <c r="C51" s="40"/>
      <c r="D51" s="472">
        <f t="shared" si="0"/>
        <v>2</v>
      </c>
      <c r="E51" s="476">
        <v>131.96</v>
      </c>
      <c r="F51" s="473" t="s">
        <v>512</v>
      </c>
      <c r="G51" s="44">
        <f t="shared" si="1"/>
        <v>263.92</v>
      </c>
      <c r="H51" s="40">
        <v>1</v>
      </c>
      <c r="I51" s="37">
        <f t="shared" si="2"/>
        <v>131.96</v>
      </c>
      <c r="J51" s="294"/>
      <c r="K51" s="46">
        <f t="shared" si="3"/>
        <v>0</v>
      </c>
      <c r="L51" s="40">
        <v>1</v>
      </c>
      <c r="M51" s="37">
        <f t="shared" si="4"/>
        <v>131.96</v>
      </c>
      <c r="N51" s="294"/>
      <c r="O51" s="32">
        <f t="shared" si="5"/>
        <v>0</v>
      </c>
      <c r="P51" s="567">
        <f t="shared" si="6"/>
        <v>2</v>
      </c>
      <c r="Q51" s="567">
        <f t="shared" si="7"/>
        <v>0</v>
      </c>
    </row>
    <row r="52" spans="1:17" x14ac:dyDescent="0.2">
      <c r="A52" s="582">
        <v>40</v>
      </c>
      <c r="B52" s="295" t="s">
        <v>2171</v>
      </c>
      <c r="C52" s="40"/>
      <c r="D52" s="472">
        <f t="shared" si="0"/>
        <v>6</v>
      </c>
      <c r="E52" s="474">
        <v>19.73</v>
      </c>
      <c r="F52" s="473" t="s">
        <v>887</v>
      </c>
      <c r="G52" s="44">
        <f t="shared" si="1"/>
        <v>118.38</v>
      </c>
      <c r="H52" s="40">
        <v>3</v>
      </c>
      <c r="I52" s="37">
        <f t="shared" si="2"/>
        <v>59.19</v>
      </c>
      <c r="J52" s="294"/>
      <c r="K52" s="46">
        <f t="shared" si="3"/>
        <v>0</v>
      </c>
      <c r="L52" s="40">
        <v>3</v>
      </c>
      <c r="M52" s="37">
        <f t="shared" si="4"/>
        <v>59.19</v>
      </c>
      <c r="N52" s="294"/>
      <c r="O52" s="32">
        <f t="shared" si="5"/>
        <v>0</v>
      </c>
      <c r="P52" s="567">
        <f t="shared" si="6"/>
        <v>6</v>
      </c>
      <c r="Q52" s="567">
        <f t="shared" si="7"/>
        <v>0</v>
      </c>
    </row>
    <row r="53" spans="1:17" x14ac:dyDescent="0.2">
      <c r="A53" s="582">
        <v>41</v>
      </c>
      <c r="B53" s="295" t="s">
        <v>2172</v>
      </c>
      <c r="C53" s="40"/>
      <c r="D53" s="472">
        <f t="shared" si="0"/>
        <v>6</v>
      </c>
      <c r="E53" s="476">
        <v>250</v>
      </c>
      <c r="F53" s="473" t="s">
        <v>118</v>
      </c>
      <c r="G53" s="44">
        <f t="shared" si="1"/>
        <v>1500</v>
      </c>
      <c r="H53" s="40">
        <v>3</v>
      </c>
      <c r="I53" s="37">
        <f t="shared" si="2"/>
        <v>750</v>
      </c>
      <c r="J53" s="294"/>
      <c r="K53" s="46">
        <f t="shared" si="3"/>
        <v>0</v>
      </c>
      <c r="L53" s="40">
        <v>3</v>
      </c>
      <c r="M53" s="37">
        <f t="shared" si="4"/>
        <v>750</v>
      </c>
      <c r="N53" s="294"/>
      <c r="O53" s="32">
        <f t="shared" si="5"/>
        <v>0</v>
      </c>
      <c r="P53" s="567">
        <f t="shared" si="6"/>
        <v>6</v>
      </c>
      <c r="Q53" s="567">
        <f t="shared" si="7"/>
        <v>0</v>
      </c>
    </row>
    <row r="54" spans="1:17" x14ac:dyDescent="0.2">
      <c r="A54" s="582">
        <v>42</v>
      </c>
      <c r="B54" s="295" t="s">
        <v>2173</v>
      </c>
      <c r="C54" s="40"/>
      <c r="D54" s="472">
        <f t="shared" si="0"/>
        <v>6</v>
      </c>
      <c r="E54" s="474">
        <v>250</v>
      </c>
      <c r="F54" s="473" t="s">
        <v>118</v>
      </c>
      <c r="G54" s="44">
        <f t="shared" si="1"/>
        <v>1500</v>
      </c>
      <c r="H54" s="40">
        <v>3</v>
      </c>
      <c r="I54" s="37">
        <f t="shared" si="2"/>
        <v>750</v>
      </c>
      <c r="J54" s="294"/>
      <c r="K54" s="46">
        <f t="shared" si="3"/>
        <v>0</v>
      </c>
      <c r="L54" s="40">
        <v>3</v>
      </c>
      <c r="M54" s="37">
        <f t="shared" si="4"/>
        <v>750</v>
      </c>
      <c r="N54" s="294"/>
      <c r="O54" s="32">
        <f t="shared" si="5"/>
        <v>0</v>
      </c>
      <c r="P54" s="567">
        <f t="shared" si="6"/>
        <v>6</v>
      </c>
      <c r="Q54" s="567">
        <f t="shared" si="7"/>
        <v>0</v>
      </c>
    </row>
    <row r="55" spans="1:17" x14ac:dyDescent="0.2">
      <c r="A55" s="582">
        <v>43</v>
      </c>
      <c r="B55" s="295" t="s">
        <v>2174</v>
      </c>
      <c r="C55" s="40"/>
      <c r="D55" s="472">
        <f t="shared" si="0"/>
        <v>6</v>
      </c>
      <c r="E55" s="476">
        <v>15.6</v>
      </c>
      <c r="F55" s="473" t="s">
        <v>512</v>
      </c>
      <c r="G55" s="44">
        <f t="shared" si="1"/>
        <v>93.6</v>
      </c>
      <c r="H55" s="40">
        <v>3</v>
      </c>
      <c r="I55" s="37">
        <f t="shared" si="2"/>
        <v>46.8</v>
      </c>
      <c r="J55" s="294"/>
      <c r="K55" s="46">
        <f t="shared" si="3"/>
        <v>0</v>
      </c>
      <c r="L55" s="40">
        <v>3</v>
      </c>
      <c r="M55" s="37">
        <f t="shared" si="4"/>
        <v>46.8</v>
      </c>
      <c r="N55" s="294"/>
      <c r="O55" s="32">
        <f t="shared" si="5"/>
        <v>0</v>
      </c>
      <c r="P55" s="567">
        <f t="shared" si="6"/>
        <v>6</v>
      </c>
      <c r="Q55" s="567">
        <f t="shared" si="7"/>
        <v>0</v>
      </c>
    </row>
    <row r="56" spans="1:17" x14ac:dyDescent="0.2">
      <c r="A56" s="582">
        <v>44</v>
      </c>
      <c r="B56" s="295" t="s">
        <v>69</v>
      </c>
      <c r="C56" s="40"/>
      <c r="D56" s="472">
        <f t="shared" si="0"/>
        <v>10</v>
      </c>
      <c r="E56" s="475">
        <v>20.68</v>
      </c>
      <c r="F56" s="361" t="s">
        <v>1747</v>
      </c>
      <c r="G56" s="44">
        <f t="shared" si="1"/>
        <v>206.8</v>
      </c>
      <c r="H56" s="40">
        <v>4</v>
      </c>
      <c r="I56" s="37">
        <f t="shared" si="2"/>
        <v>82.72</v>
      </c>
      <c r="J56" s="294">
        <v>2</v>
      </c>
      <c r="K56" s="46">
        <f t="shared" si="3"/>
        <v>41.36</v>
      </c>
      <c r="L56" s="40">
        <v>4</v>
      </c>
      <c r="M56" s="37">
        <f t="shared" si="4"/>
        <v>82.72</v>
      </c>
      <c r="N56" s="294"/>
      <c r="O56" s="32">
        <f t="shared" si="5"/>
        <v>0</v>
      </c>
      <c r="P56" s="567">
        <f t="shared" si="6"/>
        <v>10</v>
      </c>
      <c r="Q56" s="567">
        <f t="shared" si="7"/>
        <v>0</v>
      </c>
    </row>
    <row r="57" spans="1:17" x14ac:dyDescent="0.2">
      <c r="A57" s="582">
        <v>45</v>
      </c>
      <c r="B57" s="295" t="s">
        <v>518</v>
      </c>
      <c r="C57" s="40"/>
      <c r="D57" s="472">
        <f t="shared" si="0"/>
        <v>10</v>
      </c>
      <c r="E57" s="475">
        <v>82.16</v>
      </c>
      <c r="F57" s="361" t="s">
        <v>31</v>
      </c>
      <c r="G57" s="44">
        <f t="shared" si="1"/>
        <v>821.59999999999991</v>
      </c>
      <c r="H57" s="40">
        <v>5</v>
      </c>
      <c r="I57" s="37">
        <f t="shared" si="2"/>
        <v>410.79999999999995</v>
      </c>
      <c r="J57" s="294">
        <v>2</v>
      </c>
      <c r="K57" s="46">
        <f t="shared" si="3"/>
        <v>164.32</v>
      </c>
      <c r="L57" s="40">
        <v>3</v>
      </c>
      <c r="M57" s="37">
        <f t="shared" si="4"/>
        <v>246.48</v>
      </c>
      <c r="N57" s="294"/>
      <c r="O57" s="32">
        <f t="shared" si="5"/>
        <v>0</v>
      </c>
      <c r="P57" s="567">
        <f t="shared" si="6"/>
        <v>10</v>
      </c>
      <c r="Q57" s="567">
        <f t="shared" si="7"/>
        <v>0</v>
      </c>
    </row>
    <row r="58" spans="1:17" x14ac:dyDescent="0.2">
      <c r="A58" s="582">
        <v>46</v>
      </c>
      <c r="B58" s="295" t="s">
        <v>2175</v>
      </c>
      <c r="C58" s="40"/>
      <c r="D58" s="472">
        <f t="shared" si="0"/>
        <v>1</v>
      </c>
      <c r="E58" s="474">
        <v>2350</v>
      </c>
      <c r="F58" s="583" t="s">
        <v>512</v>
      </c>
      <c r="G58" s="44">
        <f t="shared" si="1"/>
        <v>2350</v>
      </c>
      <c r="H58" s="40"/>
      <c r="I58" s="37">
        <f t="shared" si="2"/>
        <v>0</v>
      </c>
      <c r="J58" s="294"/>
      <c r="K58" s="46">
        <f t="shared" si="3"/>
        <v>0</v>
      </c>
      <c r="L58" s="40">
        <v>1</v>
      </c>
      <c r="M58" s="37">
        <f t="shared" si="4"/>
        <v>2350</v>
      </c>
      <c r="N58" s="294"/>
      <c r="O58" s="32">
        <f t="shared" si="5"/>
        <v>0</v>
      </c>
      <c r="P58" s="567">
        <f t="shared" si="6"/>
        <v>1</v>
      </c>
      <c r="Q58" s="567">
        <f t="shared" si="7"/>
        <v>0</v>
      </c>
    </row>
    <row r="59" spans="1:17" x14ac:dyDescent="0.2">
      <c r="A59" s="582">
        <v>47</v>
      </c>
      <c r="B59" s="295" t="s">
        <v>2176</v>
      </c>
      <c r="C59" s="40"/>
      <c r="D59" s="472">
        <f t="shared" si="0"/>
        <v>12</v>
      </c>
      <c r="E59" s="476">
        <v>259.2</v>
      </c>
      <c r="F59" s="583" t="s">
        <v>512</v>
      </c>
      <c r="G59" s="44">
        <f t="shared" si="1"/>
        <v>3110.3999999999996</v>
      </c>
      <c r="H59" s="40">
        <v>6</v>
      </c>
      <c r="I59" s="37">
        <f t="shared" si="2"/>
        <v>1555.1999999999998</v>
      </c>
      <c r="J59" s="294">
        <v>6</v>
      </c>
      <c r="K59" s="46">
        <f t="shared" si="3"/>
        <v>1555.1999999999998</v>
      </c>
      <c r="L59" s="40"/>
      <c r="M59" s="37">
        <f t="shared" si="4"/>
        <v>0</v>
      </c>
      <c r="N59" s="294"/>
      <c r="O59" s="32">
        <f t="shared" si="5"/>
        <v>0</v>
      </c>
      <c r="P59" s="567">
        <f t="shared" si="6"/>
        <v>12</v>
      </c>
      <c r="Q59" s="567">
        <f t="shared" si="7"/>
        <v>0</v>
      </c>
    </row>
    <row r="60" spans="1:17" x14ac:dyDescent="0.2">
      <c r="A60" s="582">
        <v>48</v>
      </c>
      <c r="B60" s="295" t="s">
        <v>2177</v>
      </c>
      <c r="C60" s="40"/>
      <c r="D60" s="472">
        <f t="shared" si="0"/>
        <v>6</v>
      </c>
      <c r="E60" s="476">
        <v>259.2</v>
      </c>
      <c r="F60" s="583" t="s">
        <v>512</v>
      </c>
      <c r="G60" s="44">
        <f t="shared" si="1"/>
        <v>1555.1999999999998</v>
      </c>
      <c r="H60" s="40">
        <v>3</v>
      </c>
      <c r="I60" s="37">
        <f t="shared" si="2"/>
        <v>777.59999999999991</v>
      </c>
      <c r="J60" s="294">
        <v>3</v>
      </c>
      <c r="K60" s="46">
        <f t="shared" si="3"/>
        <v>777.59999999999991</v>
      </c>
      <c r="L60" s="40"/>
      <c r="M60" s="37">
        <f t="shared" si="4"/>
        <v>0</v>
      </c>
      <c r="N60" s="294"/>
      <c r="O60" s="32">
        <f t="shared" si="5"/>
        <v>0</v>
      </c>
      <c r="P60" s="567">
        <f t="shared" si="6"/>
        <v>6</v>
      </c>
      <c r="Q60" s="567">
        <f t="shared" si="7"/>
        <v>0</v>
      </c>
    </row>
    <row r="61" spans="1:17" x14ac:dyDescent="0.2">
      <c r="A61" s="582">
        <v>49</v>
      </c>
      <c r="B61" s="295" t="s">
        <v>2178</v>
      </c>
      <c r="C61" s="40"/>
      <c r="D61" s="472">
        <f t="shared" si="0"/>
        <v>6</v>
      </c>
      <c r="E61" s="476">
        <v>259.2</v>
      </c>
      <c r="F61" s="583" t="s">
        <v>512</v>
      </c>
      <c r="G61" s="44">
        <f t="shared" si="1"/>
        <v>1555.1999999999998</v>
      </c>
      <c r="H61" s="40">
        <v>3</v>
      </c>
      <c r="I61" s="37">
        <f t="shared" si="2"/>
        <v>777.59999999999991</v>
      </c>
      <c r="J61" s="294">
        <v>3</v>
      </c>
      <c r="K61" s="46">
        <f t="shared" si="3"/>
        <v>777.59999999999991</v>
      </c>
      <c r="L61" s="40"/>
      <c r="M61" s="37">
        <f t="shared" si="4"/>
        <v>0</v>
      </c>
      <c r="N61" s="294"/>
      <c r="O61" s="32">
        <f t="shared" si="5"/>
        <v>0</v>
      </c>
      <c r="P61" s="567">
        <f t="shared" si="6"/>
        <v>6</v>
      </c>
      <c r="Q61" s="567">
        <f t="shared" si="7"/>
        <v>0</v>
      </c>
    </row>
    <row r="62" spans="1:17" x14ac:dyDescent="0.2">
      <c r="A62" s="582">
        <v>50</v>
      </c>
      <c r="B62" s="295" t="s">
        <v>2179</v>
      </c>
      <c r="C62" s="40"/>
      <c r="D62" s="472">
        <f t="shared" si="0"/>
        <v>6</v>
      </c>
      <c r="E62" s="477">
        <v>259.2</v>
      </c>
      <c r="F62" s="583" t="s">
        <v>512</v>
      </c>
      <c r="G62" s="44">
        <f t="shared" si="1"/>
        <v>1555.1999999999998</v>
      </c>
      <c r="H62" s="40">
        <v>3</v>
      </c>
      <c r="I62" s="37">
        <f t="shared" si="2"/>
        <v>777.59999999999991</v>
      </c>
      <c r="J62" s="294">
        <v>3</v>
      </c>
      <c r="K62" s="46">
        <f t="shared" si="3"/>
        <v>777.59999999999991</v>
      </c>
      <c r="L62" s="40"/>
      <c r="M62" s="37">
        <f t="shared" si="4"/>
        <v>0</v>
      </c>
      <c r="N62" s="294"/>
      <c r="O62" s="32">
        <f t="shared" si="5"/>
        <v>0</v>
      </c>
      <c r="P62" s="567">
        <f t="shared" si="6"/>
        <v>6</v>
      </c>
      <c r="Q62" s="567">
        <f t="shared" si="7"/>
        <v>0</v>
      </c>
    </row>
    <row r="63" spans="1:17" x14ac:dyDescent="0.2">
      <c r="A63" s="582">
        <v>51</v>
      </c>
      <c r="B63" s="295" t="s">
        <v>2180</v>
      </c>
      <c r="C63" s="40"/>
      <c r="D63" s="472">
        <f t="shared" si="0"/>
        <v>2</v>
      </c>
      <c r="E63" s="476">
        <v>350</v>
      </c>
      <c r="F63" s="583" t="s">
        <v>45</v>
      </c>
      <c r="G63" s="44">
        <f t="shared" si="1"/>
        <v>700</v>
      </c>
      <c r="H63" s="40">
        <v>1</v>
      </c>
      <c r="I63" s="37">
        <f t="shared" si="2"/>
        <v>350</v>
      </c>
      <c r="J63" s="294"/>
      <c r="K63" s="46">
        <f t="shared" si="3"/>
        <v>0</v>
      </c>
      <c r="L63" s="40">
        <v>1</v>
      </c>
      <c r="M63" s="37">
        <f t="shared" si="4"/>
        <v>350</v>
      </c>
      <c r="N63" s="294"/>
      <c r="O63" s="32">
        <f t="shared" si="5"/>
        <v>0</v>
      </c>
      <c r="P63" s="567">
        <f t="shared" si="6"/>
        <v>2</v>
      </c>
      <c r="Q63" s="567">
        <f t="shared" si="7"/>
        <v>0</v>
      </c>
    </row>
    <row r="64" spans="1:17" x14ac:dyDescent="0.2">
      <c r="A64" s="582">
        <v>52</v>
      </c>
      <c r="B64" s="481" t="s">
        <v>2181</v>
      </c>
      <c r="C64" s="40"/>
      <c r="D64" s="472">
        <f t="shared" si="0"/>
        <v>24</v>
      </c>
      <c r="E64" s="476"/>
      <c r="F64" s="583" t="s">
        <v>31</v>
      </c>
      <c r="G64" s="44">
        <f t="shared" si="1"/>
        <v>0</v>
      </c>
      <c r="H64" s="40">
        <v>12</v>
      </c>
      <c r="I64" s="37">
        <f t="shared" si="2"/>
        <v>0</v>
      </c>
      <c r="J64" s="294"/>
      <c r="K64" s="46">
        <f t="shared" si="3"/>
        <v>0</v>
      </c>
      <c r="L64" s="40">
        <v>12</v>
      </c>
      <c r="M64" s="37">
        <f t="shared" si="4"/>
        <v>0</v>
      </c>
      <c r="N64" s="294"/>
      <c r="O64" s="32">
        <f t="shared" si="5"/>
        <v>0</v>
      </c>
      <c r="P64" s="567">
        <f t="shared" si="6"/>
        <v>24</v>
      </c>
      <c r="Q64" s="567">
        <f t="shared" si="7"/>
        <v>0</v>
      </c>
    </row>
    <row r="65" spans="1:17" x14ac:dyDescent="0.2">
      <c r="A65" s="582">
        <v>53</v>
      </c>
      <c r="B65" s="481" t="s">
        <v>948</v>
      </c>
      <c r="C65" s="40"/>
      <c r="D65" s="472">
        <f t="shared" si="0"/>
        <v>24</v>
      </c>
      <c r="E65" s="476">
        <v>450</v>
      </c>
      <c r="F65" s="583" t="s">
        <v>31</v>
      </c>
      <c r="G65" s="44">
        <f t="shared" si="1"/>
        <v>10800</v>
      </c>
      <c r="H65" s="40">
        <v>12</v>
      </c>
      <c r="I65" s="37">
        <f t="shared" si="2"/>
        <v>5400</v>
      </c>
      <c r="J65" s="294"/>
      <c r="K65" s="46">
        <f t="shared" si="3"/>
        <v>0</v>
      </c>
      <c r="L65" s="40">
        <v>12</v>
      </c>
      <c r="M65" s="37">
        <f t="shared" si="4"/>
        <v>5400</v>
      </c>
      <c r="N65" s="294"/>
      <c r="O65" s="32">
        <f t="shared" si="5"/>
        <v>0</v>
      </c>
      <c r="P65" s="567">
        <f t="shared" si="6"/>
        <v>24</v>
      </c>
      <c r="Q65" s="567">
        <f t="shared" si="7"/>
        <v>0</v>
      </c>
    </row>
    <row r="66" spans="1:17" x14ac:dyDescent="0.2">
      <c r="A66" s="582">
        <v>54</v>
      </c>
      <c r="B66" s="481" t="s">
        <v>1361</v>
      </c>
      <c r="C66" s="40"/>
      <c r="D66" s="472">
        <f t="shared" si="0"/>
        <v>24</v>
      </c>
      <c r="E66" s="476">
        <v>350</v>
      </c>
      <c r="F66" s="583" t="s">
        <v>31</v>
      </c>
      <c r="G66" s="44">
        <f t="shared" si="1"/>
        <v>8400</v>
      </c>
      <c r="H66" s="40">
        <v>12</v>
      </c>
      <c r="I66" s="37">
        <f t="shared" si="2"/>
        <v>4200</v>
      </c>
      <c r="J66" s="294"/>
      <c r="K66" s="46">
        <f t="shared" si="3"/>
        <v>0</v>
      </c>
      <c r="L66" s="40">
        <v>12</v>
      </c>
      <c r="M66" s="37">
        <f t="shared" si="4"/>
        <v>4200</v>
      </c>
      <c r="N66" s="294"/>
      <c r="O66" s="32">
        <f t="shared" si="5"/>
        <v>0</v>
      </c>
      <c r="P66" s="567">
        <f t="shared" si="6"/>
        <v>24</v>
      </c>
      <c r="Q66" s="567">
        <f t="shared" si="7"/>
        <v>0</v>
      </c>
    </row>
    <row r="67" spans="1:17" x14ac:dyDescent="0.2">
      <c r="A67" s="582">
        <v>55</v>
      </c>
      <c r="B67" s="295" t="s">
        <v>2182</v>
      </c>
      <c r="C67" s="40"/>
      <c r="D67" s="472">
        <f t="shared" si="0"/>
        <v>2</v>
      </c>
      <c r="E67" s="478">
        <v>5000</v>
      </c>
      <c r="F67" s="583" t="s">
        <v>31</v>
      </c>
      <c r="G67" s="44">
        <f t="shared" si="1"/>
        <v>10000</v>
      </c>
      <c r="H67" s="40">
        <v>2</v>
      </c>
      <c r="I67" s="37">
        <f t="shared" si="2"/>
        <v>10000</v>
      </c>
      <c r="J67" s="294"/>
      <c r="K67" s="46">
        <f t="shared" si="3"/>
        <v>0</v>
      </c>
      <c r="L67" s="40"/>
      <c r="M67" s="37">
        <f t="shared" si="4"/>
        <v>0</v>
      </c>
      <c r="N67" s="294"/>
      <c r="O67" s="32">
        <f t="shared" si="5"/>
        <v>0</v>
      </c>
      <c r="P67" s="567">
        <f t="shared" si="6"/>
        <v>2</v>
      </c>
      <c r="Q67" s="567">
        <f t="shared" si="7"/>
        <v>0</v>
      </c>
    </row>
    <row r="68" spans="1:17" x14ac:dyDescent="0.25">
      <c r="A68" s="582"/>
      <c r="B68" s="429"/>
      <c r="C68" s="40"/>
      <c r="D68" s="421"/>
      <c r="E68" s="86"/>
      <c r="F68" s="583"/>
      <c r="G68" s="44"/>
      <c r="H68" s="40"/>
      <c r="I68" s="37"/>
      <c r="J68" s="294"/>
      <c r="K68" s="46"/>
      <c r="L68" s="40"/>
      <c r="M68" s="37"/>
      <c r="N68" s="294"/>
      <c r="O68" s="32"/>
      <c r="P68" s="567">
        <f t="shared" si="6"/>
        <v>0</v>
      </c>
      <c r="Q68" s="567">
        <f t="shared" si="7"/>
        <v>0</v>
      </c>
    </row>
    <row r="69" spans="1:17" x14ac:dyDescent="0.25">
      <c r="A69" s="582"/>
      <c r="B69" s="429"/>
      <c r="C69" s="40"/>
      <c r="D69" s="421"/>
      <c r="E69" s="86"/>
      <c r="F69" s="583"/>
      <c r="G69" s="44"/>
      <c r="H69" s="40"/>
      <c r="I69" s="37"/>
      <c r="J69" s="294"/>
      <c r="K69" s="46"/>
      <c r="L69" s="40"/>
      <c r="M69" s="37"/>
      <c r="N69" s="294"/>
      <c r="O69" s="32"/>
      <c r="P69" s="567">
        <f t="shared" si="6"/>
        <v>0</v>
      </c>
      <c r="Q69" s="567">
        <f t="shared" si="7"/>
        <v>0</v>
      </c>
    </row>
    <row r="70" spans="1:17" ht="13.5" thickBot="1" x14ac:dyDescent="0.3">
      <c r="A70" s="586"/>
      <c r="B70" s="64"/>
      <c r="C70" s="65"/>
      <c r="D70" s="66"/>
      <c r="E70" s="67"/>
      <c r="F70" s="614"/>
      <c r="G70" s="69"/>
      <c r="H70" s="65"/>
      <c r="I70" s="71"/>
      <c r="J70" s="523"/>
      <c r="K70" s="69"/>
      <c r="L70" s="65"/>
      <c r="M70" s="71"/>
      <c r="N70" s="523"/>
      <c r="O70" s="73"/>
      <c r="P70" s="567"/>
      <c r="Q70" s="567"/>
    </row>
    <row r="71" spans="1:17" ht="14.25" thickTop="1" thickBot="1" x14ac:dyDescent="0.3">
      <c r="A71" s="588"/>
      <c r="B71" s="589" t="s">
        <v>77</v>
      </c>
      <c r="C71" s="590"/>
      <c r="D71" s="591"/>
      <c r="E71" s="592"/>
      <c r="F71" s="593"/>
      <c r="G71" s="80">
        <f>SUM(G13:G69)</f>
        <v>77152.909999999989</v>
      </c>
      <c r="H71" s="590"/>
      <c r="I71" s="80">
        <f>SUM(I13:I70)</f>
        <v>43177.12999999999</v>
      </c>
      <c r="J71" s="592"/>
      <c r="K71" s="80">
        <f>SUM(K13:K70)</f>
        <v>4093.6799999999994</v>
      </c>
      <c r="L71" s="590"/>
      <c r="M71" s="80">
        <f>SUM(M13:M70)</f>
        <v>29882.1</v>
      </c>
      <c r="N71" s="592"/>
      <c r="O71" s="80">
        <f>SUM(O13:O70)</f>
        <v>0</v>
      </c>
      <c r="P71" s="567"/>
      <c r="Q71" s="567"/>
    </row>
    <row r="72" spans="1:17" ht="13.5" thickTop="1" x14ac:dyDescent="0.25">
      <c r="A72" s="594" t="s">
        <v>5</v>
      </c>
      <c r="B72" s="568"/>
      <c r="C72" s="567"/>
      <c r="D72" s="568" t="s">
        <v>6</v>
      </c>
      <c r="E72" s="568"/>
      <c r="F72" s="569"/>
      <c r="G72" s="22"/>
      <c r="H72" s="567"/>
      <c r="I72" s="22"/>
      <c r="J72" s="567"/>
      <c r="K72" s="22"/>
      <c r="L72" s="595"/>
      <c r="M72" s="23" t="s">
        <v>7</v>
      </c>
      <c r="N72" s="567"/>
      <c r="P72" s="567"/>
      <c r="Q72" s="567"/>
    </row>
    <row r="73" spans="1:17" x14ac:dyDescent="0.25">
      <c r="A73" s="594"/>
      <c r="B73" s="594"/>
      <c r="C73" s="595"/>
      <c r="D73" s="594" t="s">
        <v>8</v>
      </c>
      <c r="E73" s="594"/>
      <c r="F73" s="596"/>
      <c r="H73" s="595"/>
      <c r="J73" s="595"/>
      <c r="L73" s="595"/>
      <c r="N73" s="595"/>
      <c r="P73" s="567"/>
      <c r="Q73" s="567"/>
    </row>
    <row r="74" spans="1:17" x14ac:dyDescent="0.25">
      <c r="A74" s="594"/>
      <c r="B74" s="594"/>
      <c r="C74" s="595"/>
      <c r="D74" s="595"/>
      <c r="E74" s="594"/>
      <c r="F74" s="596"/>
      <c r="H74" s="595"/>
      <c r="J74" s="595"/>
      <c r="L74" s="595"/>
      <c r="N74" s="595"/>
      <c r="P74" s="567"/>
      <c r="Q74" s="567"/>
    </row>
    <row r="75" spans="1:17" x14ac:dyDescent="0.25">
      <c r="A75" s="594"/>
      <c r="B75" s="594"/>
      <c r="C75" s="595"/>
      <c r="D75" s="595"/>
      <c r="E75" s="594"/>
      <c r="F75" s="596"/>
      <c r="H75" s="595"/>
      <c r="J75" s="595"/>
      <c r="L75" s="595"/>
      <c r="N75" s="595"/>
      <c r="P75" s="567"/>
      <c r="Q75" s="567"/>
    </row>
    <row r="76" spans="1:17" x14ac:dyDescent="0.25">
      <c r="A76" s="696" t="s">
        <v>510</v>
      </c>
      <c r="B76" s="696"/>
      <c r="C76" s="567"/>
      <c r="D76" s="696" t="s">
        <v>9</v>
      </c>
      <c r="E76" s="696"/>
      <c r="F76" s="696"/>
      <c r="G76" s="20"/>
      <c r="H76" s="696" t="s">
        <v>10</v>
      </c>
      <c r="I76" s="696"/>
      <c r="J76" s="696"/>
      <c r="K76" s="20"/>
      <c r="L76" s="567"/>
      <c r="M76" s="696" t="s">
        <v>25</v>
      </c>
      <c r="N76" s="696"/>
      <c r="O76" s="696"/>
      <c r="P76" s="567"/>
      <c r="Q76" s="567"/>
    </row>
    <row r="77" spans="1:17" x14ac:dyDescent="0.25">
      <c r="A77" s="688" t="s">
        <v>11</v>
      </c>
      <c r="B77" s="688"/>
      <c r="C77" s="597"/>
      <c r="D77" s="688" t="s">
        <v>12</v>
      </c>
      <c r="E77" s="688"/>
      <c r="F77" s="688"/>
      <c r="G77" s="24"/>
      <c r="H77" s="688" t="s">
        <v>13</v>
      </c>
      <c r="I77" s="688"/>
      <c r="J77" s="688"/>
      <c r="K77" s="24"/>
      <c r="L77" s="597"/>
      <c r="M77" s="688" t="s">
        <v>26</v>
      </c>
      <c r="N77" s="688"/>
      <c r="O77" s="688"/>
      <c r="P77" s="567"/>
      <c r="Q77" s="567"/>
    </row>
    <row r="78" spans="1:17" x14ac:dyDescent="0.25">
      <c r="A78" s="594"/>
      <c r="B78" s="594"/>
      <c r="C78" s="595"/>
      <c r="D78" s="595"/>
      <c r="E78" s="594"/>
      <c r="F78" s="596"/>
      <c r="H78" s="595"/>
      <c r="J78" s="595"/>
      <c r="L78" s="595"/>
      <c r="N78" s="595"/>
      <c r="P78" s="595"/>
      <c r="Q78" s="595"/>
    </row>
    <row r="79" spans="1:17" x14ac:dyDescent="0.25">
      <c r="A79" s="594"/>
      <c r="B79" s="594"/>
      <c r="C79" s="595"/>
      <c r="D79" s="595"/>
      <c r="E79" s="594"/>
      <c r="F79" s="596"/>
      <c r="H79" s="595"/>
      <c r="J79" s="595"/>
      <c r="L79" s="595"/>
      <c r="N79" s="595"/>
      <c r="P79" s="595"/>
      <c r="Q79" s="595"/>
    </row>
    <row r="80" spans="1:17" x14ac:dyDescent="0.25">
      <c r="A80" s="594"/>
      <c r="B80" s="594"/>
      <c r="C80" s="595"/>
      <c r="D80" s="595"/>
      <c r="E80" s="594"/>
      <c r="F80" s="596"/>
      <c r="H80" s="595"/>
      <c r="J80" s="595"/>
      <c r="L80" s="595"/>
      <c r="N80" s="595"/>
      <c r="P80" s="595"/>
      <c r="Q80" s="595"/>
    </row>
    <row r="81" spans="1:17" x14ac:dyDescent="0.25">
      <c r="A81" s="594"/>
      <c r="B81" s="594"/>
      <c r="C81" s="595"/>
      <c r="D81" s="595"/>
      <c r="E81" s="594"/>
      <c r="F81" s="596"/>
      <c r="H81" s="595"/>
      <c r="J81" s="595"/>
      <c r="L81" s="595"/>
      <c r="N81" s="595"/>
      <c r="P81" s="595"/>
      <c r="Q81" s="595"/>
    </row>
  </sheetData>
  <mergeCells count="26">
    <mergeCell ref="C6:E6"/>
    <mergeCell ref="A1:O1"/>
    <mergeCell ref="A2:O2"/>
    <mergeCell ref="C4:E4"/>
    <mergeCell ref="F4:I4"/>
    <mergeCell ref="C5:E5"/>
    <mergeCell ref="H9:O9"/>
    <mergeCell ref="E10:F11"/>
    <mergeCell ref="G10:G11"/>
    <mergeCell ref="H10:I11"/>
    <mergeCell ref="J10:K11"/>
    <mergeCell ref="L10:M11"/>
    <mergeCell ref="N10:O11"/>
    <mergeCell ref="C7:E7"/>
    <mergeCell ref="A9:A11"/>
    <mergeCell ref="B9:B11"/>
    <mergeCell ref="C9:D9"/>
    <mergeCell ref="E9:G9"/>
    <mergeCell ref="A76:B76"/>
    <mergeCell ref="D76:F76"/>
    <mergeCell ref="H76:J76"/>
    <mergeCell ref="M76:O76"/>
    <mergeCell ref="A77:B77"/>
    <mergeCell ref="D77:F77"/>
    <mergeCell ref="H77:J77"/>
    <mergeCell ref="M77:O77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74"/>
  <sheetViews>
    <sheetView showWhiteSpace="0" view="pageLayout" topLeftCell="A19" zoomScale="85" zoomScaleNormal="100" zoomScalePageLayoutView="85" workbookViewId="0">
      <selection activeCell="E55" sqref="E55"/>
    </sheetView>
  </sheetViews>
  <sheetFormatPr defaultColWidth="9.140625" defaultRowHeight="12.75" x14ac:dyDescent="0.25"/>
  <cols>
    <col min="1" max="1" width="5.42578125" style="8" customWidth="1"/>
    <col min="2" max="2" width="31.28515625" style="8" customWidth="1"/>
    <col min="3" max="4" width="8.85546875" style="4" customWidth="1"/>
    <col min="5" max="5" width="9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245"/>
      <c r="D3" s="245"/>
      <c r="F3" s="16"/>
      <c r="G3" s="20"/>
      <c r="H3" s="245"/>
      <c r="I3" s="20"/>
      <c r="J3" s="245"/>
      <c r="K3" s="20"/>
      <c r="L3" s="245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73" t="s">
        <v>1</v>
      </c>
      <c r="D4" s="673"/>
      <c r="E4" s="673"/>
      <c r="F4" s="652"/>
      <c r="G4" s="652"/>
      <c r="H4" s="652"/>
      <c r="I4" s="652"/>
      <c r="J4" s="245"/>
      <c r="K4" s="20"/>
      <c r="L4" s="245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17"/>
      <c r="G5" s="21"/>
      <c r="H5" s="247"/>
      <c r="I5" s="21"/>
      <c r="J5" s="245"/>
      <c r="K5" s="20"/>
      <c r="L5" s="245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72" t="s">
        <v>945</v>
      </c>
      <c r="D6" s="672"/>
      <c r="E6" s="672"/>
      <c r="F6" s="17"/>
      <c r="G6" s="21"/>
      <c r="H6" s="247"/>
      <c r="I6" s="21"/>
      <c r="J6" s="245"/>
      <c r="K6" s="20"/>
      <c r="L6" s="245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3"/>
      <c r="D7" s="673"/>
      <c r="E7" s="673"/>
      <c r="F7" s="17"/>
      <c r="G7" s="21"/>
      <c r="H7" s="247"/>
      <c r="I7" s="21"/>
      <c r="J7" s="245"/>
      <c r="K7" s="20"/>
      <c r="L7" s="245"/>
      <c r="M7" s="20"/>
      <c r="N7" s="28"/>
      <c r="O7" s="20"/>
      <c r="P7" s="28"/>
      <c r="Q7" s="28"/>
    </row>
    <row r="8" spans="1:17" s="5" customFormat="1" ht="13.5" thickBot="1" x14ac:dyDescent="0.3">
      <c r="C8" s="247"/>
      <c r="D8" s="247"/>
      <c r="E8" s="247"/>
      <c r="F8" s="17"/>
      <c r="G8" s="21"/>
      <c r="H8" s="247"/>
      <c r="I8" s="21"/>
      <c r="J8" s="245"/>
      <c r="K8" s="20"/>
      <c r="L8" s="245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249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87"/>
      <c r="C12" s="50"/>
      <c r="D12" s="51"/>
      <c r="E12" s="52"/>
      <c r="F12" s="53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5" customFormat="1" x14ac:dyDescent="0.25">
      <c r="A13" s="33">
        <v>1</v>
      </c>
      <c r="B13" s="42" t="s">
        <v>1729</v>
      </c>
      <c r="C13" s="39"/>
      <c r="D13" s="35">
        <v>15</v>
      </c>
      <c r="E13" s="108">
        <v>70.72</v>
      </c>
      <c r="F13" s="200" t="s">
        <v>31</v>
      </c>
      <c r="G13" s="44">
        <f>E13*D13</f>
        <v>1060.8</v>
      </c>
      <c r="H13" s="35">
        <v>15</v>
      </c>
      <c r="I13" s="37">
        <f>H13*E13</f>
        <v>1060.8</v>
      </c>
      <c r="J13" s="96"/>
      <c r="K13" s="46">
        <f>J13*E13</f>
        <v>0</v>
      </c>
      <c r="L13" s="194"/>
      <c r="M13" s="37">
        <f>L13*E13</f>
        <v>0</v>
      </c>
      <c r="N13" s="96"/>
      <c r="O13" s="32">
        <f>N13*E13</f>
        <v>0</v>
      </c>
      <c r="P13" s="28">
        <f>N13+L13+J13+H13</f>
        <v>15</v>
      </c>
      <c r="Q13" s="28">
        <f>P13-D13</f>
        <v>0</v>
      </c>
    </row>
    <row r="14" spans="1:17" s="7" customFormat="1" x14ac:dyDescent="0.25">
      <c r="A14" s="33">
        <v>2</v>
      </c>
      <c r="B14" s="42" t="s">
        <v>2588</v>
      </c>
      <c r="C14" s="40"/>
      <c r="D14" s="35">
        <v>15</v>
      </c>
      <c r="E14" s="86">
        <v>129.97999999999999</v>
      </c>
      <c r="F14" s="200" t="s">
        <v>1749</v>
      </c>
      <c r="G14" s="44">
        <f t="shared" ref="G14:G62" si="0">E14*D14</f>
        <v>1949.6999999999998</v>
      </c>
      <c r="H14" s="35">
        <v>15</v>
      </c>
      <c r="I14" s="37">
        <f t="shared" ref="I14:I64" si="1">H14*E14</f>
        <v>1949.6999999999998</v>
      </c>
      <c r="J14" s="96"/>
      <c r="K14" s="46">
        <f t="shared" ref="K14:K62" si="2">J14*E14</f>
        <v>0</v>
      </c>
      <c r="L14" s="194"/>
      <c r="M14" s="37">
        <f t="shared" ref="M14:M62" si="3">L14*E14</f>
        <v>0</v>
      </c>
      <c r="N14" s="96"/>
      <c r="O14" s="32">
        <f t="shared" ref="O14:O62" si="4">N14*E14</f>
        <v>0</v>
      </c>
      <c r="P14" s="28">
        <f t="shared" ref="P14:P42" si="5">N14+L14+J14+H14</f>
        <v>15</v>
      </c>
      <c r="Q14" s="28">
        <f t="shared" ref="Q14:Q42" si="6">P14-D14</f>
        <v>0</v>
      </c>
    </row>
    <row r="15" spans="1:17" s="7" customFormat="1" x14ac:dyDescent="0.25">
      <c r="A15" s="33">
        <v>3</v>
      </c>
      <c r="B15" s="42" t="s">
        <v>2589</v>
      </c>
      <c r="C15" s="40"/>
      <c r="D15" s="35">
        <v>15</v>
      </c>
      <c r="E15" s="86">
        <v>114.51</v>
      </c>
      <c r="F15" s="200" t="s">
        <v>1749</v>
      </c>
      <c r="G15" s="44">
        <f t="shared" si="0"/>
        <v>1717.65</v>
      </c>
      <c r="H15" s="35">
        <v>15</v>
      </c>
      <c r="I15" s="37">
        <f t="shared" si="1"/>
        <v>1717.65</v>
      </c>
      <c r="J15" s="96"/>
      <c r="K15" s="46">
        <f t="shared" si="2"/>
        <v>0</v>
      </c>
      <c r="L15" s="194"/>
      <c r="M15" s="37">
        <f t="shared" si="3"/>
        <v>0</v>
      </c>
      <c r="N15" s="96"/>
      <c r="O15" s="32">
        <f t="shared" si="4"/>
        <v>0</v>
      </c>
      <c r="P15" s="28">
        <f t="shared" si="5"/>
        <v>15</v>
      </c>
      <c r="Q15" s="28">
        <f t="shared" si="6"/>
        <v>0</v>
      </c>
    </row>
    <row r="16" spans="1:17" s="7" customFormat="1" x14ac:dyDescent="0.25">
      <c r="A16" s="33">
        <v>4</v>
      </c>
      <c r="B16" s="42" t="s">
        <v>1269</v>
      </c>
      <c r="C16" s="40"/>
      <c r="D16" s="35">
        <v>5</v>
      </c>
      <c r="E16" s="86">
        <v>56.06</v>
      </c>
      <c r="F16" s="200" t="s">
        <v>87</v>
      </c>
      <c r="G16" s="44">
        <f t="shared" si="0"/>
        <v>280.3</v>
      </c>
      <c r="H16" s="35">
        <v>5</v>
      </c>
      <c r="I16" s="37">
        <f t="shared" si="1"/>
        <v>280.3</v>
      </c>
      <c r="J16" s="96"/>
      <c r="K16" s="46">
        <f t="shared" si="2"/>
        <v>0</v>
      </c>
      <c r="L16" s="194"/>
      <c r="M16" s="37">
        <f t="shared" si="3"/>
        <v>0</v>
      </c>
      <c r="N16" s="96"/>
      <c r="O16" s="32">
        <f t="shared" si="4"/>
        <v>0</v>
      </c>
      <c r="P16" s="28">
        <f t="shared" si="5"/>
        <v>5</v>
      </c>
      <c r="Q16" s="28">
        <f t="shared" si="6"/>
        <v>0</v>
      </c>
    </row>
    <row r="17" spans="1:17" s="7" customFormat="1" x14ac:dyDescent="0.25">
      <c r="A17" s="33">
        <v>5</v>
      </c>
      <c r="B17" s="42" t="s">
        <v>2623</v>
      </c>
      <c r="C17" s="40"/>
      <c r="D17" s="35">
        <v>50</v>
      </c>
      <c r="E17" s="86">
        <v>2.91</v>
      </c>
      <c r="F17" s="200" t="s">
        <v>31</v>
      </c>
      <c r="G17" s="44">
        <f t="shared" si="0"/>
        <v>145.5</v>
      </c>
      <c r="H17" s="35">
        <v>50</v>
      </c>
      <c r="I17" s="37">
        <f t="shared" si="1"/>
        <v>145.5</v>
      </c>
      <c r="J17" s="96"/>
      <c r="K17" s="46">
        <f t="shared" si="2"/>
        <v>0</v>
      </c>
      <c r="L17" s="194"/>
      <c r="M17" s="37">
        <f t="shared" si="3"/>
        <v>0</v>
      </c>
      <c r="N17" s="96"/>
      <c r="O17" s="32">
        <f t="shared" si="4"/>
        <v>0</v>
      </c>
      <c r="P17" s="28">
        <f t="shared" si="5"/>
        <v>50</v>
      </c>
      <c r="Q17" s="28">
        <f t="shared" si="6"/>
        <v>0</v>
      </c>
    </row>
    <row r="18" spans="1:17" s="7" customFormat="1" x14ac:dyDescent="0.25">
      <c r="A18" s="33">
        <v>6</v>
      </c>
      <c r="B18" s="41" t="s">
        <v>2590</v>
      </c>
      <c r="C18" s="39"/>
      <c r="D18" s="35">
        <v>50</v>
      </c>
      <c r="E18" s="108">
        <v>2.5299999999999998</v>
      </c>
      <c r="F18" s="200" t="s">
        <v>31</v>
      </c>
      <c r="G18" s="44">
        <f t="shared" si="0"/>
        <v>126.49999999999999</v>
      </c>
      <c r="H18" s="35">
        <v>50</v>
      </c>
      <c r="I18" s="37">
        <f t="shared" si="1"/>
        <v>126.49999999999999</v>
      </c>
      <c r="J18" s="96"/>
      <c r="K18" s="46">
        <f t="shared" si="2"/>
        <v>0</v>
      </c>
      <c r="L18" s="194"/>
      <c r="M18" s="37">
        <f t="shared" si="3"/>
        <v>0</v>
      </c>
      <c r="N18" s="96"/>
      <c r="O18" s="32">
        <f t="shared" si="4"/>
        <v>0</v>
      </c>
      <c r="P18" s="28">
        <f t="shared" si="5"/>
        <v>50</v>
      </c>
      <c r="Q18" s="28">
        <f t="shared" si="6"/>
        <v>0</v>
      </c>
    </row>
    <row r="19" spans="1:17" s="7" customFormat="1" x14ac:dyDescent="0.25">
      <c r="A19" s="33">
        <v>7</v>
      </c>
      <c r="B19" s="41" t="s">
        <v>91</v>
      </c>
      <c r="C19" s="40"/>
      <c r="D19" s="35">
        <v>50</v>
      </c>
      <c r="E19" s="86">
        <v>5.18</v>
      </c>
      <c r="F19" s="200" t="s">
        <v>31</v>
      </c>
      <c r="G19" s="44">
        <f t="shared" si="0"/>
        <v>259</v>
      </c>
      <c r="H19" s="35">
        <v>50</v>
      </c>
      <c r="I19" s="37">
        <f t="shared" si="1"/>
        <v>259</v>
      </c>
      <c r="J19" s="96"/>
      <c r="K19" s="46">
        <f t="shared" si="2"/>
        <v>0</v>
      </c>
      <c r="L19" s="194"/>
      <c r="M19" s="37">
        <f t="shared" si="3"/>
        <v>0</v>
      </c>
      <c r="N19" s="96"/>
      <c r="O19" s="32">
        <f t="shared" si="4"/>
        <v>0</v>
      </c>
      <c r="P19" s="28">
        <f t="shared" si="5"/>
        <v>50</v>
      </c>
      <c r="Q19" s="28">
        <f t="shared" si="6"/>
        <v>0</v>
      </c>
    </row>
    <row r="20" spans="1:17" s="7" customFormat="1" x14ac:dyDescent="0.25">
      <c r="A20" s="33">
        <v>8</v>
      </c>
      <c r="B20" s="42" t="s">
        <v>92</v>
      </c>
      <c r="C20" s="40"/>
      <c r="D20" s="35">
        <v>50</v>
      </c>
      <c r="E20" s="86">
        <v>4.08</v>
      </c>
      <c r="F20" s="200" t="s">
        <v>31</v>
      </c>
      <c r="G20" s="44">
        <f t="shared" si="0"/>
        <v>204</v>
      </c>
      <c r="H20" s="35">
        <v>50</v>
      </c>
      <c r="I20" s="37">
        <f t="shared" si="1"/>
        <v>204</v>
      </c>
      <c r="J20" s="96"/>
      <c r="K20" s="46">
        <f t="shared" si="2"/>
        <v>0</v>
      </c>
      <c r="L20" s="194"/>
      <c r="M20" s="37">
        <f t="shared" si="3"/>
        <v>0</v>
      </c>
      <c r="N20" s="96"/>
      <c r="O20" s="32">
        <f t="shared" si="4"/>
        <v>0</v>
      </c>
      <c r="P20" s="28">
        <f t="shared" si="5"/>
        <v>50</v>
      </c>
      <c r="Q20" s="28">
        <f t="shared" si="6"/>
        <v>0</v>
      </c>
    </row>
    <row r="21" spans="1:17" s="7" customFormat="1" x14ac:dyDescent="0.25">
      <c r="A21" s="33">
        <v>9</v>
      </c>
      <c r="B21" s="42" t="s">
        <v>67</v>
      </c>
      <c r="C21" s="40"/>
      <c r="D21" s="35">
        <v>24</v>
      </c>
      <c r="E21" s="86">
        <v>17.559999999999999</v>
      </c>
      <c r="F21" s="200" t="s">
        <v>31</v>
      </c>
      <c r="G21" s="44">
        <f t="shared" si="0"/>
        <v>421.43999999999994</v>
      </c>
      <c r="H21" s="35">
        <v>24</v>
      </c>
      <c r="I21" s="37">
        <f t="shared" si="1"/>
        <v>421.43999999999994</v>
      </c>
      <c r="J21" s="96"/>
      <c r="K21" s="46">
        <f t="shared" si="2"/>
        <v>0</v>
      </c>
      <c r="L21" s="194"/>
      <c r="M21" s="37">
        <f t="shared" si="3"/>
        <v>0</v>
      </c>
      <c r="N21" s="96"/>
      <c r="O21" s="32">
        <f t="shared" si="4"/>
        <v>0</v>
      </c>
      <c r="P21" s="28">
        <f t="shared" si="5"/>
        <v>24</v>
      </c>
      <c r="Q21" s="28">
        <f t="shared" si="6"/>
        <v>0</v>
      </c>
    </row>
    <row r="22" spans="1:17" s="7" customFormat="1" x14ac:dyDescent="0.25">
      <c r="A22" s="33">
        <v>10</v>
      </c>
      <c r="B22" s="42" t="s">
        <v>2591</v>
      </c>
      <c r="C22" s="40"/>
      <c r="D22" s="35">
        <v>12</v>
      </c>
      <c r="E22" s="86">
        <v>100</v>
      </c>
      <c r="F22" s="200" t="s">
        <v>45</v>
      </c>
      <c r="G22" s="44">
        <f t="shared" si="0"/>
        <v>1200</v>
      </c>
      <c r="H22" s="35">
        <v>12</v>
      </c>
      <c r="I22" s="37">
        <f t="shared" si="1"/>
        <v>1200</v>
      </c>
      <c r="J22" s="96"/>
      <c r="K22" s="46">
        <f t="shared" si="2"/>
        <v>0</v>
      </c>
      <c r="L22" s="194"/>
      <c r="M22" s="37">
        <f t="shared" si="3"/>
        <v>0</v>
      </c>
      <c r="N22" s="96"/>
      <c r="O22" s="32">
        <f t="shared" si="4"/>
        <v>0</v>
      </c>
      <c r="P22" s="28">
        <f t="shared" si="5"/>
        <v>12</v>
      </c>
      <c r="Q22" s="28">
        <f t="shared" si="6"/>
        <v>0</v>
      </c>
    </row>
    <row r="23" spans="1:17" s="7" customFormat="1" x14ac:dyDescent="0.25">
      <c r="A23" s="33">
        <v>11</v>
      </c>
      <c r="B23" s="42" t="s">
        <v>68</v>
      </c>
      <c r="C23" s="40"/>
      <c r="D23" s="35">
        <v>2</v>
      </c>
      <c r="E23" s="86">
        <v>82.16</v>
      </c>
      <c r="F23" s="200" t="s">
        <v>31</v>
      </c>
      <c r="G23" s="44">
        <f t="shared" si="0"/>
        <v>164.32</v>
      </c>
      <c r="H23" s="35">
        <v>2</v>
      </c>
      <c r="I23" s="37">
        <f t="shared" si="1"/>
        <v>164.32</v>
      </c>
      <c r="J23" s="96"/>
      <c r="K23" s="46">
        <f t="shared" si="2"/>
        <v>0</v>
      </c>
      <c r="L23" s="194"/>
      <c r="M23" s="37">
        <f t="shared" si="3"/>
        <v>0</v>
      </c>
      <c r="N23" s="96"/>
      <c r="O23" s="32">
        <f t="shared" si="4"/>
        <v>0</v>
      </c>
      <c r="P23" s="28">
        <f t="shared" si="5"/>
        <v>2</v>
      </c>
      <c r="Q23" s="28">
        <f t="shared" si="6"/>
        <v>0</v>
      </c>
    </row>
    <row r="24" spans="1:17" s="7" customFormat="1" x14ac:dyDescent="0.25">
      <c r="A24" s="33">
        <v>12</v>
      </c>
      <c r="B24" s="42" t="s">
        <v>152</v>
      </c>
      <c r="C24" s="40"/>
      <c r="D24" s="35">
        <v>2</v>
      </c>
      <c r="E24" s="86">
        <v>20.68</v>
      </c>
      <c r="F24" s="200" t="s">
        <v>45</v>
      </c>
      <c r="G24" s="44">
        <f t="shared" si="0"/>
        <v>41.36</v>
      </c>
      <c r="H24" s="35">
        <v>2</v>
      </c>
      <c r="I24" s="37">
        <f t="shared" si="1"/>
        <v>41.36</v>
      </c>
      <c r="J24" s="96"/>
      <c r="K24" s="46">
        <f t="shared" si="2"/>
        <v>0</v>
      </c>
      <c r="L24" s="194"/>
      <c r="M24" s="37">
        <f t="shared" si="3"/>
        <v>0</v>
      </c>
      <c r="N24" s="96"/>
      <c r="O24" s="32">
        <f t="shared" si="4"/>
        <v>0</v>
      </c>
      <c r="P24" s="28">
        <f t="shared" si="5"/>
        <v>2</v>
      </c>
      <c r="Q24" s="28">
        <f t="shared" si="6"/>
        <v>0</v>
      </c>
    </row>
    <row r="25" spans="1:17" s="7" customFormat="1" x14ac:dyDescent="0.25">
      <c r="A25" s="33">
        <v>13</v>
      </c>
      <c r="B25" s="42" t="s">
        <v>2592</v>
      </c>
      <c r="C25" s="40"/>
      <c r="D25" s="35">
        <v>4</v>
      </c>
      <c r="E25" s="86">
        <v>135.19999999999999</v>
      </c>
      <c r="F25" s="200" t="s">
        <v>31</v>
      </c>
      <c r="G25" s="44">
        <f t="shared" si="0"/>
        <v>540.79999999999995</v>
      </c>
      <c r="H25" s="35">
        <v>4</v>
      </c>
      <c r="I25" s="37">
        <f t="shared" si="1"/>
        <v>540.79999999999995</v>
      </c>
      <c r="J25" s="96"/>
      <c r="K25" s="46">
        <f t="shared" si="2"/>
        <v>0</v>
      </c>
      <c r="L25" s="194"/>
      <c r="M25" s="37">
        <f t="shared" si="3"/>
        <v>0</v>
      </c>
      <c r="N25" s="96"/>
      <c r="O25" s="32">
        <f t="shared" si="4"/>
        <v>0</v>
      </c>
      <c r="P25" s="28">
        <f t="shared" si="5"/>
        <v>4</v>
      </c>
      <c r="Q25" s="28">
        <f t="shared" si="6"/>
        <v>0</v>
      </c>
    </row>
    <row r="26" spans="1:17" s="7" customFormat="1" x14ac:dyDescent="0.25">
      <c r="A26" s="33">
        <v>14</v>
      </c>
      <c r="B26" s="42" t="s">
        <v>2593</v>
      </c>
      <c r="C26" s="40"/>
      <c r="D26" s="35">
        <v>10</v>
      </c>
      <c r="E26" s="86">
        <v>9.65</v>
      </c>
      <c r="F26" s="200" t="s">
        <v>31</v>
      </c>
      <c r="G26" s="44">
        <f t="shared" si="0"/>
        <v>96.5</v>
      </c>
      <c r="H26" s="35">
        <v>10</v>
      </c>
      <c r="I26" s="37">
        <f t="shared" si="1"/>
        <v>96.5</v>
      </c>
      <c r="J26" s="96"/>
      <c r="K26" s="46">
        <f t="shared" si="2"/>
        <v>0</v>
      </c>
      <c r="L26" s="194"/>
      <c r="M26" s="37">
        <f t="shared" si="3"/>
        <v>0</v>
      </c>
      <c r="N26" s="96"/>
      <c r="O26" s="32">
        <f t="shared" si="4"/>
        <v>0</v>
      </c>
      <c r="P26" s="28">
        <f t="shared" si="5"/>
        <v>10</v>
      </c>
      <c r="Q26" s="28">
        <f t="shared" si="6"/>
        <v>0</v>
      </c>
    </row>
    <row r="27" spans="1:17" s="7" customFormat="1" x14ac:dyDescent="0.25">
      <c r="A27" s="33">
        <v>15</v>
      </c>
      <c r="B27" s="42" t="s">
        <v>75</v>
      </c>
      <c r="C27" s="40"/>
      <c r="D27" s="35">
        <v>3</v>
      </c>
      <c r="E27" s="86">
        <v>78.92</v>
      </c>
      <c r="F27" s="200" t="s">
        <v>45</v>
      </c>
      <c r="G27" s="44">
        <f t="shared" si="0"/>
        <v>236.76</v>
      </c>
      <c r="H27" s="35">
        <v>3</v>
      </c>
      <c r="I27" s="37">
        <f t="shared" si="1"/>
        <v>236.76</v>
      </c>
      <c r="J27" s="96"/>
      <c r="K27" s="46">
        <f t="shared" si="2"/>
        <v>0</v>
      </c>
      <c r="L27" s="194"/>
      <c r="M27" s="37">
        <f t="shared" si="3"/>
        <v>0</v>
      </c>
      <c r="N27" s="96"/>
      <c r="O27" s="32">
        <f t="shared" si="4"/>
        <v>0</v>
      </c>
      <c r="P27" s="28">
        <f t="shared" si="5"/>
        <v>3</v>
      </c>
      <c r="Q27" s="28">
        <f t="shared" si="6"/>
        <v>0</v>
      </c>
    </row>
    <row r="28" spans="1:17" s="7" customFormat="1" x14ac:dyDescent="0.25">
      <c r="A28" s="33">
        <v>16</v>
      </c>
      <c r="B28" s="42" t="s">
        <v>1622</v>
      </c>
      <c r="C28" s="40"/>
      <c r="D28" s="35">
        <v>2</v>
      </c>
      <c r="E28" s="86">
        <v>12.74</v>
      </c>
      <c r="F28" s="200" t="s">
        <v>45</v>
      </c>
      <c r="G28" s="44">
        <f t="shared" si="0"/>
        <v>25.48</v>
      </c>
      <c r="H28" s="35">
        <v>2</v>
      </c>
      <c r="I28" s="37">
        <f t="shared" si="1"/>
        <v>25.48</v>
      </c>
      <c r="J28" s="96"/>
      <c r="K28" s="46">
        <f t="shared" si="2"/>
        <v>0</v>
      </c>
      <c r="L28" s="194"/>
      <c r="M28" s="37">
        <f t="shared" si="3"/>
        <v>0</v>
      </c>
      <c r="N28" s="96"/>
      <c r="O28" s="32">
        <f t="shared" si="4"/>
        <v>0</v>
      </c>
      <c r="P28" s="28">
        <f t="shared" si="5"/>
        <v>2</v>
      </c>
      <c r="Q28" s="28">
        <f t="shared" si="6"/>
        <v>0</v>
      </c>
    </row>
    <row r="29" spans="1:17" s="7" customFormat="1" x14ac:dyDescent="0.25">
      <c r="A29" s="33">
        <v>17</v>
      </c>
      <c r="B29" s="42" t="s">
        <v>2594</v>
      </c>
      <c r="C29" s="40"/>
      <c r="D29" s="35">
        <v>12</v>
      </c>
      <c r="E29" s="86">
        <v>55.12</v>
      </c>
      <c r="F29" s="200" t="s">
        <v>31</v>
      </c>
      <c r="G29" s="44">
        <f t="shared" si="0"/>
        <v>661.43999999999994</v>
      </c>
      <c r="H29" s="35">
        <v>12</v>
      </c>
      <c r="I29" s="37">
        <f t="shared" si="1"/>
        <v>661.43999999999994</v>
      </c>
      <c r="J29" s="96"/>
      <c r="K29" s="46">
        <f t="shared" si="2"/>
        <v>0</v>
      </c>
      <c r="L29" s="194"/>
      <c r="M29" s="37">
        <f t="shared" si="3"/>
        <v>0</v>
      </c>
      <c r="N29" s="96"/>
      <c r="O29" s="32">
        <f t="shared" si="4"/>
        <v>0</v>
      </c>
      <c r="P29" s="28">
        <f t="shared" si="5"/>
        <v>12</v>
      </c>
      <c r="Q29" s="28">
        <f t="shared" si="6"/>
        <v>0</v>
      </c>
    </row>
    <row r="30" spans="1:17" s="7" customFormat="1" x14ac:dyDescent="0.25">
      <c r="A30" s="33">
        <v>18</v>
      </c>
      <c r="B30" s="42" t="s">
        <v>2595</v>
      </c>
      <c r="C30" s="40"/>
      <c r="D30" s="35">
        <v>6</v>
      </c>
      <c r="E30" s="86">
        <v>69.78</v>
      </c>
      <c r="F30" s="200" t="s">
        <v>31</v>
      </c>
      <c r="G30" s="44">
        <f t="shared" si="0"/>
        <v>418.68</v>
      </c>
      <c r="H30" s="35">
        <v>6</v>
      </c>
      <c r="I30" s="37">
        <f t="shared" si="1"/>
        <v>418.68</v>
      </c>
      <c r="J30" s="96"/>
      <c r="K30" s="46">
        <f t="shared" si="2"/>
        <v>0</v>
      </c>
      <c r="L30" s="194"/>
      <c r="M30" s="37">
        <f t="shared" si="3"/>
        <v>0</v>
      </c>
      <c r="N30" s="96"/>
      <c r="O30" s="32">
        <f t="shared" si="4"/>
        <v>0</v>
      </c>
      <c r="P30" s="28">
        <f t="shared" si="5"/>
        <v>6</v>
      </c>
      <c r="Q30" s="28">
        <f t="shared" si="6"/>
        <v>0</v>
      </c>
    </row>
    <row r="31" spans="1:17" s="7" customFormat="1" x14ac:dyDescent="0.25">
      <c r="A31" s="33">
        <v>19</v>
      </c>
      <c r="B31" s="42" t="s">
        <v>109</v>
      </c>
      <c r="C31" s="40"/>
      <c r="D31" s="35">
        <v>3</v>
      </c>
      <c r="E31" s="86">
        <v>24.63</v>
      </c>
      <c r="F31" s="200" t="s">
        <v>2215</v>
      </c>
      <c r="G31" s="44">
        <f t="shared" si="0"/>
        <v>73.89</v>
      </c>
      <c r="H31" s="35">
        <v>3</v>
      </c>
      <c r="I31" s="37">
        <f t="shared" si="1"/>
        <v>73.89</v>
      </c>
      <c r="J31" s="96"/>
      <c r="K31" s="46">
        <f t="shared" si="2"/>
        <v>0</v>
      </c>
      <c r="L31" s="194"/>
      <c r="M31" s="37">
        <f t="shared" si="3"/>
        <v>0</v>
      </c>
      <c r="N31" s="96"/>
      <c r="O31" s="32">
        <f t="shared" si="4"/>
        <v>0</v>
      </c>
      <c r="P31" s="28">
        <f t="shared" si="5"/>
        <v>3</v>
      </c>
      <c r="Q31" s="28">
        <f t="shared" si="6"/>
        <v>0</v>
      </c>
    </row>
    <row r="32" spans="1:17" s="7" customFormat="1" x14ac:dyDescent="0.25">
      <c r="A32" s="33">
        <v>20</v>
      </c>
      <c r="B32" s="42" t="s">
        <v>2596</v>
      </c>
      <c r="C32" s="40"/>
      <c r="D32" s="35">
        <v>6</v>
      </c>
      <c r="E32" s="86"/>
      <c r="F32" s="201" t="s">
        <v>463</v>
      </c>
      <c r="G32" s="44">
        <f t="shared" si="0"/>
        <v>0</v>
      </c>
      <c r="H32" s="35">
        <v>6</v>
      </c>
      <c r="I32" s="37">
        <f t="shared" si="1"/>
        <v>0</v>
      </c>
      <c r="J32" s="96"/>
      <c r="K32" s="46">
        <f t="shared" si="2"/>
        <v>0</v>
      </c>
      <c r="L32" s="194"/>
      <c r="M32" s="37">
        <f t="shared" si="3"/>
        <v>0</v>
      </c>
      <c r="N32" s="96"/>
      <c r="O32" s="32">
        <f t="shared" si="4"/>
        <v>0</v>
      </c>
      <c r="P32" s="28">
        <f t="shared" si="5"/>
        <v>6</v>
      </c>
      <c r="Q32" s="28">
        <f t="shared" si="6"/>
        <v>0</v>
      </c>
    </row>
    <row r="33" spans="1:17" x14ac:dyDescent="0.25">
      <c r="A33" s="33">
        <v>21</v>
      </c>
      <c r="B33" s="82" t="s">
        <v>2597</v>
      </c>
      <c r="C33" s="39"/>
      <c r="D33" s="35">
        <v>30</v>
      </c>
      <c r="E33" s="108">
        <v>43.99</v>
      </c>
      <c r="F33" s="200" t="s">
        <v>1875</v>
      </c>
      <c r="G33" s="44">
        <f t="shared" si="0"/>
        <v>1319.7</v>
      </c>
      <c r="H33" s="35">
        <v>30</v>
      </c>
      <c r="I33" s="37">
        <f t="shared" si="1"/>
        <v>1319.7</v>
      </c>
      <c r="J33" s="96"/>
      <c r="K33" s="46">
        <f t="shared" si="2"/>
        <v>0</v>
      </c>
      <c r="L33" s="194"/>
      <c r="M33" s="37">
        <f t="shared" si="3"/>
        <v>0</v>
      </c>
      <c r="N33" s="96"/>
      <c r="O33" s="32">
        <f t="shared" si="4"/>
        <v>0</v>
      </c>
      <c r="P33" s="28">
        <f t="shared" si="5"/>
        <v>30</v>
      </c>
      <c r="Q33" s="28">
        <f t="shared" si="6"/>
        <v>0</v>
      </c>
    </row>
    <row r="34" spans="1:17" x14ac:dyDescent="0.25">
      <c r="A34" s="33">
        <v>22</v>
      </c>
      <c r="B34" s="42" t="s">
        <v>2598</v>
      </c>
      <c r="C34" s="40"/>
      <c r="D34" s="35">
        <v>12</v>
      </c>
      <c r="E34" s="86">
        <v>86.06</v>
      </c>
      <c r="F34" s="200" t="s">
        <v>1875</v>
      </c>
      <c r="G34" s="44">
        <f t="shared" si="0"/>
        <v>1032.72</v>
      </c>
      <c r="H34" s="35">
        <v>12</v>
      </c>
      <c r="I34" s="37">
        <f t="shared" si="1"/>
        <v>1032.72</v>
      </c>
      <c r="J34" s="96"/>
      <c r="K34" s="46">
        <f t="shared" si="2"/>
        <v>0</v>
      </c>
      <c r="L34" s="194"/>
      <c r="M34" s="37">
        <f t="shared" si="3"/>
        <v>0</v>
      </c>
      <c r="N34" s="96"/>
      <c r="O34" s="32">
        <f t="shared" si="4"/>
        <v>0</v>
      </c>
      <c r="P34" s="28">
        <f t="shared" si="5"/>
        <v>12</v>
      </c>
      <c r="Q34" s="28">
        <f t="shared" si="6"/>
        <v>0</v>
      </c>
    </row>
    <row r="35" spans="1:17" x14ac:dyDescent="0.25">
      <c r="A35" s="33">
        <v>23</v>
      </c>
      <c r="B35" s="42" t="s">
        <v>2599</v>
      </c>
      <c r="C35" s="40"/>
      <c r="D35" s="35">
        <v>30</v>
      </c>
      <c r="E35" s="86">
        <v>325</v>
      </c>
      <c r="F35" s="200" t="s">
        <v>31</v>
      </c>
      <c r="G35" s="44">
        <f t="shared" si="0"/>
        <v>9750</v>
      </c>
      <c r="H35" s="35">
        <v>30</v>
      </c>
      <c r="I35" s="37">
        <f t="shared" si="1"/>
        <v>9750</v>
      </c>
      <c r="J35" s="96"/>
      <c r="K35" s="46">
        <f t="shared" si="2"/>
        <v>0</v>
      </c>
      <c r="L35" s="194"/>
      <c r="M35" s="37">
        <f t="shared" si="3"/>
        <v>0</v>
      </c>
      <c r="N35" s="96"/>
      <c r="O35" s="32">
        <f t="shared" si="4"/>
        <v>0</v>
      </c>
      <c r="P35" s="28">
        <f t="shared" si="5"/>
        <v>30</v>
      </c>
      <c r="Q35" s="28">
        <f t="shared" si="6"/>
        <v>0</v>
      </c>
    </row>
    <row r="36" spans="1:17" x14ac:dyDescent="0.25">
      <c r="A36" s="33">
        <v>24</v>
      </c>
      <c r="B36" s="42" t="s">
        <v>948</v>
      </c>
      <c r="C36" s="40"/>
      <c r="D36" s="35">
        <v>20</v>
      </c>
      <c r="E36" s="86">
        <v>450</v>
      </c>
      <c r="F36" s="200" t="s">
        <v>31</v>
      </c>
      <c r="G36" s="44">
        <f t="shared" si="0"/>
        <v>9000</v>
      </c>
      <c r="H36" s="35">
        <v>20</v>
      </c>
      <c r="I36" s="37">
        <f t="shared" si="1"/>
        <v>9000</v>
      </c>
      <c r="J36" s="96"/>
      <c r="K36" s="46">
        <f t="shared" si="2"/>
        <v>0</v>
      </c>
      <c r="L36" s="194"/>
      <c r="M36" s="37">
        <f t="shared" si="3"/>
        <v>0</v>
      </c>
      <c r="N36" s="96"/>
      <c r="O36" s="32">
        <f t="shared" si="4"/>
        <v>0</v>
      </c>
      <c r="P36" s="28">
        <f t="shared" si="5"/>
        <v>20</v>
      </c>
      <c r="Q36" s="28">
        <f t="shared" si="6"/>
        <v>0</v>
      </c>
    </row>
    <row r="37" spans="1:17" x14ac:dyDescent="0.25">
      <c r="A37" s="33">
        <v>25</v>
      </c>
      <c r="B37" s="42" t="s">
        <v>949</v>
      </c>
      <c r="C37" s="40"/>
      <c r="D37" s="35">
        <v>200</v>
      </c>
      <c r="E37" s="86">
        <v>45</v>
      </c>
      <c r="F37" s="200" t="s">
        <v>1764</v>
      </c>
      <c r="G37" s="44">
        <f t="shared" si="0"/>
        <v>9000</v>
      </c>
      <c r="H37" s="35">
        <v>200</v>
      </c>
      <c r="I37" s="37">
        <f t="shared" si="1"/>
        <v>9000</v>
      </c>
      <c r="J37" s="96"/>
      <c r="K37" s="46">
        <f t="shared" si="2"/>
        <v>0</v>
      </c>
      <c r="L37" s="194"/>
      <c r="M37" s="37">
        <f t="shared" si="3"/>
        <v>0</v>
      </c>
      <c r="N37" s="96"/>
      <c r="O37" s="32">
        <f t="shared" si="4"/>
        <v>0</v>
      </c>
      <c r="P37" s="28">
        <f t="shared" si="5"/>
        <v>200</v>
      </c>
      <c r="Q37" s="28">
        <f t="shared" si="6"/>
        <v>0</v>
      </c>
    </row>
    <row r="38" spans="1:17" x14ac:dyDescent="0.25">
      <c r="A38" s="33">
        <v>26</v>
      </c>
      <c r="B38" s="42" t="s">
        <v>2600</v>
      </c>
      <c r="C38" s="39"/>
      <c r="D38" s="35">
        <v>10</v>
      </c>
      <c r="E38" s="108">
        <v>150</v>
      </c>
      <c r="F38" s="200" t="s">
        <v>45</v>
      </c>
      <c r="G38" s="44">
        <f t="shared" si="0"/>
        <v>1500</v>
      </c>
      <c r="H38" s="35">
        <v>10</v>
      </c>
      <c r="I38" s="37">
        <f t="shared" si="1"/>
        <v>1500</v>
      </c>
      <c r="J38" s="96"/>
      <c r="K38" s="46">
        <f t="shared" si="2"/>
        <v>0</v>
      </c>
      <c r="L38" s="194"/>
      <c r="M38" s="37">
        <f t="shared" si="3"/>
        <v>0</v>
      </c>
      <c r="N38" s="96"/>
      <c r="O38" s="32">
        <f t="shared" si="4"/>
        <v>0</v>
      </c>
      <c r="P38" s="28">
        <f t="shared" si="5"/>
        <v>10</v>
      </c>
      <c r="Q38" s="28">
        <f t="shared" si="6"/>
        <v>0</v>
      </c>
    </row>
    <row r="39" spans="1:17" x14ac:dyDescent="0.25">
      <c r="A39" s="33">
        <v>27</v>
      </c>
      <c r="B39" s="82" t="s">
        <v>951</v>
      </c>
      <c r="C39" s="40"/>
      <c r="D39" s="35">
        <v>5</v>
      </c>
      <c r="E39" s="86">
        <v>600</v>
      </c>
      <c r="F39" s="200" t="s">
        <v>2217</v>
      </c>
      <c r="G39" s="44">
        <f t="shared" si="0"/>
        <v>3000</v>
      </c>
      <c r="H39" s="35">
        <v>5</v>
      </c>
      <c r="I39" s="37">
        <f t="shared" si="1"/>
        <v>3000</v>
      </c>
      <c r="J39" s="96"/>
      <c r="K39" s="46">
        <f t="shared" si="2"/>
        <v>0</v>
      </c>
      <c r="L39" s="194"/>
      <c r="M39" s="37">
        <f t="shared" si="3"/>
        <v>0</v>
      </c>
      <c r="N39" s="96"/>
      <c r="O39" s="32">
        <f t="shared" si="4"/>
        <v>0</v>
      </c>
      <c r="P39" s="28">
        <f t="shared" si="5"/>
        <v>5</v>
      </c>
      <c r="Q39" s="28">
        <f t="shared" si="6"/>
        <v>0</v>
      </c>
    </row>
    <row r="40" spans="1:17" x14ac:dyDescent="0.25">
      <c r="A40" s="33">
        <v>28</v>
      </c>
      <c r="B40" s="42" t="s">
        <v>2601</v>
      </c>
      <c r="C40" s="40"/>
      <c r="D40" s="35">
        <v>300</v>
      </c>
      <c r="E40" s="86">
        <v>35.08</v>
      </c>
      <c r="F40" s="200" t="s">
        <v>31</v>
      </c>
      <c r="G40" s="44">
        <f t="shared" si="0"/>
        <v>10524</v>
      </c>
      <c r="H40" s="35">
        <v>300</v>
      </c>
      <c r="I40" s="37">
        <f t="shared" si="1"/>
        <v>10524</v>
      </c>
      <c r="J40" s="96"/>
      <c r="K40" s="46">
        <f t="shared" si="2"/>
        <v>0</v>
      </c>
      <c r="L40" s="194"/>
      <c r="M40" s="37">
        <f t="shared" si="3"/>
        <v>0</v>
      </c>
      <c r="N40" s="96"/>
      <c r="O40" s="32">
        <f t="shared" si="4"/>
        <v>0</v>
      </c>
      <c r="P40" s="28">
        <f t="shared" si="5"/>
        <v>300</v>
      </c>
      <c r="Q40" s="28">
        <f t="shared" si="6"/>
        <v>0</v>
      </c>
    </row>
    <row r="41" spans="1:17" x14ac:dyDescent="0.25">
      <c r="A41" s="33">
        <v>29</v>
      </c>
      <c r="B41" s="42" t="s">
        <v>2602</v>
      </c>
      <c r="C41" s="40"/>
      <c r="D41" s="35">
        <v>4</v>
      </c>
      <c r="E41" s="86">
        <v>130</v>
      </c>
      <c r="F41" s="200" t="s">
        <v>31</v>
      </c>
      <c r="G41" s="44">
        <f t="shared" si="0"/>
        <v>520</v>
      </c>
      <c r="H41" s="35">
        <v>4</v>
      </c>
      <c r="I41" s="37">
        <f t="shared" si="1"/>
        <v>520</v>
      </c>
      <c r="J41" s="96"/>
      <c r="K41" s="46">
        <f t="shared" si="2"/>
        <v>0</v>
      </c>
      <c r="L41" s="194"/>
      <c r="M41" s="37">
        <f t="shared" si="3"/>
        <v>0</v>
      </c>
      <c r="N41" s="96"/>
      <c r="O41" s="32">
        <f t="shared" si="4"/>
        <v>0</v>
      </c>
      <c r="P41" s="28">
        <f t="shared" si="5"/>
        <v>4</v>
      </c>
      <c r="Q41" s="28">
        <f t="shared" si="6"/>
        <v>0</v>
      </c>
    </row>
    <row r="42" spans="1:17" x14ac:dyDescent="0.25">
      <c r="A42" s="33">
        <v>30</v>
      </c>
      <c r="B42" s="42" t="s">
        <v>2603</v>
      </c>
      <c r="C42" s="40"/>
      <c r="D42" s="35">
        <v>10</v>
      </c>
      <c r="E42" s="86">
        <v>24.84</v>
      </c>
      <c r="F42" s="200" t="s">
        <v>31</v>
      </c>
      <c r="G42" s="44">
        <f t="shared" si="0"/>
        <v>248.4</v>
      </c>
      <c r="H42" s="35">
        <v>10</v>
      </c>
      <c r="I42" s="37">
        <f t="shared" si="1"/>
        <v>248.4</v>
      </c>
      <c r="J42" s="96"/>
      <c r="K42" s="46">
        <f t="shared" si="2"/>
        <v>0</v>
      </c>
      <c r="L42" s="194"/>
      <c r="M42" s="37">
        <f t="shared" si="3"/>
        <v>0</v>
      </c>
      <c r="N42" s="96"/>
      <c r="O42" s="32">
        <f t="shared" si="4"/>
        <v>0</v>
      </c>
      <c r="P42" s="28">
        <f t="shared" si="5"/>
        <v>10</v>
      </c>
      <c r="Q42" s="28">
        <f t="shared" si="6"/>
        <v>0</v>
      </c>
    </row>
    <row r="43" spans="1:17" x14ac:dyDescent="0.25">
      <c r="A43" s="33">
        <v>31</v>
      </c>
      <c r="B43" s="42" t="s">
        <v>2604</v>
      </c>
      <c r="C43" s="40"/>
      <c r="D43" s="35">
        <v>2</v>
      </c>
      <c r="E43" s="86"/>
      <c r="F43" s="200" t="s">
        <v>31</v>
      </c>
      <c r="G43" s="44">
        <f t="shared" si="0"/>
        <v>0</v>
      </c>
      <c r="H43" s="35">
        <v>2</v>
      </c>
      <c r="I43" s="37">
        <f t="shared" si="1"/>
        <v>0</v>
      </c>
      <c r="J43" s="96"/>
      <c r="K43" s="46">
        <f t="shared" si="2"/>
        <v>0</v>
      </c>
      <c r="L43" s="194"/>
      <c r="M43" s="37">
        <f t="shared" si="3"/>
        <v>0</v>
      </c>
      <c r="N43" s="96"/>
      <c r="O43" s="32">
        <f t="shared" si="4"/>
        <v>0</v>
      </c>
      <c r="P43" s="28"/>
      <c r="Q43" s="28"/>
    </row>
    <row r="44" spans="1:17" x14ac:dyDescent="0.25">
      <c r="A44" s="33">
        <v>32</v>
      </c>
      <c r="B44" s="42" t="s">
        <v>2605</v>
      </c>
      <c r="C44" s="40"/>
      <c r="D44" s="35">
        <v>3</v>
      </c>
      <c r="E44" s="86">
        <v>255.84</v>
      </c>
      <c r="F44" s="200" t="s">
        <v>31</v>
      </c>
      <c r="G44" s="44">
        <f t="shared" si="0"/>
        <v>767.52</v>
      </c>
      <c r="H44" s="35">
        <v>3</v>
      </c>
      <c r="I44" s="37">
        <f t="shared" si="1"/>
        <v>767.52</v>
      </c>
      <c r="J44" s="96"/>
      <c r="K44" s="46">
        <f t="shared" si="2"/>
        <v>0</v>
      </c>
      <c r="L44" s="194"/>
      <c r="M44" s="37">
        <f t="shared" si="3"/>
        <v>0</v>
      </c>
      <c r="N44" s="96"/>
      <c r="O44" s="32">
        <f t="shared" si="4"/>
        <v>0</v>
      </c>
      <c r="P44" s="28"/>
      <c r="Q44" s="28"/>
    </row>
    <row r="45" spans="1:17" x14ac:dyDescent="0.25">
      <c r="A45" s="33">
        <v>33</v>
      </c>
      <c r="B45" s="42" t="s">
        <v>2620</v>
      </c>
      <c r="C45" s="40"/>
      <c r="D45" s="35">
        <v>12</v>
      </c>
      <c r="E45" s="86"/>
      <c r="F45" s="200" t="s">
        <v>31</v>
      </c>
      <c r="G45" s="44">
        <f t="shared" si="0"/>
        <v>0</v>
      </c>
      <c r="H45" s="35">
        <v>12</v>
      </c>
      <c r="I45" s="37">
        <f t="shared" si="1"/>
        <v>0</v>
      </c>
      <c r="J45" s="96"/>
      <c r="K45" s="46">
        <f t="shared" si="2"/>
        <v>0</v>
      </c>
      <c r="L45" s="194"/>
      <c r="M45" s="37">
        <f t="shared" si="3"/>
        <v>0</v>
      </c>
      <c r="N45" s="96"/>
      <c r="O45" s="32">
        <f t="shared" si="4"/>
        <v>0</v>
      </c>
      <c r="P45" s="28"/>
      <c r="Q45" s="28"/>
    </row>
    <row r="46" spans="1:17" x14ac:dyDescent="0.25">
      <c r="A46" s="33">
        <v>34</v>
      </c>
      <c r="B46" s="42" t="s">
        <v>2622</v>
      </c>
      <c r="C46" s="40"/>
      <c r="D46" s="35">
        <v>4</v>
      </c>
      <c r="E46" s="86"/>
      <c r="F46" s="200" t="s">
        <v>31</v>
      </c>
      <c r="G46" s="44">
        <f t="shared" si="0"/>
        <v>0</v>
      </c>
      <c r="H46" s="35">
        <v>4</v>
      </c>
      <c r="I46" s="37">
        <f t="shared" si="1"/>
        <v>0</v>
      </c>
      <c r="J46" s="96"/>
      <c r="K46" s="46">
        <f t="shared" si="2"/>
        <v>0</v>
      </c>
      <c r="L46" s="194"/>
      <c r="M46" s="37">
        <f t="shared" si="3"/>
        <v>0</v>
      </c>
      <c r="N46" s="96"/>
      <c r="O46" s="32">
        <f t="shared" si="4"/>
        <v>0</v>
      </c>
      <c r="P46" s="28"/>
      <c r="Q46" s="28"/>
    </row>
    <row r="47" spans="1:17" x14ac:dyDescent="0.25">
      <c r="A47" s="33">
        <v>35</v>
      </c>
      <c r="B47" s="42" t="s">
        <v>2614</v>
      </c>
      <c r="C47" s="40"/>
      <c r="D47" s="35">
        <v>2</v>
      </c>
      <c r="E47" s="86"/>
      <c r="F47" s="200" t="s">
        <v>31</v>
      </c>
      <c r="G47" s="44">
        <f t="shared" si="0"/>
        <v>0</v>
      </c>
      <c r="H47" s="35">
        <v>2</v>
      </c>
      <c r="I47" s="37">
        <f t="shared" si="1"/>
        <v>0</v>
      </c>
      <c r="J47" s="96"/>
      <c r="K47" s="46">
        <f t="shared" si="2"/>
        <v>0</v>
      </c>
      <c r="L47" s="194"/>
      <c r="M47" s="37">
        <f t="shared" si="3"/>
        <v>0</v>
      </c>
      <c r="N47" s="96"/>
      <c r="O47" s="32">
        <f t="shared" si="4"/>
        <v>0</v>
      </c>
      <c r="P47" s="28"/>
      <c r="Q47" s="28"/>
    </row>
    <row r="48" spans="1:17" x14ac:dyDescent="0.25">
      <c r="A48" s="33">
        <v>36</v>
      </c>
      <c r="B48" s="42" t="s">
        <v>1687</v>
      </c>
      <c r="C48" s="40"/>
      <c r="D48" s="35">
        <v>6</v>
      </c>
      <c r="E48" s="86">
        <v>259.2</v>
      </c>
      <c r="F48" s="200" t="s">
        <v>1875</v>
      </c>
      <c r="G48" s="44">
        <f t="shared" si="0"/>
        <v>1555.1999999999998</v>
      </c>
      <c r="H48" s="35">
        <v>6</v>
      </c>
      <c r="I48" s="37">
        <f t="shared" si="1"/>
        <v>1555.1999999999998</v>
      </c>
      <c r="J48" s="96"/>
      <c r="K48" s="46">
        <f t="shared" si="2"/>
        <v>0</v>
      </c>
      <c r="L48" s="194"/>
      <c r="M48" s="37">
        <f t="shared" si="3"/>
        <v>0</v>
      </c>
      <c r="N48" s="96"/>
      <c r="O48" s="32">
        <f t="shared" si="4"/>
        <v>0</v>
      </c>
      <c r="P48" s="28"/>
      <c r="Q48" s="28"/>
    </row>
    <row r="49" spans="1:17" x14ac:dyDescent="0.25">
      <c r="A49" s="33">
        <v>37</v>
      </c>
      <c r="B49" s="42" t="s">
        <v>2616</v>
      </c>
      <c r="C49" s="40"/>
      <c r="D49" s="35">
        <v>6</v>
      </c>
      <c r="E49" s="86">
        <v>259.2</v>
      </c>
      <c r="F49" s="200" t="s">
        <v>1875</v>
      </c>
      <c r="G49" s="44">
        <f t="shared" si="0"/>
        <v>1555.1999999999998</v>
      </c>
      <c r="H49" s="35">
        <v>6</v>
      </c>
      <c r="I49" s="37">
        <f t="shared" si="1"/>
        <v>1555.1999999999998</v>
      </c>
      <c r="J49" s="96"/>
      <c r="K49" s="46">
        <f t="shared" si="2"/>
        <v>0</v>
      </c>
      <c r="L49" s="194"/>
      <c r="M49" s="37">
        <f t="shared" si="3"/>
        <v>0</v>
      </c>
      <c r="N49" s="96"/>
      <c r="O49" s="32">
        <f t="shared" si="4"/>
        <v>0</v>
      </c>
      <c r="P49" s="28"/>
      <c r="Q49" s="28"/>
    </row>
    <row r="50" spans="1:17" x14ac:dyDescent="0.25">
      <c r="A50" s="33">
        <v>38</v>
      </c>
      <c r="B50" s="42" t="s">
        <v>2619</v>
      </c>
      <c r="C50" s="40"/>
      <c r="D50" s="35">
        <v>6</v>
      </c>
      <c r="E50" s="86">
        <v>259.2</v>
      </c>
      <c r="F50" s="200" t="s">
        <v>1875</v>
      </c>
      <c r="G50" s="44">
        <f t="shared" si="0"/>
        <v>1555.1999999999998</v>
      </c>
      <c r="H50" s="35">
        <v>6</v>
      </c>
      <c r="I50" s="37">
        <f t="shared" si="1"/>
        <v>1555.1999999999998</v>
      </c>
      <c r="J50" s="96"/>
      <c r="K50" s="46">
        <f t="shared" si="2"/>
        <v>0</v>
      </c>
      <c r="L50" s="194"/>
      <c r="M50" s="37">
        <f t="shared" si="3"/>
        <v>0</v>
      </c>
      <c r="N50" s="96"/>
      <c r="O50" s="32">
        <f t="shared" si="4"/>
        <v>0</v>
      </c>
      <c r="P50" s="28"/>
      <c r="Q50" s="28"/>
    </row>
    <row r="51" spans="1:17" x14ac:dyDescent="0.25">
      <c r="A51" s="33">
        <v>39</v>
      </c>
      <c r="B51" s="42" t="s">
        <v>1685</v>
      </c>
      <c r="C51" s="40"/>
      <c r="D51" s="35">
        <v>10</v>
      </c>
      <c r="E51" s="86">
        <v>259.2</v>
      </c>
      <c r="F51" s="200" t="s">
        <v>1875</v>
      </c>
      <c r="G51" s="44">
        <f t="shared" si="0"/>
        <v>2592</v>
      </c>
      <c r="H51" s="35">
        <v>10</v>
      </c>
      <c r="I51" s="37">
        <f t="shared" si="1"/>
        <v>2592</v>
      </c>
      <c r="J51" s="96"/>
      <c r="K51" s="46">
        <f t="shared" si="2"/>
        <v>0</v>
      </c>
      <c r="L51" s="194"/>
      <c r="M51" s="37">
        <f t="shared" si="3"/>
        <v>0</v>
      </c>
      <c r="N51" s="96"/>
      <c r="O51" s="32">
        <f t="shared" si="4"/>
        <v>0</v>
      </c>
      <c r="P51" s="28"/>
      <c r="Q51" s="28"/>
    </row>
    <row r="52" spans="1:17" x14ac:dyDescent="0.25">
      <c r="A52" s="33">
        <v>40</v>
      </c>
      <c r="B52" s="42" t="s">
        <v>2606</v>
      </c>
      <c r="C52" s="40"/>
      <c r="D52" s="35">
        <v>40</v>
      </c>
      <c r="E52" s="86">
        <v>72.489999999999995</v>
      </c>
      <c r="F52" s="200" t="s">
        <v>2217</v>
      </c>
      <c r="G52" s="44">
        <f t="shared" si="0"/>
        <v>2899.6</v>
      </c>
      <c r="H52" s="35">
        <v>40</v>
      </c>
      <c r="I52" s="37">
        <f t="shared" si="1"/>
        <v>2899.6</v>
      </c>
      <c r="J52" s="96"/>
      <c r="K52" s="46">
        <f t="shared" si="2"/>
        <v>0</v>
      </c>
      <c r="L52" s="194"/>
      <c r="M52" s="37">
        <f t="shared" si="3"/>
        <v>0</v>
      </c>
      <c r="N52" s="96"/>
      <c r="O52" s="32">
        <f t="shared" si="4"/>
        <v>0</v>
      </c>
      <c r="P52" s="28"/>
      <c r="Q52" s="28"/>
    </row>
    <row r="53" spans="1:17" x14ac:dyDescent="0.25">
      <c r="A53" s="33">
        <v>41</v>
      </c>
      <c r="B53" s="64" t="s">
        <v>2607</v>
      </c>
      <c r="C53" s="65"/>
      <c r="D53" s="92">
        <v>20</v>
      </c>
      <c r="E53" s="93">
        <v>18.2</v>
      </c>
      <c r="F53" s="200" t="s">
        <v>2217</v>
      </c>
      <c r="G53" s="44">
        <f t="shared" si="0"/>
        <v>364</v>
      </c>
      <c r="H53" s="92">
        <v>20</v>
      </c>
      <c r="I53" s="37">
        <f t="shared" si="1"/>
        <v>364</v>
      </c>
      <c r="J53" s="97"/>
      <c r="K53" s="46">
        <f t="shared" si="2"/>
        <v>0</v>
      </c>
      <c r="L53" s="212"/>
      <c r="M53" s="37">
        <f t="shared" si="3"/>
        <v>0</v>
      </c>
      <c r="N53" s="97"/>
      <c r="O53" s="32">
        <f t="shared" si="4"/>
        <v>0</v>
      </c>
      <c r="P53" s="28"/>
      <c r="Q53" s="28"/>
    </row>
    <row r="54" spans="1:17" x14ac:dyDescent="0.25">
      <c r="A54" s="33">
        <v>42</v>
      </c>
      <c r="B54" s="64" t="s">
        <v>2608</v>
      </c>
      <c r="C54" s="65"/>
      <c r="D54" s="92">
        <v>6</v>
      </c>
      <c r="E54" s="93">
        <v>300</v>
      </c>
      <c r="F54" s="200" t="s">
        <v>2217</v>
      </c>
      <c r="G54" s="44">
        <f t="shared" si="0"/>
        <v>1800</v>
      </c>
      <c r="H54" s="92">
        <v>6</v>
      </c>
      <c r="I54" s="37">
        <f t="shared" si="1"/>
        <v>1800</v>
      </c>
      <c r="J54" s="97"/>
      <c r="K54" s="46">
        <f t="shared" si="2"/>
        <v>0</v>
      </c>
      <c r="L54" s="212"/>
      <c r="M54" s="37">
        <f t="shared" si="3"/>
        <v>0</v>
      </c>
      <c r="N54" s="97"/>
      <c r="O54" s="32">
        <f t="shared" si="4"/>
        <v>0</v>
      </c>
      <c r="P54" s="28"/>
      <c r="Q54" s="28"/>
    </row>
    <row r="55" spans="1:17" x14ac:dyDescent="0.25">
      <c r="A55" s="33">
        <v>43</v>
      </c>
      <c r="B55" s="64" t="s">
        <v>2621</v>
      </c>
      <c r="C55" s="65"/>
      <c r="D55" s="92">
        <v>4</v>
      </c>
      <c r="E55" s="93"/>
      <c r="F55" s="200" t="s">
        <v>2217</v>
      </c>
      <c r="G55" s="44">
        <f t="shared" si="0"/>
        <v>0</v>
      </c>
      <c r="H55" s="92">
        <v>4</v>
      </c>
      <c r="I55" s="37">
        <f t="shared" si="1"/>
        <v>0</v>
      </c>
      <c r="J55" s="97"/>
      <c r="K55" s="46">
        <f t="shared" si="2"/>
        <v>0</v>
      </c>
      <c r="L55" s="212"/>
      <c r="M55" s="37">
        <f t="shared" si="3"/>
        <v>0</v>
      </c>
      <c r="N55" s="97"/>
      <c r="O55" s="32">
        <f t="shared" si="4"/>
        <v>0</v>
      </c>
      <c r="P55" s="28"/>
      <c r="Q55" s="28"/>
    </row>
    <row r="56" spans="1:17" x14ac:dyDescent="0.25">
      <c r="A56" s="33">
        <v>44</v>
      </c>
      <c r="B56" s="64" t="s">
        <v>2609</v>
      </c>
      <c r="C56" s="65"/>
      <c r="D56" s="92">
        <v>2</v>
      </c>
      <c r="E56" s="93">
        <v>450</v>
      </c>
      <c r="F56" s="200" t="s">
        <v>2217</v>
      </c>
      <c r="G56" s="44">
        <f t="shared" si="0"/>
        <v>900</v>
      </c>
      <c r="H56" s="92">
        <v>2</v>
      </c>
      <c r="I56" s="37">
        <f t="shared" si="1"/>
        <v>900</v>
      </c>
      <c r="J56" s="97"/>
      <c r="K56" s="46">
        <f t="shared" si="2"/>
        <v>0</v>
      </c>
      <c r="L56" s="212"/>
      <c r="M56" s="37">
        <f t="shared" si="3"/>
        <v>0</v>
      </c>
      <c r="N56" s="97"/>
      <c r="O56" s="32">
        <f t="shared" si="4"/>
        <v>0</v>
      </c>
      <c r="P56" s="28"/>
      <c r="Q56" s="28"/>
    </row>
    <row r="57" spans="1:17" x14ac:dyDescent="0.25">
      <c r="A57" s="33">
        <v>45</v>
      </c>
      <c r="B57" s="64" t="s">
        <v>1102</v>
      </c>
      <c r="C57" s="65"/>
      <c r="D57" s="92">
        <v>10</v>
      </c>
      <c r="E57" s="93"/>
      <c r="F57" s="262" t="s">
        <v>2221</v>
      </c>
      <c r="G57" s="44">
        <f t="shared" si="0"/>
        <v>0</v>
      </c>
      <c r="H57" s="92">
        <v>10</v>
      </c>
      <c r="I57" s="37">
        <f t="shared" si="1"/>
        <v>0</v>
      </c>
      <c r="J57" s="97"/>
      <c r="K57" s="46">
        <f t="shared" si="2"/>
        <v>0</v>
      </c>
      <c r="L57" s="212"/>
      <c r="M57" s="37">
        <f t="shared" si="3"/>
        <v>0</v>
      </c>
      <c r="N57" s="97"/>
      <c r="O57" s="32">
        <f t="shared" si="4"/>
        <v>0</v>
      </c>
      <c r="P57" s="28"/>
      <c r="Q57" s="28"/>
    </row>
    <row r="58" spans="1:17" x14ac:dyDescent="0.25">
      <c r="A58" s="33">
        <v>46</v>
      </c>
      <c r="B58" s="64" t="s">
        <v>2610</v>
      </c>
      <c r="C58" s="65"/>
      <c r="D58" s="92">
        <v>6</v>
      </c>
      <c r="E58" s="93"/>
      <c r="F58" s="262" t="s">
        <v>31</v>
      </c>
      <c r="G58" s="44">
        <f t="shared" si="0"/>
        <v>0</v>
      </c>
      <c r="H58" s="92">
        <v>6</v>
      </c>
      <c r="I58" s="37">
        <f t="shared" si="1"/>
        <v>0</v>
      </c>
      <c r="J58" s="97"/>
      <c r="K58" s="46">
        <f t="shared" si="2"/>
        <v>0</v>
      </c>
      <c r="L58" s="212"/>
      <c r="M58" s="37">
        <f t="shared" si="3"/>
        <v>0</v>
      </c>
      <c r="N58" s="97"/>
      <c r="O58" s="32">
        <f t="shared" si="4"/>
        <v>0</v>
      </c>
      <c r="P58" s="28"/>
      <c r="Q58" s="28"/>
    </row>
    <row r="59" spans="1:17" x14ac:dyDescent="0.25">
      <c r="A59" s="33">
        <v>47</v>
      </c>
      <c r="B59" s="64" t="s">
        <v>2617</v>
      </c>
      <c r="C59" s="65"/>
      <c r="D59" s="92">
        <v>20</v>
      </c>
      <c r="E59" s="93">
        <v>100</v>
      </c>
      <c r="F59" s="262" t="s">
        <v>31</v>
      </c>
      <c r="G59" s="44">
        <f t="shared" si="0"/>
        <v>2000</v>
      </c>
      <c r="H59" s="92">
        <v>20</v>
      </c>
      <c r="I59" s="37">
        <f t="shared" si="1"/>
        <v>2000</v>
      </c>
      <c r="J59" s="97"/>
      <c r="K59" s="46">
        <f t="shared" si="2"/>
        <v>0</v>
      </c>
      <c r="L59" s="212"/>
      <c r="M59" s="37">
        <f t="shared" si="3"/>
        <v>0</v>
      </c>
      <c r="N59" s="97"/>
      <c r="O59" s="32">
        <f t="shared" si="4"/>
        <v>0</v>
      </c>
      <c r="P59" s="28"/>
      <c r="Q59" s="28"/>
    </row>
    <row r="60" spans="1:17" x14ac:dyDescent="0.25">
      <c r="A60" s="33">
        <v>48</v>
      </c>
      <c r="B60" s="64" t="s">
        <v>2611</v>
      </c>
      <c r="C60" s="65"/>
      <c r="D60" s="92">
        <v>20</v>
      </c>
      <c r="E60" s="93"/>
      <c r="F60" s="262" t="s">
        <v>31</v>
      </c>
      <c r="G60" s="44">
        <f t="shared" si="0"/>
        <v>0</v>
      </c>
      <c r="H60" s="92">
        <v>20</v>
      </c>
      <c r="I60" s="37">
        <f t="shared" si="1"/>
        <v>0</v>
      </c>
      <c r="J60" s="97"/>
      <c r="K60" s="46">
        <f t="shared" si="2"/>
        <v>0</v>
      </c>
      <c r="L60" s="212"/>
      <c r="M60" s="37">
        <f t="shared" si="3"/>
        <v>0</v>
      </c>
      <c r="N60" s="97"/>
      <c r="O60" s="32">
        <f t="shared" si="4"/>
        <v>0</v>
      </c>
      <c r="P60" s="28"/>
      <c r="Q60" s="28"/>
    </row>
    <row r="61" spans="1:17" x14ac:dyDescent="0.25">
      <c r="A61" s="33">
        <v>49</v>
      </c>
      <c r="B61" s="64" t="s">
        <v>2612</v>
      </c>
      <c r="C61" s="65"/>
      <c r="D61" s="92">
        <v>12</v>
      </c>
      <c r="E61" s="93"/>
      <c r="F61" s="262" t="s">
        <v>2615</v>
      </c>
      <c r="G61" s="44">
        <f t="shared" si="0"/>
        <v>0</v>
      </c>
      <c r="H61" s="92">
        <v>12</v>
      </c>
      <c r="I61" s="37">
        <f t="shared" si="1"/>
        <v>0</v>
      </c>
      <c r="J61" s="97"/>
      <c r="K61" s="46">
        <f t="shared" si="2"/>
        <v>0</v>
      </c>
      <c r="L61" s="212"/>
      <c r="M61" s="37">
        <f t="shared" si="3"/>
        <v>0</v>
      </c>
      <c r="N61" s="97"/>
      <c r="O61" s="32">
        <f t="shared" si="4"/>
        <v>0</v>
      </c>
      <c r="P61" s="28"/>
      <c r="Q61" s="28"/>
    </row>
    <row r="62" spans="1:17" x14ac:dyDescent="0.25">
      <c r="A62" s="94">
        <v>50</v>
      </c>
      <c r="B62" s="64" t="s">
        <v>2613</v>
      </c>
      <c r="C62" s="65"/>
      <c r="D62" s="92">
        <v>12</v>
      </c>
      <c r="E62" s="93"/>
      <c r="F62" s="262" t="s">
        <v>31</v>
      </c>
      <c r="G62" s="44">
        <f t="shared" si="0"/>
        <v>0</v>
      </c>
      <c r="H62" s="92">
        <v>12</v>
      </c>
      <c r="I62" s="37">
        <f t="shared" si="1"/>
        <v>0</v>
      </c>
      <c r="J62" s="97"/>
      <c r="K62" s="46">
        <f t="shared" si="2"/>
        <v>0</v>
      </c>
      <c r="L62" s="212"/>
      <c r="M62" s="37">
        <f t="shared" si="3"/>
        <v>0</v>
      </c>
      <c r="N62" s="97"/>
      <c r="O62" s="32">
        <f t="shared" si="4"/>
        <v>0</v>
      </c>
      <c r="P62" s="28"/>
      <c r="Q62" s="28"/>
    </row>
    <row r="63" spans="1:17" x14ac:dyDescent="0.25">
      <c r="A63" s="94"/>
      <c r="B63" s="64"/>
      <c r="C63" s="65"/>
      <c r="D63" s="92"/>
      <c r="E63" s="93"/>
      <c r="F63" s="262"/>
      <c r="G63" s="44"/>
      <c r="H63" s="484"/>
      <c r="I63" s="37"/>
      <c r="J63" s="97"/>
      <c r="K63" s="69"/>
      <c r="L63" s="212"/>
      <c r="M63" s="71"/>
      <c r="N63" s="97"/>
      <c r="O63" s="73"/>
      <c r="P63" s="28"/>
      <c r="Q63" s="28"/>
    </row>
    <row r="64" spans="1:17" x14ac:dyDescent="0.25">
      <c r="A64" s="94">
        <v>61</v>
      </c>
      <c r="B64" s="64" t="s">
        <v>2618</v>
      </c>
      <c r="C64" s="65"/>
      <c r="D64" s="92"/>
      <c r="E64" s="93"/>
      <c r="F64" s="262"/>
      <c r="G64" s="44">
        <f t="shared" ref="G64" si="7">E64*D64</f>
        <v>0</v>
      </c>
      <c r="H64" s="212"/>
      <c r="I64" s="37">
        <f t="shared" si="1"/>
        <v>0</v>
      </c>
      <c r="J64" s="97"/>
      <c r="K64" s="69"/>
      <c r="L64" s="212"/>
      <c r="M64" s="71"/>
      <c r="N64" s="97"/>
      <c r="O64" s="73"/>
      <c r="P64" s="28"/>
      <c r="Q64" s="28"/>
    </row>
    <row r="65" spans="1:17" x14ac:dyDescent="0.25">
      <c r="A65" s="94"/>
      <c r="B65" s="64"/>
      <c r="C65" s="65"/>
      <c r="D65" s="92"/>
      <c r="E65" s="93"/>
      <c r="F65" s="262"/>
      <c r="G65" s="263"/>
      <c r="H65" s="212"/>
      <c r="I65" s="71"/>
      <c r="J65" s="97"/>
      <c r="K65" s="69"/>
      <c r="L65" s="212"/>
      <c r="M65" s="71"/>
      <c r="N65" s="97"/>
      <c r="O65" s="73"/>
      <c r="P65" s="28"/>
      <c r="Q65" s="28"/>
    </row>
    <row r="66" spans="1:17" x14ac:dyDescent="0.25">
      <c r="A66" s="94"/>
      <c r="B66" s="64"/>
      <c r="C66" s="65"/>
      <c r="D66" s="92"/>
      <c r="E66" s="93"/>
      <c r="F66" s="262"/>
      <c r="G66" s="263"/>
      <c r="H66" s="212"/>
      <c r="I66" s="71"/>
      <c r="J66" s="97"/>
      <c r="K66" s="69"/>
      <c r="L66" s="212"/>
      <c r="M66" s="71"/>
      <c r="N66" s="97"/>
      <c r="O66" s="73"/>
      <c r="P66" s="28"/>
      <c r="Q66" s="28"/>
    </row>
    <row r="67" spans="1:17" ht="13.5" thickBot="1" x14ac:dyDescent="0.3">
      <c r="A67" s="63"/>
      <c r="B67" s="64"/>
      <c r="C67" s="65"/>
      <c r="D67" s="66"/>
      <c r="E67" s="67"/>
      <c r="F67" s="68"/>
      <c r="G67" s="69"/>
      <c r="H67" s="70"/>
      <c r="I67" s="71"/>
      <c r="J67" s="72"/>
      <c r="K67" s="69"/>
      <c r="L67" s="70"/>
      <c r="M67" s="71"/>
      <c r="N67" s="97"/>
      <c r="O67" s="73"/>
      <c r="P67" s="28"/>
      <c r="Q67" s="28"/>
    </row>
    <row r="68" spans="1:17" ht="14.25" thickTop="1" thickBot="1" x14ac:dyDescent="0.3">
      <c r="A68" s="74"/>
      <c r="B68" s="81" t="s">
        <v>77</v>
      </c>
      <c r="C68" s="76"/>
      <c r="D68" s="77"/>
      <c r="E68" s="78"/>
      <c r="F68" s="79"/>
      <c r="G68" s="80">
        <f>SUM(G13:G65)</f>
        <v>71507.659999999989</v>
      </c>
      <c r="H68" s="76"/>
      <c r="I68" s="80">
        <f>SUM(I13:I67)</f>
        <v>71507.659999999989</v>
      </c>
      <c r="J68" s="78"/>
      <c r="K68" s="80">
        <f>SUM(K13:K67)</f>
        <v>0</v>
      </c>
      <c r="L68" s="76"/>
      <c r="M68" s="80">
        <f>SUM(M13:M67)</f>
        <v>0</v>
      </c>
      <c r="N68" s="98"/>
      <c r="O68" s="80">
        <f>SUM(O13:O67)</f>
        <v>0</v>
      </c>
      <c r="P68" s="28"/>
      <c r="Q68" s="28"/>
    </row>
    <row r="69" spans="1:17" ht="13.5" thickTop="1" x14ac:dyDescent="0.25">
      <c r="A69" s="8" t="s">
        <v>5</v>
      </c>
      <c r="B69" s="9"/>
      <c r="C69" s="247"/>
      <c r="D69" s="9" t="s">
        <v>6</v>
      </c>
      <c r="E69" s="9"/>
      <c r="F69" s="17"/>
      <c r="G69" s="22"/>
      <c r="H69" s="247"/>
      <c r="I69" s="22"/>
      <c r="J69" s="247"/>
      <c r="K69" s="22"/>
      <c r="L69" s="26"/>
      <c r="M69" s="23" t="s">
        <v>7</v>
      </c>
      <c r="N69" s="29"/>
      <c r="P69" s="28"/>
      <c r="Q69" s="28"/>
    </row>
    <row r="70" spans="1:17" x14ac:dyDescent="0.25">
      <c r="D70" s="8" t="s">
        <v>8</v>
      </c>
      <c r="P70" s="28"/>
      <c r="Q70" s="28"/>
    </row>
    <row r="71" spans="1:17" x14ac:dyDescent="0.25">
      <c r="P71" s="28"/>
      <c r="Q71" s="28"/>
    </row>
    <row r="72" spans="1:17" x14ac:dyDescent="0.25">
      <c r="P72" s="28"/>
      <c r="Q72" s="28"/>
    </row>
    <row r="73" spans="1:17" x14ac:dyDescent="0.25">
      <c r="A73" s="652" t="s">
        <v>944</v>
      </c>
      <c r="B73" s="652"/>
      <c r="C73" s="245"/>
      <c r="D73" s="653" t="s">
        <v>9</v>
      </c>
      <c r="E73" s="653"/>
      <c r="F73" s="653"/>
      <c r="G73" s="20"/>
      <c r="H73" s="653" t="s">
        <v>10</v>
      </c>
      <c r="I73" s="653"/>
      <c r="J73" s="653"/>
      <c r="K73" s="20"/>
      <c r="L73" s="245"/>
      <c r="M73" s="653" t="s">
        <v>25</v>
      </c>
      <c r="N73" s="653"/>
      <c r="O73" s="653"/>
      <c r="P73" s="28"/>
      <c r="Q73" s="28"/>
    </row>
    <row r="74" spans="1:17" x14ac:dyDescent="0.25">
      <c r="A74" s="654" t="s">
        <v>11</v>
      </c>
      <c r="B74" s="654"/>
      <c r="C74" s="246"/>
      <c r="D74" s="655" t="s">
        <v>12</v>
      </c>
      <c r="E74" s="655"/>
      <c r="F74" s="655"/>
      <c r="G74" s="24"/>
      <c r="H74" s="655" t="s">
        <v>13</v>
      </c>
      <c r="I74" s="655"/>
      <c r="J74" s="655"/>
      <c r="K74" s="24"/>
      <c r="L74" s="246"/>
      <c r="M74" s="655" t="s">
        <v>26</v>
      </c>
      <c r="N74" s="655"/>
      <c r="O74" s="655"/>
      <c r="P74" s="28"/>
      <c r="Q74" s="28"/>
    </row>
  </sheetData>
  <mergeCells count="26">
    <mergeCell ref="A74:B74"/>
    <mergeCell ref="D74:F74"/>
    <mergeCell ref="H74:J74"/>
    <mergeCell ref="M74:O74"/>
    <mergeCell ref="A73:B73"/>
    <mergeCell ref="D73:F73"/>
    <mergeCell ref="H73:J73"/>
    <mergeCell ref="M73:O73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C6:E6"/>
    <mergeCell ref="A1:O1"/>
    <mergeCell ref="A2:O2"/>
    <mergeCell ref="C4:E4"/>
    <mergeCell ref="F4:I4"/>
    <mergeCell ref="C5:E5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58"/>
  <sheetViews>
    <sheetView showWhiteSpace="0" view="pageLayout" topLeftCell="A17" zoomScale="85" zoomScaleNormal="100" zoomScalePageLayoutView="85" workbookViewId="0">
      <selection activeCell="E44" sqref="E44"/>
    </sheetView>
  </sheetViews>
  <sheetFormatPr defaultColWidth="9.140625" defaultRowHeight="12.75" x14ac:dyDescent="0.25"/>
  <cols>
    <col min="1" max="1" width="5.42578125" style="176" customWidth="1"/>
    <col min="2" max="2" width="31.28515625" style="176" customWidth="1"/>
    <col min="3" max="4" width="8.85546875" style="182" customWidth="1"/>
    <col min="5" max="5" width="9" style="176" customWidth="1"/>
    <col min="6" max="6" width="9" style="183" customWidth="1"/>
    <col min="7" max="7" width="11.85546875" style="180" customWidth="1"/>
    <col min="8" max="8" width="6.7109375" style="182" customWidth="1"/>
    <col min="9" max="9" width="11.140625" style="180" bestFit="1" customWidth="1"/>
    <col min="10" max="10" width="6.7109375" style="182" customWidth="1"/>
    <col min="11" max="11" width="12.7109375" style="180" customWidth="1"/>
    <col min="12" max="12" width="6.7109375" style="182" customWidth="1"/>
    <col min="13" max="13" width="10.7109375" style="180" customWidth="1"/>
    <col min="14" max="14" width="6.7109375" style="184" customWidth="1"/>
    <col min="15" max="15" width="10.7109375" style="180" customWidth="1"/>
    <col min="16" max="16" width="6.140625" style="184" customWidth="1"/>
    <col min="17" max="17" width="5.85546875" style="184" customWidth="1"/>
    <col min="18" max="16384" width="9.140625" style="176"/>
  </cols>
  <sheetData>
    <row r="1" spans="1:17" s="115" customFormat="1" ht="15.75" x14ac:dyDescent="0.25">
      <c r="A1" s="718" t="s">
        <v>14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114"/>
      <c r="Q1" s="114"/>
    </row>
    <row r="2" spans="1:17" s="115" customFormat="1" ht="15.75" x14ac:dyDescent="0.25">
      <c r="A2" s="718" t="s">
        <v>1624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114"/>
      <c r="Q2" s="114"/>
    </row>
    <row r="3" spans="1:17" s="115" customFormat="1" x14ac:dyDescent="0.25">
      <c r="C3" s="116"/>
      <c r="D3" s="116"/>
      <c r="F3" s="117"/>
      <c r="G3" s="118"/>
      <c r="H3" s="116"/>
      <c r="I3" s="118"/>
      <c r="J3" s="116"/>
      <c r="K3" s="118"/>
      <c r="L3" s="116"/>
      <c r="M3" s="118"/>
      <c r="N3" s="114"/>
      <c r="O3" s="118"/>
      <c r="P3" s="114"/>
      <c r="Q3" s="114"/>
    </row>
    <row r="4" spans="1:17" s="115" customFormat="1" x14ac:dyDescent="0.25">
      <c r="A4" s="115" t="s">
        <v>0</v>
      </c>
      <c r="C4" s="719" t="s">
        <v>1</v>
      </c>
      <c r="D4" s="719"/>
      <c r="E4" s="719"/>
      <c r="F4" s="720"/>
      <c r="G4" s="720"/>
      <c r="H4" s="720"/>
      <c r="I4" s="720"/>
      <c r="J4" s="116"/>
      <c r="K4" s="118"/>
      <c r="L4" s="116"/>
      <c r="M4" s="118"/>
      <c r="N4" s="114"/>
      <c r="O4" s="118"/>
      <c r="P4" s="114"/>
      <c r="Q4" s="114"/>
    </row>
    <row r="5" spans="1:17" s="115" customFormat="1" x14ac:dyDescent="0.25">
      <c r="A5" s="115" t="s">
        <v>16</v>
      </c>
      <c r="C5" s="717"/>
      <c r="D5" s="717"/>
      <c r="E5" s="717"/>
      <c r="F5" s="119"/>
      <c r="G5" s="120"/>
      <c r="H5" s="121"/>
      <c r="I5" s="120"/>
      <c r="J5" s="116"/>
      <c r="K5" s="118"/>
      <c r="L5" s="116"/>
      <c r="M5" s="118"/>
      <c r="N5" s="114"/>
      <c r="O5" s="118"/>
      <c r="P5" s="114"/>
      <c r="Q5" s="114"/>
    </row>
    <row r="6" spans="1:17" s="115" customFormat="1" x14ac:dyDescent="0.25">
      <c r="A6" s="115" t="s">
        <v>17</v>
      </c>
      <c r="C6" s="717" t="s">
        <v>160</v>
      </c>
      <c r="D6" s="717"/>
      <c r="E6" s="717"/>
      <c r="F6" s="119"/>
      <c r="G6" s="120"/>
      <c r="H6" s="121"/>
      <c r="I6" s="120"/>
      <c r="J6" s="116"/>
      <c r="K6" s="118"/>
      <c r="L6" s="116"/>
      <c r="M6" s="118"/>
      <c r="N6" s="114"/>
      <c r="O6" s="118"/>
      <c r="P6" s="114"/>
      <c r="Q6" s="114"/>
    </row>
    <row r="7" spans="1:17" s="115" customFormat="1" x14ac:dyDescent="0.25">
      <c r="A7" s="115" t="s">
        <v>18</v>
      </c>
      <c r="C7" s="719"/>
      <c r="D7" s="719"/>
      <c r="E7" s="719"/>
      <c r="F7" s="119"/>
      <c r="G7" s="120"/>
      <c r="H7" s="121"/>
      <c r="I7" s="120"/>
      <c r="J7" s="116"/>
      <c r="K7" s="118"/>
      <c r="L7" s="116"/>
      <c r="M7" s="118"/>
      <c r="N7" s="114"/>
      <c r="O7" s="118"/>
      <c r="P7" s="114"/>
      <c r="Q7" s="114"/>
    </row>
    <row r="8" spans="1:17" s="115" customFormat="1" ht="13.5" thickBot="1" x14ac:dyDescent="0.3">
      <c r="C8" s="121"/>
      <c r="D8" s="121"/>
      <c r="E8" s="121"/>
      <c r="F8" s="119"/>
      <c r="G8" s="120"/>
      <c r="H8" s="121"/>
      <c r="I8" s="120"/>
      <c r="J8" s="116"/>
      <c r="K8" s="118"/>
      <c r="L8" s="116"/>
      <c r="M8" s="118"/>
      <c r="N8" s="114"/>
      <c r="O8" s="118"/>
      <c r="P8" s="114"/>
      <c r="Q8" s="114"/>
    </row>
    <row r="9" spans="1:17" s="115" customFormat="1" ht="13.5" customHeight="1" thickTop="1" x14ac:dyDescent="0.25">
      <c r="A9" s="727" t="s">
        <v>2</v>
      </c>
      <c r="B9" s="730" t="s">
        <v>19</v>
      </c>
      <c r="C9" s="733" t="s">
        <v>20</v>
      </c>
      <c r="D9" s="733"/>
      <c r="E9" s="734" t="s">
        <v>23</v>
      </c>
      <c r="F9" s="733"/>
      <c r="G9" s="735"/>
      <c r="H9" s="736" t="s">
        <v>24</v>
      </c>
      <c r="I9" s="736"/>
      <c r="J9" s="736"/>
      <c r="K9" s="736"/>
      <c r="L9" s="736"/>
      <c r="M9" s="736"/>
      <c r="N9" s="736"/>
      <c r="O9" s="737"/>
      <c r="P9" s="114"/>
      <c r="Q9" s="114"/>
    </row>
    <row r="10" spans="1:17" s="115" customFormat="1" x14ac:dyDescent="0.25">
      <c r="A10" s="728"/>
      <c r="B10" s="731"/>
      <c r="C10" s="122" t="s">
        <v>20</v>
      </c>
      <c r="D10" s="123" t="s">
        <v>22</v>
      </c>
      <c r="E10" s="738" t="s">
        <v>3</v>
      </c>
      <c r="F10" s="739"/>
      <c r="G10" s="742" t="s">
        <v>4</v>
      </c>
      <c r="H10" s="721">
        <v>1</v>
      </c>
      <c r="I10" s="721"/>
      <c r="J10" s="723">
        <v>2</v>
      </c>
      <c r="K10" s="744"/>
      <c r="L10" s="721">
        <v>3</v>
      </c>
      <c r="M10" s="721"/>
      <c r="N10" s="723">
        <v>4</v>
      </c>
      <c r="O10" s="724"/>
      <c r="P10" s="114"/>
      <c r="Q10" s="114"/>
    </row>
    <row r="11" spans="1:17" s="127" customFormat="1" ht="13.5" thickBot="1" x14ac:dyDescent="0.3">
      <c r="A11" s="729"/>
      <c r="B11" s="732"/>
      <c r="C11" s="124" t="s">
        <v>21</v>
      </c>
      <c r="D11" s="125"/>
      <c r="E11" s="740"/>
      <c r="F11" s="741"/>
      <c r="G11" s="743"/>
      <c r="H11" s="722"/>
      <c r="I11" s="722"/>
      <c r="J11" s="725"/>
      <c r="K11" s="745"/>
      <c r="L11" s="722"/>
      <c r="M11" s="722"/>
      <c r="N11" s="725"/>
      <c r="O11" s="726"/>
      <c r="P11" s="126"/>
      <c r="Q11" s="126"/>
    </row>
    <row r="12" spans="1:17" s="115" customFormat="1" x14ac:dyDescent="0.25">
      <c r="A12" s="128"/>
      <c r="B12" s="129"/>
      <c r="C12" s="130"/>
      <c r="D12" s="131"/>
      <c r="E12" s="132"/>
      <c r="F12" s="133"/>
      <c r="G12" s="134"/>
      <c r="H12" s="130"/>
      <c r="I12" s="135"/>
      <c r="J12" s="136"/>
      <c r="K12" s="137"/>
      <c r="L12" s="130"/>
      <c r="M12" s="135"/>
      <c r="N12" s="138"/>
      <c r="O12" s="139"/>
      <c r="P12" s="114"/>
      <c r="Q12" s="114"/>
    </row>
    <row r="13" spans="1:17" s="115" customFormat="1" x14ac:dyDescent="0.25">
      <c r="A13" s="140">
        <v>1</v>
      </c>
      <c r="B13" s="141" t="s">
        <v>161</v>
      </c>
      <c r="C13" s="142"/>
      <c r="D13" s="143">
        <f>H13+J13+L13+N13</f>
        <v>40</v>
      </c>
      <c r="E13" s="144">
        <v>114.51</v>
      </c>
      <c r="F13" s="145" t="s">
        <v>40</v>
      </c>
      <c r="G13" s="146">
        <f>E13*D13</f>
        <v>4580.4000000000005</v>
      </c>
      <c r="H13" s="142">
        <v>10</v>
      </c>
      <c r="I13" s="147">
        <f>H13*E13</f>
        <v>1145.1000000000001</v>
      </c>
      <c r="J13" s="148">
        <v>10</v>
      </c>
      <c r="K13" s="149">
        <f>J13*E13</f>
        <v>1145.1000000000001</v>
      </c>
      <c r="L13" s="142">
        <v>10</v>
      </c>
      <c r="M13" s="147">
        <f>L13*E13</f>
        <v>1145.1000000000001</v>
      </c>
      <c r="N13" s="150">
        <v>10</v>
      </c>
      <c r="O13" s="151">
        <f>N13*E13</f>
        <v>1145.1000000000001</v>
      </c>
      <c r="P13" s="114"/>
      <c r="Q13" s="114"/>
    </row>
    <row r="14" spans="1:17" s="155" customFormat="1" x14ac:dyDescent="0.25">
      <c r="A14" s="140">
        <v>2</v>
      </c>
      <c r="B14" s="141" t="s">
        <v>162</v>
      </c>
      <c r="C14" s="152"/>
      <c r="D14" s="143">
        <f t="shared" ref="D14:D43" si="0">H14+J14+L14+N14</f>
        <v>60</v>
      </c>
      <c r="E14" s="154">
        <v>129.97999999999999</v>
      </c>
      <c r="F14" s="145" t="s">
        <v>40</v>
      </c>
      <c r="G14" s="146">
        <f t="shared" ref="G14:G33" si="1">E14*D14</f>
        <v>7798.7999999999993</v>
      </c>
      <c r="H14" s="142">
        <v>20</v>
      </c>
      <c r="I14" s="147">
        <f t="shared" ref="I14:I33" si="2">H14*E14</f>
        <v>2599.6</v>
      </c>
      <c r="J14" s="148">
        <v>15</v>
      </c>
      <c r="K14" s="149">
        <f t="shared" ref="K14:K33" si="3">J14*E14</f>
        <v>1949.6999999999998</v>
      </c>
      <c r="L14" s="142">
        <v>15</v>
      </c>
      <c r="M14" s="147">
        <f t="shared" ref="M14:M33" si="4">L14*E14</f>
        <v>1949.6999999999998</v>
      </c>
      <c r="N14" s="150">
        <v>10</v>
      </c>
      <c r="O14" s="151">
        <f t="shared" ref="O14:O33" si="5">N14*E14</f>
        <v>1299.8</v>
      </c>
      <c r="P14" s="114"/>
      <c r="Q14" s="114"/>
    </row>
    <row r="15" spans="1:17" s="155" customFormat="1" x14ac:dyDescent="0.25">
      <c r="A15" s="140">
        <v>3</v>
      </c>
      <c r="B15" s="156" t="s">
        <v>163</v>
      </c>
      <c r="C15" s="152"/>
      <c r="D15" s="143">
        <f t="shared" si="0"/>
        <v>150</v>
      </c>
      <c r="E15" s="154">
        <v>2.91</v>
      </c>
      <c r="F15" s="145" t="s">
        <v>31</v>
      </c>
      <c r="G15" s="146">
        <f t="shared" si="1"/>
        <v>436.5</v>
      </c>
      <c r="H15" s="142">
        <v>50</v>
      </c>
      <c r="I15" s="147">
        <f t="shared" si="2"/>
        <v>145.5</v>
      </c>
      <c r="J15" s="148">
        <v>25</v>
      </c>
      <c r="K15" s="149">
        <f t="shared" si="3"/>
        <v>72.75</v>
      </c>
      <c r="L15" s="142">
        <v>50</v>
      </c>
      <c r="M15" s="147">
        <f t="shared" si="4"/>
        <v>145.5</v>
      </c>
      <c r="N15" s="150">
        <v>25</v>
      </c>
      <c r="O15" s="151">
        <f t="shared" si="5"/>
        <v>72.75</v>
      </c>
      <c r="P15" s="114"/>
      <c r="Q15" s="114"/>
    </row>
    <row r="16" spans="1:17" s="155" customFormat="1" x14ac:dyDescent="0.25">
      <c r="A16" s="140">
        <v>4</v>
      </c>
      <c r="B16" s="156" t="s">
        <v>164</v>
      </c>
      <c r="C16" s="152"/>
      <c r="D16" s="143">
        <f t="shared" si="0"/>
        <v>5</v>
      </c>
      <c r="E16" s="154">
        <v>100</v>
      </c>
      <c r="F16" s="145" t="s">
        <v>45</v>
      </c>
      <c r="G16" s="146">
        <f t="shared" si="1"/>
        <v>500</v>
      </c>
      <c r="H16" s="142">
        <v>2</v>
      </c>
      <c r="I16" s="147">
        <f t="shared" si="2"/>
        <v>200</v>
      </c>
      <c r="J16" s="148">
        <v>1</v>
      </c>
      <c r="K16" s="149">
        <f t="shared" si="3"/>
        <v>100</v>
      </c>
      <c r="L16" s="142">
        <v>1</v>
      </c>
      <c r="M16" s="147">
        <f t="shared" si="4"/>
        <v>100</v>
      </c>
      <c r="N16" s="150">
        <v>1</v>
      </c>
      <c r="O16" s="151">
        <f t="shared" si="5"/>
        <v>100</v>
      </c>
      <c r="P16" s="114"/>
      <c r="Q16" s="114"/>
    </row>
    <row r="17" spans="1:17" s="155" customFormat="1" x14ac:dyDescent="0.25">
      <c r="A17" s="140">
        <v>5</v>
      </c>
      <c r="B17" s="156" t="s">
        <v>165</v>
      </c>
      <c r="C17" s="152"/>
      <c r="D17" s="143">
        <f t="shared" si="0"/>
        <v>5</v>
      </c>
      <c r="E17" s="154">
        <v>100</v>
      </c>
      <c r="F17" s="145" t="s">
        <v>45</v>
      </c>
      <c r="G17" s="146">
        <f t="shared" si="1"/>
        <v>500</v>
      </c>
      <c r="H17" s="142">
        <v>2</v>
      </c>
      <c r="I17" s="147">
        <f t="shared" si="2"/>
        <v>200</v>
      </c>
      <c r="J17" s="148">
        <v>1</v>
      </c>
      <c r="K17" s="149">
        <f t="shared" si="3"/>
        <v>100</v>
      </c>
      <c r="L17" s="142">
        <v>1</v>
      </c>
      <c r="M17" s="147">
        <f t="shared" si="4"/>
        <v>100</v>
      </c>
      <c r="N17" s="150">
        <v>1</v>
      </c>
      <c r="O17" s="151">
        <f t="shared" si="5"/>
        <v>100</v>
      </c>
      <c r="P17" s="114"/>
      <c r="Q17" s="114"/>
    </row>
    <row r="18" spans="1:17" s="155" customFormat="1" x14ac:dyDescent="0.25">
      <c r="A18" s="140">
        <v>6</v>
      </c>
      <c r="B18" s="156" t="s">
        <v>166</v>
      </c>
      <c r="C18" s="142"/>
      <c r="D18" s="143">
        <f t="shared" si="0"/>
        <v>5</v>
      </c>
      <c r="E18" s="144">
        <v>100</v>
      </c>
      <c r="F18" s="145" t="s">
        <v>45</v>
      </c>
      <c r="G18" s="146">
        <f t="shared" si="1"/>
        <v>500</v>
      </c>
      <c r="H18" s="142">
        <v>2</v>
      </c>
      <c r="I18" s="147">
        <f t="shared" si="2"/>
        <v>200</v>
      </c>
      <c r="J18" s="148">
        <v>1</v>
      </c>
      <c r="K18" s="149">
        <f t="shared" si="3"/>
        <v>100</v>
      </c>
      <c r="L18" s="142">
        <v>1</v>
      </c>
      <c r="M18" s="147">
        <f t="shared" si="4"/>
        <v>100</v>
      </c>
      <c r="N18" s="150">
        <v>1</v>
      </c>
      <c r="O18" s="151">
        <f t="shared" si="5"/>
        <v>100</v>
      </c>
      <c r="P18" s="114"/>
      <c r="Q18" s="114"/>
    </row>
    <row r="19" spans="1:17" s="155" customFormat="1" x14ac:dyDescent="0.25">
      <c r="A19" s="140">
        <v>7</v>
      </c>
      <c r="B19" s="156" t="s">
        <v>167</v>
      </c>
      <c r="C19" s="152"/>
      <c r="D19" s="143">
        <f t="shared" si="0"/>
        <v>2</v>
      </c>
      <c r="E19" s="154">
        <v>415.33</v>
      </c>
      <c r="F19" s="145" t="s">
        <v>45</v>
      </c>
      <c r="G19" s="146">
        <f t="shared" si="1"/>
        <v>830.66</v>
      </c>
      <c r="H19" s="142">
        <v>1</v>
      </c>
      <c r="I19" s="147">
        <f t="shared" si="2"/>
        <v>415.33</v>
      </c>
      <c r="J19" s="148">
        <v>1</v>
      </c>
      <c r="K19" s="149">
        <f t="shared" si="3"/>
        <v>415.33</v>
      </c>
      <c r="L19" s="142"/>
      <c r="M19" s="147"/>
      <c r="N19" s="150"/>
      <c r="O19" s="151"/>
      <c r="P19" s="114"/>
      <c r="Q19" s="114"/>
    </row>
    <row r="20" spans="1:17" s="155" customFormat="1" x14ac:dyDescent="0.25">
      <c r="A20" s="140">
        <v>8</v>
      </c>
      <c r="B20" s="156" t="s">
        <v>168</v>
      </c>
      <c r="C20" s="152"/>
      <c r="D20" s="143">
        <f t="shared" si="0"/>
        <v>2</v>
      </c>
      <c r="E20" s="154">
        <v>415.33</v>
      </c>
      <c r="F20" s="145" t="s">
        <v>45</v>
      </c>
      <c r="G20" s="146">
        <f t="shared" si="1"/>
        <v>830.66</v>
      </c>
      <c r="H20" s="142">
        <v>1</v>
      </c>
      <c r="I20" s="147">
        <f t="shared" si="2"/>
        <v>415.33</v>
      </c>
      <c r="J20" s="148">
        <v>1</v>
      </c>
      <c r="K20" s="149">
        <f t="shared" si="3"/>
        <v>415.33</v>
      </c>
      <c r="L20" s="142"/>
      <c r="M20" s="147"/>
      <c r="N20" s="150"/>
      <c r="O20" s="151"/>
      <c r="P20" s="114"/>
      <c r="Q20" s="114"/>
    </row>
    <row r="21" spans="1:17" s="155" customFormat="1" x14ac:dyDescent="0.25">
      <c r="A21" s="140">
        <v>9</v>
      </c>
      <c r="B21" s="156" t="s">
        <v>2625</v>
      </c>
      <c r="C21" s="152"/>
      <c r="D21" s="143">
        <f t="shared" ref="D21" si="6">H21+J21+L21+N21</f>
        <v>2</v>
      </c>
      <c r="E21" s="154">
        <v>415.33</v>
      </c>
      <c r="F21" s="145" t="s">
        <v>45</v>
      </c>
      <c r="G21" s="146">
        <f t="shared" ref="G21" si="7">E21*D21</f>
        <v>830.66</v>
      </c>
      <c r="H21" s="142">
        <v>1</v>
      </c>
      <c r="I21" s="147">
        <f t="shared" ref="I21" si="8">H21*E21</f>
        <v>415.33</v>
      </c>
      <c r="J21" s="148">
        <v>1</v>
      </c>
      <c r="K21" s="149">
        <f t="shared" ref="K21" si="9">J21*E21</f>
        <v>415.33</v>
      </c>
      <c r="L21" s="142"/>
      <c r="M21" s="147"/>
      <c r="N21" s="150"/>
      <c r="O21" s="151"/>
      <c r="P21" s="114"/>
      <c r="Q21" s="114"/>
    </row>
    <row r="22" spans="1:17" s="155" customFormat="1" x14ac:dyDescent="0.25">
      <c r="A22" s="140">
        <v>10</v>
      </c>
      <c r="B22" s="156" t="s">
        <v>169</v>
      </c>
      <c r="C22" s="152"/>
      <c r="D22" s="143">
        <f t="shared" si="0"/>
        <v>5</v>
      </c>
      <c r="E22" s="154">
        <v>96.51</v>
      </c>
      <c r="F22" s="145" t="s">
        <v>45</v>
      </c>
      <c r="G22" s="146">
        <f t="shared" si="1"/>
        <v>482.55</v>
      </c>
      <c r="H22" s="142">
        <v>2</v>
      </c>
      <c r="I22" s="147">
        <f t="shared" si="2"/>
        <v>193.02</v>
      </c>
      <c r="J22" s="148">
        <v>1</v>
      </c>
      <c r="K22" s="149">
        <f t="shared" si="3"/>
        <v>96.51</v>
      </c>
      <c r="L22" s="142">
        <v>1</v>
      </c>
      <c r="M22" s="147">
        <f t="shared" si="4"/>
        <v>96.51</v>
      </c>
      <c r="N22" s="150">
        <v>1</v>
      </c>
      <c r="O22" s="151">
        <f t="shared" si="5"/>
        <v>96.51</v>
      </c>
      <c r="P22" s="114"/>
      <c r="Q22" s="114"/>
    </row>
    <row r="23" spans="1:17" s="155" customFormat="1" x14ac:dyDescent="0.25">
      <c r="A23" s="140">
        <v>11</v>
      </c>
      <c r="B23" s="156" t="s">
        <v>170</v>
      </c>
      <c r="C23" s="152"/>
      <c r="D23" s="143">
        <f t="shared" si="0"/>
        <v>7</v>
      </c>
      <c r="E23" s="154">
        <v>20.79</v>
      </c>
      <c r="F23" s="145" t="s">
        <v>45</v>
      </c>
      <c r="G23" s="146">
        <f t="shared" si="1"/>
        <v>145.53</v>
      </c>
      <c r="H23" s="142">
        <v>7</v>
      </c>
      <c r="I23" s="147">
        <f t="shared" si="2"/>
        <v>145.53</v>
      </c>
      <c r="J23" s="148"/>
      <c r="K23" s="149"/>
      <c r="L23" s="142"/>
      <c r="M23" s="147"/>
      <c r="N23" s="150"/>
      <c r="O23" s="151"/>
      <c r="P23" s="114"/>
      <c r="Q23" s="114"/>
    </row>
    <row r="24" spans="1:17" s="155" customFormat="1" x14ac:dyDescent="0.25">
      <c r="A24" s="140">
        <v>12</v>
      </c>
      <c r="B24" s="156" t="s">
        <v>47</v>
      </c>
      <c r="C24" s="152"/>
      <c r="D24" s="143">
        <f t="shared" si="0"/>
        <v>14</v>
      </c>
      <c r="E24" s="154">
        <v>4.42</v>
      </c>
      <c r="F24" s="145" t="s">
        <v>31</v>
      </c>
      <c r="G24" s="146">
        <f t="shared" si="1"/>
        <v>61.879999999999995</v>
      </c>
      <c r="H24" s="142">
        <v>7</v>
      </c>
      <c r="I24" s="147">
        <f t="shared" si="2"/>
        <v>30.939999999999998</v>
      </c>
      <c r="J24" s="148"/>
      <c r="K24" s="149"/>
      <c r="L24" s="142">
        <v>7</v>
      </c>
      <c r="M24" s="147">
        <f t="shared" si="4"/>
        <v>30.939999999999998</v>
      </c>
      <c r="N24" s="150"/>
      <c r="O24" s="151"/>
      <c r="P24" s="114"/>
      <c r="Q24" s="114"/>
    </row>
    <row r="25" spans="1:17" s="155" customFormat="1" x14ac:dyDescent="0.25">
      <c r="A25" s="140">
        <v>13</v>
      </c>
      <c r="B25" s="156" t="s">
        <v>171</v>
      </c>
      <c r="C25" s="152"/>
      <c r="D25" s="143">
        <f t="shared" si="0"/>
        <v>100</v>
      </c>
      <c r="E25" s="154">
        <v>17.559999999999999</v>
      </c>
      <c r="F25" s="145" t="s">
        <v>31</v>
      </c>
      <c r="G25" s="146">
        <f t="shared" si="1"/>
        <v>1755.9999999999998</v>
      </c>
      <c r="H25" s="142">
        <v>50</v>
      </c>
      <c r="I25" s="147">
        <f t="shared" si="2"/>
        <v>877.99999999999989</v>
      </c>
      <c r="J25" s="148"/>
      <c r="K25" s="149"/>
      <c r="L25" s="142">
        <v>50</v>
      </c>
      <c r="M25" s="147">
        <f t="shared" si="4"/>
        <v>877.99999999999989</v>
      </c>
      <c r="N25" s="150"/>
      <c r="O25" s="151"/>
      <c r="P25" s="114"/>
      <c r="Q25" s="114"/>
    </row>
    <row r="26" spans="1:17" s="155" customFormat="1" x14ac:dyDescent="0.25">
      <c r="A26" s="140">
        <v>14</v>
      </c>
      <c r="B26" s="156" t="s">
        <v>172</v>
      </c>
      <c r="C26" s="152"/>
      <c r="D26" s="143">
        <f t="shared" si="0"/>
        <v>7</v>
      </c>
      <c r="E26" s="154">
        <v>82.16</v>
      </c>
      <c r="F26" s="145" t="s">
        <v>31</v>
      </c>
      <c r="G26" s="146">
        <f t="shared" si="1"/>
        <v>575.12</v>
      </c>
      <c r="H26" s="142">
        <v>7</v>
      </c>
      <c r="I26" s="147">
        <f t="shared" si="2"/>
        <v>575.12</v>
      </c>
      <c r="J26" s="148"/>
      <c r="K26" s="149"/>
      <c r="L26" s="142"/>
      <c r="M26" s="147"/>
      <c r="N26" s="150"/>
      <c r="O26" s="151"/>
      <c r="P26" s="114"/>
      <c r="Q26" s="114"/>
    </row>
    <row r="27" spans="1:17" s="155" customFormat="1" x14ac:dyDescent="0.25">
      <c r="A27" s="140">
        <v>15</v>
      </c>
      <c r="B27" s="156" t="s">
        <v>173</v>
      </c>
      <c r="C27" s="152"/>
      <c r="D27" s="143">
        <f t="shared" si="0"/>
        <v>35</v>
      </c>
      <c r="E27" s="154">
        <v>20.68</v>
      </c>
      <c r="F27" s="145" t="s">
        <v>45</v>
      </c>
      <c r="G27" s="146">
        <f t="shared" si="1"/>
        <v>723.8</v>
      </c>
      <c r="H27" s="142">
        <v>7</v>
      </c>
      <c r="I27" s="147">
        <f t="shared" si="2"/>
        <v>144.76</v>
      </c>
      <c r="J27" s="148">
        <v>9</v>
      </c>
      <c r="K27" s="149">
        <f t="shared" si="3"/>
        <v>186.12</v>
      </c>
      <c r="L27" s="142">
        <v>10</v>
      </c>
      <c r="M27" s="147">
        <f t="shared" si="4"/>
        <v>206.8</v>
      </c>
      <c r="N27" s="150">
        <v>9</v>
      </c>
      <c r="O27" s="151">
        <f t="shared" si="5"/>
        <v>186.12</v>
      </c>
      <c r="P27" s="114"/>
      <c r="Q27" s="114"/>
    </row>
    <row r="28" spans="1:17" s="155" customFormat="1" x14ac:dyDescent="0.25">
      <c r="A28" s="140">
        <v>16</v>
      </c>
      <c r="B28" s="156" t="s">
        <v>65</v>
      </c>
      <c r="C28" s="152"/>
      <c r="D28" s="143">
        <f t="shared" si="0"/>
        <v>7</v>
      </c>
      <c r="E28" s="154">
        <v>15.6</v>
      </c>
      <c r="F28" s="145" t="s">
        <v>31</v>
      </c>
      <c r="G28" s="146">
        <f t="shared" si="1"/>
        <v>109.2</v>
      </c>
      <c r="H28" s="142">
        <v>7</v>
      </c>
      <c r="I28" s="147">
        <f t="shared" si="2"/>
        <v>109.2</v>
      </c>
      <c r="J28" s="148"/>
      <c r="K28" s="149"/>
      <c r="L28" s="142"/>
      <c r="M28" s="147"/>
      <c r="N28" s="150"/>
      <c r="O28" s="151"/>
      <c r="P28" s="114"/>
      <c r="Q28" s="114"/>
    </row>
    <row r="29" spans="1:17" s="155" customFormat="1" x14ac:dyDescent="0.25">
      <c r="A29" s="140">
        <v>17</v>
      </c>
      <c r="B29" s="156" t="s">
        <v>174</v>
      </c>
      <c r="C29" s="152"/>
      <c r="D29" s="143">
        <f t="shared" si="0"/>
        <v>58</v>
      </c>
      <c r="E29" s="154">
        <v>69.78</v>
      </c>
      <c r="F29" s="145" t="s">
        <v>31</v>
      </c>
      <c r="G29" s="146">
        <f t="shared" si="1"/>
        <v>4047.2400000000002</v>
      </c>
      <c r="H29" s="142">
        <v>58</v>
      </c>
      <c r="I29" s="147">
        <f t="shared" si="2"/>
        <v>4047.2400000000002</v>
      </c>
      <c r="J29" s="148"/>
      <c r="K29" s="149"/>
      <c r="L29" s="142"/>
      <c r="M29" s="147"/>
      <c r="N29" s="150"/>
      <c r="O29" s="151"/>
      <c r="P29" s="114"/>
      <c r="Q29" s="114"/>
    </row>
    <row r="30" spans="1:17" s="155" customFormat="1" x14ac:dyDescent="0.25">
      <c r="A30" s="140">
        <v>18</v>
      </c>
      <c r="B30" s="156" t="s">
        <v>175</v>
      </c>
      <c r="C30" s="152"/>
      <c r="D30" s="143">
        <f t="shared" si="0"/>
        <v>200</v>
      </c>
      <c r="E30" s="154">
        <v>32.22</v>
      </c>
      <c r="F30" s="145" t="s">
        <v>31</v>
      </c>
      <c r="G30" s="146">
        <f t="shared" si="1"/>
        <v>6444</v>
      </c>
      <c r="H30" s="142">
        <v>50</v>
      </c>
      <c r="I30" s="147">
        <f t="shared" si="2"/>
        <v>1611</v>
      </c>
      <c r="J30" s="148">
        <v>50</v>
      </c>
      <c r="K30" s="149">
        <f t="shared" si="3"/>
        <v>1611</v>
      </c>
      <c r="L30" s="142">
        <v>50</v>
      </c>
      <c r="M30" s="147">
        <f t="shared" si="4"/>
        <v>1611</v>
      </c>
      <c r="N30" s="150">
        <v>50</v>
      </c>
      <c r="O30" s="151">
        <f t="shared" si="5"/>
        <v>1611</v>
      </c>
      <c r="P30" s="114"/>
      <c r="Q30" s="114"/>
    </row>
    <row r="31" spans="1:17" s="155" customFormat="1" x14ac:dyDescent="0.25">
      <c r="A31" s="140">
        <v>19</v>
      </c>
      <c r="B31" s="156" t="s">
        <v>112</v>
      </c>
      <c r="C31" s="152"/>
      <c r="D31" s="143">
        <f t="shared" si="0"/>
        <v>20</v>
      </c>
      <c r="E31" s="154">
        <v>12.74</v>
      </c>
      <c r="F31" s="145" t="s">
        <v>45</v>
      </c>
      <c r="G31" s="146">
        <f t="shared" si="1"/>
        <v>254.8</v>
      </c>
      <c r="H31" s="142">
        <v>5</v>
      </c>
      <c r="I31" s="147">
        <f t="shared" si="2"/>
        <v>63.7</v>
      </c>
      <c r="J31" s="148">
        <v>5</v>
      </c>
      <c r="K31" s="149">
        <f t="shared" si="3"/>
        <v>63.7</v>
      </c>
      <c r="L31" s="142">
        <v>5</v>
      </c>
      <c r="M31" s="147">
        <f t="shared" si="4"/>
        <v>63.7</v>
      </c>
      <c r="N31" s="150">
        <v>5</v>
      </c>
      <c r="O31" s="151">
        <f t="shared" si="5"/>
        <v>63.7</v>
      </c>
      <c r="P31" s="114"/>
      <c r="Q31" s="114"/>
    </row>
    <row r="32" spans="1:17" s="155" customFormat="1" x14ac:dyDescent="0.25">
      <c r="A32" s="140">
        <v>20</v>
      </c>
      <c r="B32" s="156" t="s">
        <v>176</v>
      </c>
      <c r="C32" s="152"/>
      <c r="D32" s="143">
        <f t="shared" si="0"/>
        <v>20</v>
      </c>
      <c r="E32" s="154">
        <v>5.98</v>
      </c>
      <c r="F32" s="145" t="s">
        <v>45</v>
      </c>
      <c r="G32" s="146">
        <f t="shared" si="1"/>
        <v>119.60000000000001</v>
      </c>
      <c r="H32" s="142">
        <v>6</v>
      </c>
      <c r="I32" s="147">
        <f t="shared" si="2"/>
        <v>35.880000000000003</v>
      </c>
      <c r="J32" s="148">
        <v>4</v>
      </c>
      <c r="K32" s="149">
        <f t="shared" si="3"/>
        <v>23.92</v>
      </c>
      <c r="L32" s="142">
        <v>5</v>
      </c>
      <c r="M32" s="147">
        <f t="shared" si="4"/>
        <v>29.900000000000002</v>
      </c>
      <c r="N32" s="150">
        <v>5</v>
      </c>
      <c r="O32" s="151">
        <f t="shared" si="5"/>
        <v>29.900000000000002</v>
      </c>
      <c r="P32" s="114"/>
      <c r="Q32" s="114"/>
    </row>
    <row r="33" spans="1:17" s="155" customFormat="1" x14ac:dyDescent="0.25">
      <c r="A33" s="140">
        <v>21</v>
      </c>
      <c r="B33" s="156" t="s">
        <v>177</v>
      </c>
      <c r="C33" s="152"/>
      <c r="D33" s="143">
        <f t="shared" si="0"/>
        <v>20</v>
      </c>
      <c r="E33" s="154">
        <v>39.520000000000003</v>
      </c>
      <c r="F33" s="145" t="s">
        <v>45</v>
      </c>
      <c r="G33" s="146">
        <f t="shared" si="1"/>
        <v>790.40000000000009</v>
      </c>
      <c r="H33" s="142">
        <v>7</v>
      </c>
      <c r="I33" s="147">
        <f t="shared" si="2"/>
        <v>276.64000000000004</v>
      </c>
      <c r="J33" s="148">
        <v>3</v>
      </c>
      <c r="K33" s="149">
        <f t="shared" si="3"/>
        <v>118.56</v>
      </c>
      <c r="L33" s="142">
        <v>5</v>
      </c>
      <c r="M33" s="147">
        <f t="shared" si="4"/>
        <v>197.60000000000002</v>
      </c>
      <c r="N33" s="150">
        <v>5</v>
      </c>
      <c r="O33" s="151">
        <f t="shared" si="5"/>
        <v>197.60000000000002</v>
      </c>
      <c r="P33" s="114"/>
      <c r="Q33" s="114"/>
    </row>
    <row r="34" spans="1:17" x14ac:dyDescent="0.25">
      <c r="A34" s="140">
        <v>22</v>
      </c>
      <c r="B34" s="141" t="s">
        <v>178</v>
      </c>
      <c r="C34" s="142"/>
      <c r="D34" s="143">
        <f t="shared" si="0"/>
        <v>20</v>
      </c>
      <c r="E34" s="144">
        <v>13.4</v>
      </c>
      <c r="F34" s="145" t="s">
        <v>45</v>
      </c>
      <c r="G34" s="146">
        <f>E34*D34</f>
        <v>268</v>
      </c>
      <c r="H34" s="142">
        <v>8</v>
      </c>
      <c r="I34" s="147">
        <f>H34*E34</f>
        <v>107.2</v>
      </c>
      <c r="J34" s="148">
        <v>2</v>
      </c>
      <c r="K34" s="149">
        <f>J34*E34</f>
        <v>26.8</v>
      </c>
      <c r="L34" s="142">
        <v>5</v>
      </c>
      <c r="M34" s="147">
        <f>L34*E34</f>
        <v>67</v>
      </c>
      <c r="N34" s="150">
        <v>5</v>
      </c>
      <c r="O34" s="151">
        <f>N34*E34</f>
        <v>67</v>
      </c>
      <c r="P34" s="114"/>
      <c r="Q34" s="114"/>
    </row>
    <row r="35" spans="1:17" x14ac:dyDescent="0.25">
      <c r="A35" s="140">
        <v>23</v>
      </c>
      <c r="B35" s="141" t="s">
        <v>179</v>
      </c>
      <c r="C35" s="152"/>
      <c r="D35" s="143">
        <f t="shared" si="0"/>
        <v>7</v>
      </c>
      <c r="E35" s="154">
        <v>15.48</v>
      </c>
      <c r="F35" s="145" t="s">
        <v>31</v>
      </c>
      <c r="G35" s="146">
        <f t="shared" ref="G35:G43" si="10">E35*D35</f>
        <v>108.36</v>
      </c>
      <c r="H35" s="142">
        <v>7</v>
      </c>
      <c r="I35" s="147">
        <f t="shared" ref="I35:I43" si="11">H35*E35</f>
        <v>108.36</v>
      </c>
      <c r="J35" s="148"/>
      <c r="K35" s="149"/>
      <c r="L35" s="142"/>
      <c r="M35" s="147"/>
      <c r="N35" s="150"/>
      <c r="O35" s="151"/>
      <c r="P35" s="114"/>
      <c r="Q35" s="114"/>
    </row>
    <row r="36" spans="1:17" x14ac:dyDescent="0.25">
      <c r="A36" s="140">
        <v>24</v>
      </c>
      <c r="B36" s="156" t="s">
        <v>55</v>
      </c>
      <c r="C36" s="152"/>
      <c r="D36" s="143">
        <f t="shared" si="0"/>
        <v>5</v>
      </c>
      <c r="E36" s="154">
        <v>96.72</v>
      </c>
      <c r="F36" s="145" t="s">
        <v>45</v>
      </c>
      <c r="G36" s="146">
        <f t="shared" si="10"/>
        <v>483.6</v>
      </c>
      <c r="H36" s="142">
        <v>2</v>
      </c>
      <c r="I36" s="147">
        <f t="shared" si="11"/>
        <v>193.44</v>
      </c>
      <c r="J36" s="148">
        <v>1</v>
      </c>
      <c r="K36" s="149">
        <f t="shared" ref="K36:K43" si="12">J36*E36</f>
        <v>96.72</v>
      </c>
      <c r="L36" s="142">
        <v>1</v>
      </c>
      <c r="M36" s="147">
        <f t="shared" ref="M36:M43" si="13">L36*E36</f>
        <v>96.72</v>
      </c>
      <c r="N36" s="150">
        <v>1</v>
      </c>
      <c r="O36" s="151">
        <f>N36*E36</f>
        <v>96.72</v>
      </c>
      <c r="P36" s="114"/>
      <c r="Q36" s="114"/>
    </row>
    <row r="37" spans="1:17" x14ac:dyDescent="0.25">
      <c r="A37" s="140">
        <v>25</v>
      </c>
      <c r="B37" s="156" t="s">
        <v>180</v>
      </c>
      <c r="C37" s="152"/>
      <c r="D37" s="143">
        <f t="shared" si="0"/>
        <v>3</v>
      </c>
      <c r="E37" s="154">
        <v>24.63</v>
      </c>
      <c r="F37" s="145" t="s">
        <v>57</v>
      </c>
      <c r="G37" s="146">
        <f t="shared" si="10"/>
        <v>73.89</v>
      </c>
      <c r="H37" s="142">
        <v>3</v>
      </c>
      <c r="I37" s="147">
        <f t="shared" si="11"/>
        <v>73.89</v>
      </c>
      <c r="J37" s="148"/>
      <c r="K37" s="149"/>
      <c r="L37" s="142"/>
      <c r="M37" s="147"/>
      <c r="N37" s="150"/>
      <c r="O37" s="151"/>
      <c r="P37" s="114"/>
      <c r="Q37" s="114"/>
    </row>
    <row r="38" spans="1:17" x14ac:dyDescent="0.25">
      <c r="A38" s="140">
        <v>26</v>
      </c>
      <c r="B38" s="156" t="s">
        <v>181</v>
      </c>
      <c r="C38" s="152"/>
      <c r="D38" s="143">
        <f t="shared" si="0"/>
        <v>7</v>
      </c>
      <c r="E38" s="154">
        <v>135.19999999999999</v>
      </c>
      <c r="F38" s="145" t="s">
        <v>31</v>
      </c>
      <c r="G38" s="146">
        <f t="shared" si="10"/>
        <v>946.39999999999986</v>
      </c>
      <c r="H38" s="142">
        <v>7</v>
      </c>
      <c r="I38" s="147">
        <f t="shared" si="11"/>
        <v>946.39999999999986</v>
      </c>
      <c r="J38" s="148"/>
      <c r="K38" s="149"/>
      <c r="L38" s="142"/>
      <c r="M38" s="147"/>
      <c r="N38" s="150"/>
      <c r="O38" s="151"/>
      <c r="P38" s="114"/>
      <c r="Q38" s="114"/>
    </row>
    <row r="39" spans="1:17" x14ac:dyDescent="0.25">
      <c r="A39" s="140">
        <v>27</v>
      </c>
      <c r="B39" s="156" t="s">
        <v>96</v>
      </c>
      <c r="C39" s="142"/>
      <c r="D39" s="143">
        <f t="shared" si="0"/>
        <v>50</v>
      </c>
      <c r="E39" s="144">
        <v>78.92</v>
      </c>
      <c r="F39" s="145" t="s">
        <v>45</v>
      </c>
      <c r="G39" s="146">
        <f t="shared" si="10"/>
        <v>3946</v>
      </c>
      <c r="H39" s="142">
        <v>15</v>
      </c>
      <c r="I39" s="147">
        <f t="shared" si="11"/>
        <v>1183.8</v>
      </c>
      <c r="J39" s="148">
        <v>15</v>
      </c>
      <c r="K39" s="149">
        <f t="shared" si="12"/>
        <v>1183.8</v>
      </c>
      <c r="L39" s="142">
        <v>20</v>
      </c>
      <c r="M39" s="147">
        <f t="shared" si="13"/>
        <v>1578.4</v>
      </c>
      <c r="N39" s="150"/>
      <c r="O39" s="151"/>
      <c r="P39" s="114"/>
      <c r="Q39" s="114"/>
    </row>
    <row r="40" spans="1:17" x14ac:dyDescent="0.25">
      <c r="A40" s="140">
        <v>28</v>
      </c>
      <c r="B40" s="156" t="s">
        <v>182</v>
      </c>
      <c r="C40" s="152"/>
      <c r="D40" s="143">
        <f t="shared" si="0"/>
        <v>10</v>
      </c>
      <c r="E40" s="154">
        <v>259.2</v>
      </c>
      <c r="F40" s="145" t="s">
        <v>31</v>
      </c>
      <c r="G40" s="146">
        <f t="shared" si="10"/>
        <v>2592</v>
      </c>
      <c r="H40" s="142">
        <v>10</v>
      </c>
      <c r="I40" s="147">
        <f t="shared" si="11"/>
        <v>2592</v>
      </c>
      <c r="J40" s="148"/>
      <c r="K40" s="149">
        <f t="shared" si="12"/>
        <v>0</v>
      </c>
      <c r="L40" s="142"/>
      <c r="M40" s="147">
        <f t="shared" si="13"/>
        <v>0</v>
      </c>
      <c r="N40" s="150"/>
      <c r="O40" s="151"/>
      <c r="P40" s="114"/>
      <c r="Q40" s="114"/>
    </row>
    <row r="41" spans="1:17" x14ac:dyDescent="0.25">
      <c r="A41" s="140">
        <v>29</v>
      </c>
      <c r="B41" s="156" t="s">
        <v>2624</v>
      </c>
      <c r="C41" s="152"/>
      <c r="D41" s="143">
        <f t="shared" si="0"/>
        <v>10</v>
      </c>
      <c r="E41" s="154">
        <v>18.2</v>
      </c>
      <c r="F41" s="145" t="s">
        <v>31</v>
      </c>
      <c r="G41" s="146">
        <f t="shared" si="10"/>
        <v>182</v>
      </c>
      <c r="H41" s="142">
        <v>5</v>
      </c>
      <c r="I41" s="147">
        <f t="shared" si="11"/>
        <v>91</v>
      </c>
      <c r="J41" s="148">
        <v>5</v>
      </c>
      <c r="K41" s="149">
        <f t="shared" si="12"/>
        <v>91</v>
      </c>
      <c r="L41" s="142"/>
      <c r="M41" s="147">
        <f t="shared" si="13"/>
        <v>0</v>
      </c>
      <c r="N41" s="150"/>
      <c r="O41" s="151"/>
      <c r="P41" s="114"/>
      <c r="Q41" s="114"/>
    </row>
    <row r="42" spans="1:17" x14ac:dyDescent="0.25">
      <c r="A42" s="140">
        <v>30</v>
      </c>
      <c r="B42" s="156" t="s">
        <v>183</v>
      </c>
      <c r="C42" s="152"/>
      <c r="D42" s="143">
        <f t="shared" si="0"/>
        <v>20</v>
      </c>
      <c r="E42" s="154">
        <v>65.42</v>
      </c>
      <c r="F42" s="145" t="s">
        <v>185</v>
      </c>
      <c r="G42" s="146">
        <f t="shared" si="10"/>
        <v>1308.4000000000001</v>
      </c>
      <c r="H42" s="142">
        <v>10</v>
      </c>
      <c r="I42" s="147">
        <f t="shared" si="11"/>
        <v>654.20000000000005</v>
      </c>
      <c r="J42" s="148">
        <v>5</v>
      </c>
      <c r="K42" s="149">
        <f t="shared" si="12"/>
        <v>327.10000000000002</v>
      </c>
      <c r="L42" s="142">
        <v>5</v>
      </c>
      <c r="M42" s="147">
        <f t="shared" si="13"/>
        <v>327.10000000000002</v>
      </c>
      <c r="N42" s="150"/>
      <c r="O42" s="151"/>
      <c r="P42" s="114"/>
      <c r="Q42" s="114"/>
    </row>
    <row r="43" spans="1:17" x14ac:dyDescent="0.25">
      <c r="A43" s="140">
        <v>31</v>
      </c>
      <c r="B43" s="156" t="s">
        <v>184</v>
      </c>
      <c r="C43" s="152"/>
      <c r="D43" s="143">
        <f t="shared" si="0"/>
        <v>30</v>
      </c>
      <c r="E43" s="154">
        <v>43.99</v>
      </c>
      <c r="F43" s="145" t="s">
        <v>31</v>
      </c>
      <c r="G43" s="146">
        <f t="shared" si="10"/>
        <v>1319.7</v>
      </c>
      <c r="H43" s="142">
        <v>14</v>
      </c>
      <c r="I43" s="147">
        <f t="shared" si="11"/>
        <v>615.86</v>
      </c>
      <c r="J43" s="148">
        <v>7</v>
      </c>
      <c r="K43" s="149">
        <f t="shared" si="12"/>
        <v>307.93</v>
      </c>
      <c r="L43" s="142">
        <v>9</v>
      </c>
      <c r="M43" s="147">
        <f t="shared" si="13"/>
        <v>395.91</v>
      </c>
      <c r="N43" s="150"/>
      <c r="O43" s="151"/>
      <c r="P43" s="114"/>
      <c r="Q43" s="114"/>
    </row>
    <row r="44" spans="1:17" x14ac:dyDescent="0.25">
      <c r="A44" s="140"/>
      <c r="B44" s="156"/>
      <c r="C44" s="152"/>
      <c r="D44" s="153"/>
      <c r="E44" s="187"/>
      <c r="F44" s="145"/>
      <c r="G44" s="149"/>
      <c r="H44" s="142"/>
      <c r="I44" s="147"/>
      <c r="J44" s="148"/>
      <c r="K44" s="149"/>
      <c r="L44" s="142"/>
      <c r="M44" s="147"/>
      <c r="N44" s="150"/>
      <c r="O44" s="151"/>
      <c r="P44" s="114"/>
      <c r="Q44" s="114"/>
    </row>
    <row r="45" spans="1:17" x14ac:dyDescent="0.25">
      <c r="A45" s="140"/>
      <c r="B45" s="156"/>
      <c r="C45" s="152"/>
      <c r="D45" s="153"/>
      <c r="E45" s="188"/>
      <c r="F45" s="145"/>
      <c r="G45" s="149"/>
      <c r="H45" s="142"/>
      <c r="I45" s="147"/>
      <c r="J45" s="148"/>
      <c r="K45" s="149"/>
      <c r="L45" s="142"/>
      <c r="M45" s="147"/>
      <c r="N45" s="150"/>
      <c r="O45" s="151"/>
      <c r="P45" s="114"/>
      <c r="Q45" s="114"/>
    </row>
    <row r="46" spans="1:17" x14ac:dyDescent="0.25">
      <c r="A46" s="140"/>
      <c r="B46" s="156"/>
      <c r="C46" s="152"/>
      <c r="D46" s="153"/>
      <c r="E46" s="188"/>
      <c r="F46" s="145"/>
      <c r="G46" s="149"/>
      <c r="H46" s="142"/>
      <c r="I46" s="147"/>
      <c r="J46" s="148"/>
      <c r="K46" s="149"/>
      <c r="L46" s="142"/>
      <c r="M46" s="147"/>
      <c r="N46" s="150"/>
      <c r="O46" s="151"/>
      <c r="P46" s="114"/>
      <c r="Q46" s="114"/>
    </row>
    <row r="47" spans="1:17" x14ac:dyDescent="0.25">
      <c r="A47" s="140"/>
      <c r="B47" s="156"/>
      <c r="C47" s="152"/>
      <c r="D47" s="153"/>
      <c r="E47" s="188"/>
      <c r="F47" s="145"/>
      <c r="G47" s="149"/>
      <c r="H47" s="142"/>
      <c r="I47" s="147"/>
      <c r="J47" s="148"/>
      <c r="K47" s="149"/>
      <c r="L47" s="142"/>
      <c r="M47" s="147"/>
      <c r="N47" s="150"/>
      <c r="O47" s="151"/>
    </row>
    <row r="48" spans="1:17" x14ac:dyDescent="0.25">
      <c r="A48" s="140"/>
      <c r="B48" s="156"/>
      <c r="C48" s="152"/>
      <c r="D48" s="153"/>
      <c r="E48" s="188"/>
      <c r="F48" s="145"/>
      <c r="G48" s="149"/>
      <c r="H48" s="142"/>
      <c r="I48" s="147"/>
      <c r="J48" s="148"/>
      <c r="K48" s="149"/>
      <c r="L48" s="142"/>
      <c r="M48" s="147"/>
      <c r="N48" s="150"/>
      <c r="O48" s="151"/>
    </row>
    <row r="49" spans="1:15" x14ac:dyDescent="0.25">
      <c r="A49" s="140"/>
      <c r="B49" s="156"/>
      <c r="C49" s="152"/>
      <c r="D49" s="153"/>
      <c r="E49" s="188"/>
      <c r="F49" s="145"/>
      <c r="G49" s="149"/>
      <c r="H49" s="142"/>
      <c r="I49" s="147"/>
      <c r="J49" s="148"/>
      <c r="K49" s="149"/>
      <c r="L49" s="142"/>
      <c r="M49" s="147"/>
      <c r="N49" s="150"/>
      <c r="O49" s="151"/>
    </row>
    <row r="50" spans="1:15" x14ac:dyDescent="0.25">
      <c r="A50" s="140"/>
      <c r="B50" s="156"/>
      <c r="C50" s="152"/>
      <c r="D50" s="153"/>
      <c r="E50" s="188"/>
      <c r="F50" s="145"/>
      <c r="G50" s="149"/>
      <c r="H50" s="142"/>
      <c r="I50" s="147"/>
      <c r="J50" s="148"/>
      <c r="K50" s="149"/>
      <c r="L50" s="142"/>
      <c r="M50" s="147"/>
      <c r="N50" s="150"/>
      <c r="O50" s="151"/>
    </row>
    <row r="51" spans="1:15" ht="13.5" thickBot="1" x14ac:dyDescent="0.3">
      <c r="A51" s="157"/>
      <c r="B51" s="158"/>
      <c r="C51" s="159"/>
      <c r="D51" s="160"/>
      <c r="E51" s="161"/>
      <c r="F51" s="162"/>
      <c r="G51" s="163"/>
      <c r="H51" s="164"/>
      <c r="I51" s="165"/>
      <c r="J51" s="166"/>
      <c r="K51" s="163"/>
      <c r="L51" s="164"/>
      <c r="M51" s="165"/>
      <c r="N51" s="167"/>
      <c r="O51" s="168"/>
    </row>
    <row r="52" spans="1:15" ht="14.25" thickTop="1" thickBot="1" x14ac:dyDescent="0.3">
      <c r="A52" s="169"/>
      <c r="B52" s="189" t="s">
        <v>77</v>
      </c>
      <c r="C52" s="170"/>
      <c r="D52" s="171"/>
      <c r="E52" s="172"/>
      <c r="F52" s="173"/>
      <c r="G52" s="174">
        <f>SUM(G13:G51)</f>
        <v>43546.15</v>
      </c>
      <c r="H52" s="170"/>
      <c r="I52" s="174">
        <f>SUM(I13:I51)</f>
        <v>20413.370000000003</v>
      </c>
      <c r="J52" s="172"/>
      <c r="K52" s="174">
        <f>SUM(K13:K51)</f>
        <v>8846.7000000000025</v>
      </c>
      <c r="L52" s="170"/>
      <c r="M52" s="174">
        <f>SUM(M13:M51)</f>
        <v>9119.880000000001</v>
      </c>
      <c r="N52" s="175"/>
      <c r="O52" s="174">
        <f>SUM(O13:O51)</f>
        <v>5166.2000000000007</v>
      </c>
    </row>
    <row r="53" spans="1:15" ht="13.5" thickTop="1" x14ac:dyDescent="0.25">
      <c r="A53" s="176" t="s">
        <v>5</v>
      </c>
      <c r="B53" s="177"/>
      <c r="C53" s="121"/>
      <c r="D53" s="177" t="s">
        <v>6</v>
      </c>
      <c r="E53" s="177"/>
      <c r="F53" s="119"/>
      <c r="G53" s="178"/>
      <c r="H53" s="121"/>
      <c r="I53" s="178"/>
      <c r="J53" s="121"/>
      <c r="K53" s="178"/>
      <c r="L53" s="179"/>
      <c r="M53" s="180" t="s">
        <v>7</v>
      </c>
      <c r="N53" s="181"/>
    </row>
    <row r="54" spans="1:15" x14ac:dyDescent="0.25">
      <c r="D54" s="176" t="s">
        <v>8</v>
      </c>
    </row>
    <row r="57" spans="1:15" x14ac:dyDescent="0.25">
      <c r="A57" s="720" t="s">
        <v>9</v>
      </c>
      <c r="B57" s="720"/>
      <c r="C57" s="116"/>
      <c r="D57" s="746" t="s">
        <v>9</v>
      </c>
      <c r="E57" s="746"/>
      <c r="F57" s="746"/>
      <c r="G57" s="118"/>
      <c r="H57" s="746" t="s">
        <v>10</v>
      </c>
      <c r="I57" s="746"/>
      <c r="J57" s="746"/>
      <c r="K57" s="118"/>
      <c r="L57" s="116"/>
      <c r="M57" s="746" t="s">
        <v>25</v>
      </c>
      <c r="N57" s="746"/>
      <c r="O57" s="746"/>
    </row>
    <row r="58" spans="1:15" x14ac:dyDescent="0.25">
      <c r="A58" s="747" t="s">
        <v>11</v>
      </c>
      <c r="B58" s="747"/>
      <c r="C58" s="185"/>
      <c r="D58" s="748" t="s">
        <v>12</v>
      </c>
      <c r="E58" s="748"/>
      <c r="F58" s="748"/>
      <c r="G58" s="186"/>
      <c r="H58" s="748" t="s">
        <v>13</v>
      </c>
      <c r="I58" s="748"/>
      <c r="J58" s="748"/>
      <c r="K58" s="186"/>
      <c r="L58" s="185"/>
      <c r="M58" s="748" t="s">
        <v>26</v>
      </c>
      <c r="N58" s="748"/>
      <c r="O58" s="748"/>
    </row>
  </sheetData>
  <mergeCells count="26">
    <mergeCell ref="A57:B57"/>
    <mergeCell ref="D57:F57"/>
    <mergeCell ref="H57:J57"/>
    <mergeCell ref="M57:O57"/>
    <mergeCell ref="A58:B58"/>
    <mergeCell ref="D58:F58"/>
    <mergeCell ref="H58:J58"/>
    <mergeCell ref="M58:O58"/>
    <mergeCell ref="L10:M11"/>
    <mergeCell ref="N10:O11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C6:E6"/>
    <mergeCell ref="A1:O1"/>
    <mergeCell ref="A2:O2"/>
    <mergeCell ref="C4:E4"/>
    <mergeCell ref="F4:I4"/>
    <mergeCell ref="C5:E5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82"/>
  <sheetViews>
    <sheetView showWhiteSpace="0" view="pageLayout" topLeftCell="A40" zoomScale="85" zoomScaleNormal="100" zoomScalePageLayoutView="85" workbookViewId="0">
      <selection activeCell="E60" sqref="E60"/>
    </sheetView>
  </sheetViews>
  <sheetFormatPr defaultColWidth="9.140625" defaultRowHeight="12.75" x14ac:dyDescent="0.25"/>
  <cols>
    <col min="1" max="1" width="5.42578125" style="8" customWidth="1"/>
    <col min="2" max="2" width="31.28515625" style="8" customWidth="1"/>
    <col min="3" max="4" width="8.85546875" style="4" customWidth="1"/>
    <col min="5" max="5" width="9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216"/>
      <c r="D3" s="216"/>
      <c r="F3" s="16"/>
      <c r="G3" s="20"/>
      <c r="H3" s="216"/>
      <c r="I3" s="20"/>
      <c r="J3" s="216"/>
      <c r="K3" s="20"/>
      <c r="L3" s="216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73" t="s">
        <v>1</v>
      </c>
      <c r="D4" s="673"/>
      <c r="E4" s="673"/>
      <c r="F4" s="652"/>
      <c r="G4" s="652"/>
      <c r="H4" s="652"/>
      <c r="I4" s="652"/>
      <c r="J4" s="216"/>
      <c r="K4" s="20"/>
      <c r="L4" s="216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17"/>
      <c r="G5" s="21"/>
      <c r="H5" s="215"/>
      <c r="I5" s="21"/>
      <c r="J5" s="216"/>
      <c r="K5" s="20"/>
      <c r="L5" s="216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72" t="s">
        <v>479</v>
      </c>
      <c r="D6" s="672"/>
      <c r="E6" s="672"/>
      <c r="F6" s="17"/>
      <c r="G6" s="21"/>
      <c r="H6" s="215"/>
      <c r="I6" s="21"/>
      <c r="J6" s="216"/>
      <c r="K6" s="20"/>
      <c r="L6" s="216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3"/>
      <c r="D7" s="673"/>
      <c r="E7" s="673"/>
      <c r="F7" s="17"/>
      <c r="G7" s="21"/>
      <c r="H7" s="215"/>
      <c r="I7" s="21"/>
      <c r="J7" s="216"/>
      <c r="K7" s="20"/>
      <c r="L7" s="216"/>
      <c r="M7" s="20"/>
      <c r="N7" s="28"/>
      <c r="O7" s="20"/>
      <c r="P7" s="28"/>
      <c r="Q7" s="28"/>
    </row>
    <row r="8" spans="1:17" s="5" customFormat="1" ht="13.5" thickBot="1" x14ac:dyDescent="0.3">
      <c r="C8" s="215"/>
      <c r="D8" s="215"/>
      <c r="E8" s="215"/>
      <c r="F8" s="17"/>
      <c r="G8" s="21"/>
      <c r="H8" s="215"/>
      <c r="I8" s="21"/>
      <c r="J8" s="216"/>
      <c r="K8" s="20"/>
      <c r="L8" s="216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218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219"/>
      <c r="C12" s="50"/>
      <c r="D12" s="51"/>
      <c r="E12" s="52"/>
      <c r="F12" s="53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5" customFormat="1" x14ac:dyDescent="0.25">
      <c r="A13" s="33">
        <v>1</v>
      </c>
      <c r="B13" s="42" t="s">
        <v>63</v>
      </c>
      <c r="C13" s="39"/>
      <c r="D13" s="35">
        <f>H13+J13+L13+N13</f>
        <v>20</v>
      </c>
      <c r="E13" s="108">
        <v>19.73</v>
      </c>
      <c r="F13" s="200" t="s">
        <v>118</v>
      </c>
      <c r="G13" s="44">
        <f>E13*D13</f>
        <v>394.6</v>
      </c>
      <c r="H13" s="194">
        <v>5</v>
      </c>
      <c r="I13" s="37">
        <f>H13*E13</f>
        <v>98.65</v>
      </c>
      <c r="J13" s="96">
        <v>5</v>
      </c>
      <c r="K13" s="46">
        <f>J13*E13</f>
        <v>98.65</v>
      </c>
      <c r="L13" s="194">
        <v>5</v>
      </c>
      <c r="M13" s="37">
        <f>L13*E13</f>
        <v>98.65</v>
      </c>
      <c r="N13" s="96">
        <v>5</v>
      </c>
      <c r="O13" s="32">
        <f>N13*E13</f>
        <v>98.65</v>
      </c>
      <c r="P13" s="28">
        <f>N13+L13+J13+H13</f>
        <v>20</v>
      </c>
      <c r="Q13" s="28">
        <f>P13-D13</f>
        <v>0</v>
      </c>
    </row>
    <row r="14" spans="1:17" s="7" customFormat="1" x14ac:dyDescent="0.25">
      <c r="A14" s="33">
        <v>2</v>
      </c>
      <c r="B14" s="42" t="s">
        <v>2629</v>
      </c>
      <c r="C14" s="40"/>
      <c r="D14" s="35">
        <f t="shared" ref="D14:D15" si="0">H14+J14+L14+N14</f>
        <v>120</v>
      </c>
      <c r="E14" s="86">
        <v>100</v>
      </c>
      <c r="F14" s="200" t="s">
        <v>45</v>
      </c>
      <c r="G14" s="44">
        <f t="shared" ref="G14:G63" si="1">E14*D14</f>
        <v>12000</v>
      </c>
      <c r="H14" s="194">
        <v>30</v>
      </c>
      <c r="I14" s="37">
        <f t="shared" ref="I14:I63" si="2">H14*E14</f>
        <v>3000</v>
      </c>
      <c r="J14" s="96">
        <v>30</v>
      </c>
      <c r="K14" s="46">
        <f t="shared" ref="K14:K63" si="3">J14*E14</f>
        <v>3000</v>
      </c>
      <c r="L14" s="194">
        <v>30</v>
      </c>
      <c r="M14" s="37">
        <f t="shared" ref="M14:M63" si="4">L14*E14</f>
        <v>3000</v>
      </c>
      <c r="N14" s="96">
        <v>30</v>
      </c>
      <c r="O14" s="32">
        <f t="shared" ref="O14:O63" si="5">N14*E14</f>
        <v>3000</v>
      </c>
      <c r="P14" s="28">
        <f t="shared" ref="P14:P54" si="6">N14+L14+J14+H14</f>
        <v>120</v>
      </c>
      <c r="Q14" s="28">
        <f t="shared" ref="Q14:Q54" si="7">P14-D14</f>
        <v>0</v>
      </c>
    </row>
    <row r="15" spans="1:17" s="7" customFormat="1" x14ac:dyDescent="0.25">
      <c r="A15" s="33">
        <v>3</v>
      </c>
      <c r="B15" s="42" t="s">
        <v>480</v>
      </c>
      <c r="C15" s="40"/>
      <c r="D15" s="35">
        <f t="shared" si="0"/>
        <v>360</v>
      </c>
      <c r="E15" s="86">
        <v>43.99</v>
      </c>
      <c r="F15" s="200" t="s">
        <v>57</v>
      </c>
      <c r="G15" s="44">
        <f t="shared" si="1"/>
        <v>15836.400000000001</v>
      </c>
      <c r="H15" s="194">
        <v>90</v>
      </c>
      <c r="I15" s="37">
        <f t="shared" si="2"/>
        <v>3959.1000000000004</v>
      </c>
      <c r="J15" s="96">
        <v>90</v>
      </c>
      <c r="K15" s="46">
        <f t="shared" si="3"/>
        <v>3959.1000000000004</v>
      </c>
      <c r="L15" s="194">
        <v>90</v>
      </c>
      <c r="M15" s="37">
        <f t="shared" si="4"/>
        <v>3959.1000000000004</v>
      </c>
      <c r="N15" s="96">
        <v>90</v>
      </c>
      <c r="O15" s="32">
        <f t="shared" si="5"/>
        <v>3959.1000000000004</v>
      </c>
      <c r="P15" s="28">
        <f t="shared" si="6"/>
        <v>360</v>
      </c>
      <c r="Q15" s="28">
        <f t="shared" si="7"/>
        <v>0</v>
      </c>
    </row>
    <row r="16" spans="1:17" s="7" customFormat="1" x14ac:dyDescent="0.25">
      <c r="A16" s="33">
        <v>4</v>
      </c>
      <c r="B16" s="42" t="s">
        <v>67</v>
      </c>
      <c r="C16" s="40"/>
      <c r="D16" s="35">
        <f t="shared" ref="D16:D63" si="8">H16+J16+L16+N16</f>
        <v>250</v>
      </c>
      <c r="E16" s="86">
        <v>17.559999999999999</v>
      </c>
      <c r="F16" s="200" t="s">
        <v>101</v>
      </c>
      <c r="G16" s="44">
        <f t="shared" si="1"/>
        <v>4390</v>
      </c>
      <c r="H16" s="194">
        <v>75</v>
      </c>
      <c r="I16" s="37">
        <f t="shared" si="2"/>
        <v>1317</v>
      </c>
      <c r="J16" s="96">
        <v>75</v>
      </c>
      <c r="K16" s="46">
        <f t="shared" si="3"/>
        <v>1317</v>
      </c>
      <c r="L16" s="194">
        <v>50</v>
      </c>
      <c r="M16" s="37">
        <f t="shared" si="4"/>
        <v>877.99999999999989</v>
      </c>
      <c r="N16" s="96">
        <v>50</v>
      </c>
      <c r="O16" s="32">
        <f t="shared" si="5"/>
        <v>877.99999999999989</v>
      </c>
      <c r="P16" s="28">
        <f t="shared" si="6"/>
        <v>250</v>
      </c>
      <c r="Q16" s="28">
        <f t="shared" si="7"/>
        <v>0</v>
      </c>
    </row>
    <row r="17" spans="1:17" s="7" customFormat="1" x14ac:dyDescent="0.25">
      <c r="A17" s="33">
        <v>5</v>
      </c>
      <c r="B17" s="42" t="s">
        <v>174</v>
      </c>
      <c r="C17" s="40"/>
      <c r="D17" s="35">
        <f t="shared" si="8"/>
        <v>24</v>
      </c>
      <c r="E17" s="86">
        <v>69.78</v>
      </c>
      <c r="F17" s="200" t="s">
        <v>45</v>
      </c>
      <c r="G17" s="44">
        <f t="shared" si="1"/>
        <v>1674.72</v>
      </c>
      <c r="H17" s="194">
        <v>8</v>
      </c>
      <c r="I17" s="37">
        <f t="shared" si="2"/>
        <v>558.24</v>
      </c>
      <c r="J17" s="96">
        <v>8</v>
      </c>
      <c r="K17" s="46">
        <f t="shared" si="3"/>
        <v>558.24</v>
      </c>
      <c r="L17" s="194">
        <v>4</v>
      </c>
      <c r="M17" s="37">
        <f t="shared" si="4"/>
        <v>279.12</v>
      </c>
      <c r="N17" s="96">
        <v>4</v>
      </c>
      <c r="O17" s="32">
        <f t="shared" si="5"/>
        <v>279.12</v>
      </c>
      <c r="P17" s="28">
        <f t="shared" si="6"/>
        <v>24</v>
      </c>
      <c r="Q17" s="28">
        <f t="shared" si="7"/>
        <v>0</v>
      </c>
    </row>
    <row r="18" spans="1:17" s="7" customFormat="1" x14ac:dyDescent="0.25">
      <c r="A18" s="33">
        <v>6</v>
      </c>
      <c r="B18" s="41" t="s">
        <v>481</v>
      </c>
      <c r="C18" s="39"/>
      <c r="D18" s="35">
        <f t="shared" si="8"/>
        <v>400</v>
      </c>
      <c r="E18" s="108">
        <v>5.18</v>
      </c>
      <c r="F18" s="200" t="s">
        <v>101</v>
      </c>
      <c r="G18" s="44">
        <f t="shared" si="1"/>
        <v>2072</v>
      </c>
      <c r="H18" s="194">
        <v>150</v>
      </c>
      <c r="I18" s="37">
        <f t="shared" si="2"/>
        <v>777</v>
      </c>
      <c r="J18" s="96">
        <v>150</v>
      </c>
      <c r="K18" s="46">
        <f t="shared" si="3"/>
        <v>777</v>
      </c>
      <c r="L18" s="194">
        <v>50</v>
      </c>
      <c r="M18" s="37">
        <f t="shared" si="4"/>
        <v>259</v>
      </c>
      <c r="N18" s="96">
        <v>50</v>
      </c>
      <c r="O18" s="32">
        <f t="shared" si="5"/>
        <v>259</v>
      </c>
      <c r="P18" s="28">
        <f t="shared" si="6"/>
        <v>400</v>
      </c>
      <c r="Q18" s="28">
        <f t="shared" si="7"/>
        <v>0</v>
      </c>
    </row>
    <row r="19" spans="1:17" s="7" customFormat="1" x14ac:dyDescent="0.25">
      <c r="A19" s="33">
        <v>7</v>
      </c>
      <c r="B19" s="41" t="s">
        <v>482</v>
      </c>
      <c r="C19" s="40"/>
      <c r="D19" s="35">
        <f t="shared" si="8"/>
        <v>400</v>
      </c>
      <c r="E19" s="86">
        <v>4.08</v>
      </c>
      <c r="F19" s="200" t="s">
        <v>101</v>
      </c>
      <c r="G19" s="44">
        <f t="shared" si="1"/>
        <v>1632</v>
      </c>
      <c r="H19" s="194">
        <v>150</v>
      </c>
      <c r="I19" s="37">
        <f t="shared" si="2"/>
        <v>612</v>
      </c>
      <c r="J19" s="96">
        <v>150</v>
      </c>
      <c r="K19" s="46">
        <f t="shared" si="3"/>
        <v>612</v>
      </c>
      <c r="L19" s="194">
        <v>50</v>
      </c>
      <c r="M19" s="37">
        <f t="shared" si="4"/>
        <v>204</v>
      </c>
      <c r="N19" s="96">
        <v>50</v>
      </c>
      <c r="O19" s="32">
        <f t="shared" si="5"/>
        <v>204</v>
      </c>
      <c r="P19" s="28">
        <f t="shared" si="6"/>
        <v>400</v>
      </c>
      <c r="Q19" s="28">
        <f t="shared" si="7"/>
        <v>0</v>
      </c>
    </row>
    <row r="20" spans="1:17" s="7" customFormat="1" x14ac:dyDescent="0.25">
      <c r="A20" s="33">
        <v>8</v>
      </c>
      <c r="B20" s="42" t="s">
        <v>75</v>
      </c>
      <c r="C20" s="40"/>
      <c r="D20" s="35">
        <f t="shared" si="8"/>
        <v>60</v>
      </c>
      <c r="E20" s="86">
        <v>78.92</v>
      </c>
      <c r="F20" s="200" t="s">
        <v>45</v>
      </c>
      <c r="G20" s="44">
        <f t="shared" si="1"/>
        <v>4735.2</v>
      </c>
      <c r="H20" s="194">
        <v>15</v>
      </c>
      <c r="I20" s="37">
        <f t="shared" si="2"/>
        <v>1183.8</v>
      </c>
      <c r="J20" s="96">
        <v>15</v>
      </c>
      <c r="K20" s="46">
        <f t="shared" si="3"/>
        <v>1183.8</v>
      </c>
      <c r="L20" s="194">
        <v>15</v>
      </c>
      <c r="M20" s="37">
        <f t="shared" si="4"/>
        <v>1183.8</v>
      </c>
      <c r="N20" s="96">
        <v>15</v>
      </c>
      <c r="O20" s="32">
        <f t="shared" si="5"/>
        <v>1183.8</v>
      </c>
      <c r="P20" s="28">
        <f t="shared" si="6"/>
        <v>60</v>
      </c>
      <c r="Q20" s="28">
        <f t="shared" si="7"/>
        <v>0</v>
      </c>
    </row>
    <row r="21" spans="1:17" s="7" customFormat="1" x14ac:dyDescent="0.25">
      <c r="A21" s="33">
        <v>9</v>
      </c>
      <c r="B21" s="42" t="s">
        <v>483</v>
      </c>
      <c r="C21" s="40"/>
      <c r="D21" s="35">
        <f t="shared" si="8"/>
        <v>350</v>
      </c>
      <c r="E21" s="86">
        <v>2.91</v>
      </c>
      <c r="F21" s="200" t="s">
        <v>101</v>
      </c>
      <c r="G21" s="44">
        <f t="shared" si="1"/>
        <v>1018.5</v>
      </c>
      <c r="H21" s="194">
        <v>100</v>
      </c>
      <c r="I21" s="37">
        <f t="shared" si="2"/>
        <v>291</v>
      </c>
      <c r="J21" s="96">
        <v>100</v>
      </c>
      <c r="K21" s="46">
        <f t="shared" si="3"/>
        <v>291</v>
      </c>
      <c r="L21" s="194">
        <v>75</v>
      </c>
      <c r="M21" s="37">
        <f t="shared" si="4"/>
        <v>218.25</v>
      </c>
      <c r="N21" s="96">
        <v>75</v>
      </c>
      <c r="O21" s="32">
        <f t="shared" si="5"/>
        <v>218.25</v>
      </c>
      <c r="P21" s="28">
        <f t="shared" si="6"/>
        <v>350</v>
      </c>
      <c r="Q21" s="28">
        <f t="shared" si="7"/>
        <v>0</v>
      </c>
    </row>
    <row r="22" spans="1:17" s="7" customFormat="1" x14ac:dyDescent="0.25">
      <c r="A22" s="33">
        <v>10</v>
      </c>
      <c r="B22" s="42" t="s">
        <v>484</v>
      </c>
      <c r="C22" s="40"/>
      <c r="D22" s="35">
        <f t="shared" si="8"/>
        <v>350</v>
      </c>
      <c r="E22" s="86">
        <v>2.5299999999999998</v>
      </c>
      <c r="F22" s="200" t="s">
        <v>101</v>
      </c>
      <c r="G22" s="44">
        <f t="shared" si="1"/>
        <v>885.49999999999989</v>
      </c>
      <c r="H22" s="194">
        <v>100</v>
      </c>
      <c r="I22" s="37">
        <f t="shared" si="2"/>
        <v>252.99999999999997</v>
      </c>
      <c r="J22" s="96">
        <v>100</v>
      </c>
      <c r="K22" s="46">
        <f t="shared" si="3"/>
        <v>252.99999999999997</v>
      </c>
      <c r="L22" s="194">
        <v>75</v>
      </c>
      <c r="M22" s="37">
        <f t="shared" si="4"/>
        <v>189.74999999999997</v>
      </c>
      <c r="N22" s="96">
        <v>75</v>
      </c>
      <c r="O22" s="32">
        <f t="shared" si="5"/>
        <v>189.74999999999997</v>
      </c>
      <c r="P22" s="28">
        <f t="shared" si="6"/>
        <v>350</v>
      </c>
      <c r="Q22" s="28">
        <f t="shared" si="7"/>
        <v>0</v>
      </c>
    </row>
    <row r="23" spans="1:17" s="7" customFormat="1" x14ac:dyDescent="0.25">
      <c r="A23" s="33">
        <v>11</v>
      </c>
      <c r="B23" s="42" t="s">
        <v>485</v>
      </c>
      <c r="C23" s="40"/>
      <c r="D23" s="35">
        <f t="shared" si="8"/>
        <v>20</v>
      </c>
      <c r="E23" s="86">
        <v>37.229999999999997</v>
      </c>
      <c r="F23" s="200" t="s">
        <v>34</v>
      </c>
      <c r="G23" s="44">
        <f t="shared" si="1"/>
        <v>744.59999999999991</v>
      </c>
      <c r="H23" s="194">
        <v>5</v>
      </c>
      <c r="I23" s="37">
        <f t="shared" si="2"/>
        <v>186.14999999999998</v>
      </c>
      <c r="J23" s="96">
        <v>5</v>
      </c>
      <c r="K23" s="46">
        <f t="shared" si="3"/>
        <v>186.14999999999998</v>
      </c>
      <c r="L23" s="194">
        <v>5</v>
      </c>
      <c r="M23" s="37">
        <f t="shared" si="4"/>
        <v>186.14999999999998</v>
      </c>
      <c r="N23" s="96">
        <v>5</v>
      </c>
      <c r="O23" s="32">
        <f t="shared" si="5"/>
        <v>186.14999999999998</v>
      </c>
      <c r="P23" s="28">
        <f t="shared" si="6"/>
        <v>20</v>
      </c>
      <c r="Q23" s="28">
        <f t="shared" si="7"/>
        <v>0</v>
      </c>
    </row>
    <row r="24" spans="1:17" s="7" customFormat="1" x14ac:dyDescent="0.25">
      <c r="A24" s="33">
        <v>12</v>
      </c>
      <c r="B24" s="42" t="s">
        <v>486</v>
      </c>
      <c r="C24" s="40"/>
      <c r="D24" s="35">
        <f t="shared" si="8"/>
        <v>40</v>
      </c>
      <c r="E24" s="86">
        <v>10.31</v>
      </c>
      <c r="F24" s="200" t="s">
        <v>101</v>
      </c>
      <c r="G24" s="44">
        <f t="shared" si="1"/>
        <v>412.40000000000003</v>
      </c>
      <c r="H24" s="194">
        <v>10</v>
      </c>
      <c r="I24" s="37">
        <f t="shared" si="2"/>
        <v>103.10000000000001</v>
      </c>
      <c r="J24" s="96">
        <v>10</v>
      </c>
      <c r="K24" s="46">
        <f t="shared" si="3"/>
        <v>103.10000000000001</v>
      </c>
      <c r="L24" s="194">
        <v>10</v>
      </c>
      <c r="M24" s="37">
        <f t="shared" si="4"/>
        <v>103.10000000000001</v>
      </c>
      <c r="N24" s="96">
        <v>10</v>
      </c>
      <c r="O24" s="32">
        <f t="shared" si="5"/>
        <v>103.10000000000001</v>
      </c>
      <c r="P24" s="28">
        <f t="shared" si="6"/>
        <v>40</v>
      </c>
      <c r="Q24" s="28">
        <f t="shared" si="7"/>
        <v>0</v>
      </c>
    </row>
    <row r="25" spans="1:17" s="7" customFormat="1" x14ac:dyDescent="0.25">
      <c r="A25" s="33">
        <v>13</v>
      </c>
      <c r="B25" s="42" t="s">
        <v>318</v>
      </c>
      <c r="C25" s="40"/>
      <c r="D25" s="35">
        <f t="shared" si="8"/>
        <v>150</v>
      </c>
      <c r="E25" s="86">
        <v>9.65</v>
      </c>
      <c r="F25" s="200" t="s">
        <v>101</v>
      </c>
      <c r="G25" s="44">
        <f t="shared" si="1"/>
        <v>1447.5</v>
      </c>
      <c r="H25" s="194">
        <v>50</v>
      </c>
      <c r="I25" s="37">
        <f t="shared" si="2"/>
        <v>482.5</v>
      </c>
      <c r="J25" s="96">
        <v>50</v>
      </c>
      <c r="K25" s="46">
        <f t="shared" si="3"/>
        <v>482.5</v>
      </c>
      <c r="L25" s="194">
        <v>30</v>
      </c>
      <c r="M25" s="37">
        <f t="shared" si="4"/>
        <v>289.5</v>
      </c>
      <c r="N25" s="96">
        <v>20</v>
      </c>
      <c r="O25" s="32">
        <f t="shared" si="5"/>
        <v>193</v>
      </c>
      <c r="P25" s="28">
        <f t="shared" si="6"/>
        <v>150</v>
      </c>
      <c r="Q25" s="28">
        <f t="shared" si="7"/>
        <v>0</v>
      </c>
    </row>
    <row r="26" spans="1:17" s="7" customFormat="1" x14ac:dyDescent="0.25">
      <c r="A26" s="33">
        <v>14</v>
      </c>
      <c r="B26" s="42" t="s">
        <v>487</v>
      </c>
      <c r="C26" s="40"/>
      <c r="D26" s="35">
        <f t="shared" si="8"/>
        <v>150</v>
      </c>
      <c r="E26" s="86">
        <v>41.5</v>
      </c>
      <c r="F26" s="200" t="s">
        <v>212</v>
      </c>
      <c r="G26" s="44">
        <f t="shared" si="1"/>
        <v>6225</v>
      </c>
      <c r="H26" s="194">
        <v>40</v>
      </c>
      <c r="I26" s="37">
        <f t="shared" si="2"/>
        <v>1660</v>
      </c>
      <c r="J26" s="96">
        <v>40</v>
      </c>
      <c r="K26" s="46">
        <f t="shared" si="3"/>
        <v>1660</v>
      </c>
      <c r="L26" s="194">
        <v>30</v>
      </c>
      <c r="M26" s="37">
        <f t="shared" si="4"/>
        <v>1245</v>
      </c>
      <c r="N26" s="96">
        <v>40</v>
      </c>
      <c r="O26" s="32">
        <f t="shared" si="5"/>
        <v>1660</v>
      </c>
      <c r="P26" s="28">
        <f t="shared" si="6"/>
        <v>150</v>
      </c>
      <c r="Q26" s="28">
        <f t="shared" si="7"/>
        <v>0</v>
      </c>
    </row>
    <row r="27" spans="1:17" s="7" customFormat="1" x14ac:dyDescent="0.25">
      <c r="A27" s="33">
        <v>15</v>
      </c>
      <c r="B27" s="42" t="s">
        <v>488</v>
      </c>
      <c r="C27" s="40"/>
      <c r="D27" s="35">
        <f t="shared" si="8"/>
        <v>120</v>
      </c>
      <c r="E27" s="86">
        <v>118.15</v>
      </c>
      <c r="F27" s="200" t="s">
        <v>45</v>
      </c>
      <c r="G27" s="44">
        <f t="shared" si="1"/>
        <v>14178</v>
      </c>
      <c r="H27" s="194">
        <v>30</v>
      </c>
      <c r="I27" s="37">
        <f t="shared" si="2"/>
        <v>3544.5</v>
      </c>
      <c r="J27" s="96">
        <v>30</v>
      </c>
      <c r="K27" s="46">
        <f t="shared" si="3"/>
        <v>3544.5</v>
      </c>
      <c r="L27" s="194">
        <v>30</v>
      </c>
      <c r="M27" s="37">
        <f t="shared" si="4"/>
        <v>3544.5</v>
      </c>
      <c r="N27" s="96">
        <v>30</v>
      </c>
      <c r="O27" s="32">
        <f t="shared" si="5"/>
        <v>3544.5</v>
      </c>
      <c r="P27" s="28">
        <f t="shared" si="6"/>
        <v>120</v>
      </c>
      <c r="Q27" s="28">
        <f t="shared" si="7"/>
        <v>0</v>
      </c>
    </row>
    <row r="28" spans="1:17" s="7" customFormat="1" x14ac:dyDescent="0.25">
      <c r="A28" s="33">
        <v>16</v>
      </c>
      <c r="B28" s="42" t="s">
        <v>489</v>
      </c>
      <c r="C28" s="40"/>
      <c r="D28" s="35">
        <f t="shared" si="8"/>
        <v>60</v>
      </c>
      <c r="E28" s="86">
        <v>17.350000000000001</v>
      </c>
      <c r="F28" s="200" t="s">
        <v>212</v>
      </c>
      <c r="G28" s="44">
        <f t="shared" si="1"/>
        <v>1041</v>
      </c>
      <c r="H28" s="194">
        <v>15</v>
      </c>
      <c r="I28" s="37">
        <f t="shared" si="2"/>
        <v>260.25</v>
      </c>
      <c r="J28" s="96">
        <v>15</v>
      </c>
      <c r="K28" s="46">
        <f t="shared" si="3"/>
        <v>260.25</v>
      </c>
      <c r="L28" s="194">
        <v>15</v>
      </c>
      <c r="M28" s="37">
        <f t="shared" si="4"/>
        <v>260.25</v>
      </c>
      <c r="N28" s="96">
        <v>15</v>
      </c>
      <c r="O28" s="32">
        <f t="shared" si="5"/>
        <v>260.25</v>
      </c>
      <c r="P28" s="28">
        <f t="shared" si="6"/>
        <v>60</v>
      </c>
      <c r="Q28" s="28">
        <f t="shared" si="7"/>
        <v>0</v>
      </c>
    </row>
    <row r="29" spans="1:17" s="7" customFormat="1" x14ac:dyDescent="0.25">
      <c r="A29" s="33">
        <v>17</v>
      </c>
      <c r="B29" s="42" t="s">
        <v>490</v>
      </c>
      <c r="C29" s="40"/>
      <c r="D29" s="35">
        <f t="shared" si="8"/>
        <v>200</v>
      </c>
      <c r="E29" s="86">
        <v>12.74</v>
      </c>
      <c r="F29" s="200" t="s">
        <v>45</v>
      </c>
      <c r="G29" s="44">
        <f t="shared" si="1"/>
        <v>2548</v>
      </c>
      <c r="H29" s="194">
        <v>50</v>
      </c>
      <c r="I29" s="37">
        <f t="shared" si="2"/>
        <v>637</v>
      </c>
      <c r="J29" s="96">
        <v>50</v>
      </c>
      <c r="K29" s="46">
        <f t="shared" si="3"/>
        <v>637</v>
      </c>
      <c r="L29" s="194">
        <v>50</v>
      </c>
      <c r="M29" s="37">
        <f t="shared" si="4"/>
        <v>637</v>
      </c>
      <c r="N29" s="96">
        <v>50</v>
      </c>
      <c r="O29" s="32">
        <f t="shared" si="5"/>
        <v>637</v>
      </c>
      <c r="P29" s="28">
        <f t="shared" si="6"/>
        <v>200</v>
      </c>
      <c r="Q29" s="28">
        <f t="shared" si="7"/>
        <v>0</v>
      </c>
    </row>
    <row r="30" spans="1:17" s="7" customFormat="1" x14ac:dyDescent="0.25">
      <c r="A30" s="33">
        <v>18</v>
      </c>
      <c r="B30" s="42" t="s">
        <v>491</v>
      </c>
      <c r="C30" s="40"/>
      <c r="D30" s="35">
        <f t="shared" si="8"/>
        <v>200</v>
      </c>
      <c r="E30" s="86">
        <v>5.98</v>
      </c>
      <c r="F30" s="200" t="s">
        <v>45</v>
      </c>
      <c r="G30" s="44">
        <f t="shared" si="1"/>
        <v>1196</v>
      </c>
      <c r="H30" s="194">
        <v>50</v>
      </c>
      <c r="I30" s="37">
        <f t="shared" si="2"/>
        <v>299</v>
      </c>
      <c r="J30" s="96">
        <v>50</v>
      </c>
      <c r="K30" s="46">
        <f t="shared" si="3"/>
        <v>299</v>
      </c>
      <c r="L30" s="194">
        <v>50</v>
      </c>
      <c r="M30" s="37">
        <f t="shared" si="4"/>
        <v>299</v>
      </c>
      <c r="N30" s="96">
        <v>50</v>
      </c>
      <c r="O30" s="32">
        <f t="shared" si="5"/>
        <v>299</v>
      </c>
      <c r="P30" s="28">
        <f t="shared" si="6"/>
        <v>200</v>
      </c>
      <c r="Q30" s="28">
        <f t="shared" si="7"/>
        <v>0</v>
      </c>
    </row>
    <row r="31" spans="1:17" s="7" customFormat="1" x14ac:dyDescent="0.25">
      <c r="A31" s="33">
        <v>19</v>
      </c>
      <c r="B31" s="42" t="s">
        <v>912</v>
      </c>
      <c r="C31" s="40"/>
      <c r="D31" s="35">
        <f t="shared" si="8"/>
        <v>300</v>
      </c>
      <c r="E31" s="86">
        <v>10.9</v>
      </c>
      <c r="F31" s="200" t="s">
        <v>105</v>
      </c>
      <c r="G31" s="44">
        <f t="shared" si="1"/>
        <v>3270</v>
      </c>
      <c r="H31" s="194">
        <v>84</v>
      </c>
      <c r="I31" s="37">
        <f t="shared" si="2"/>
        <v>915.6</v>
      </c>
      <c r="J31" s="96">
        <v>72</v>
      </c>
      <c r="K31" s="46">
        <f t="shared" si="3"/>
        <v>784.80000000000007</v>
      </c>
      <c r="L31" s="194">
        <v>72</v>
      </c>
      <c r="M31" s="37">
        <f t="shared" si="4"/>
        <v>784.80000000000007</v>
      </c>
      <c r="N31" s="96">
        <v>72</v>
      </c>
      <c r="O31" s="32">
        <f t="shared" si="5"/>
        <v>784.80000000000007</v>
      </c>
      <c r="P31" s="28">
        <f t="shared" ref="P31" si="9">N31+L31+J31+H31</f>
        <v>300</v>
      </c>
      <c r="Q31" s="28"/>
    </row>
    <row r="32" spans="1:17" s="7" customFormat="1" x14ac:dyDescent="0.25">
      <c r="A32" s="33">
        <v>20</v>
      </c>
      <c r="B32" s="42" t="s">
        <v>492</v>
      </c>
      <c r="C32" s="40"/>
      <c r="D32" s="35">
        <f t="shared" si="8"/>
        <v>475</v>
      </c>
      <c r="E32" s="86">
        <v>129.97999999999999</v>
      </c>
      <c r="F32" s="200" t="s">
        <v>40</v>
      </c>
      <c r="G32" s="44">
        <f t="shared" si="1"/>
        <v>61740.499999999993</v>
      </c>
      <c r="H32" s="194">
        <v>75</v>
      </c>
      <c r="I32" s="37">
        <f t="shared" si="2"/>
        <v>9748.5</v>
      </c>
      <c r="J32" s="96">
        <v>150</v>
      </c>
      <c r="K32" s="46">
        <f t="shared" si="3"/>
        <v>19497</v>
      </c>
      <c r="L32" s="194">
        <v>75</v>
      </c>
      <c r="M32" s="37">
        <f t="shared" si="4"/>
        <v>9748.5</v>
      </c>
      <c r="N32" s="96">
        <v>175</v>
      </c>
      <c r="O32" s="32">
        <f t="shared" si="5"/>
        <v>22746.5</v>
      </c>
      <c r="P32" s="28">
        <f t="shared" si="6"/>
        <v>475</v>
      </c>
      <c r="Q32" s="28">
        <f t="shared" si="7"/>
        <v>0</v>
      </c>
    </row>
    <row r="33" spans="1:17" s="7" customFormat="1" x14ac:dyDescent="0.25">
      <c r="A33" s="33">
        <v>21</v>
      </c>
      <c r="B33" s="82" t="s">
        <v>493</v>
      </c>
      <c r="C33" s="40"/>
      <c r="D33" s="35">
        <f t="shared" si="8"/>
        <v>325</v>
      </c>
      <c r="E33" s="86">
        <v>114.51</v>
      </c>
      <c r="F33" s="201" t="s">
        <v>40</v>
      </c>
      <c r="G33" s="44">
        <f t="shared" si="1"/>
        <v>37215.75</v>
      </c>
      <c r="H33" s="194">
        <v>50</v>
      </c>
      <c r="I33" s="37">
        <f t="shared" si="2"/>
        <v>5725.5</v>
      </c>
      <c r="J33" s="96">
        <v>100</v>
      </c>
      <c r="K33" s="46">
        <f t="shared" si="3"/>
        <v>11451</v>
      </c>
      <c r="L33" s="194">
        <v>100</v>
      </c>
      <c r="M33" s="37">
        <f t="shared" si="4"/>
        <v>11451</v>
      </c>
      <c r="N33" s="96">
        <v>75</v>
      </c>
      <c r="O33" s="32">
        <f t="shared" si="5"/>
        <v>8588.25</v>
      </c>
      <c r="P33" s="28">
        <f t="shared" si="6"/>
        <v>325</v>
      </c>
      <c r="Q33" s="28">
        <f t="shared" si="7"/>
        <v>0</v>
      </c>
    </row>
    <row r="34" spans="1:17" x14ac:dyDescent="0.25">
      <c r="A34" s="33">
        <v>22</v>
      </c>
      <c r="B34" s="42" t="s">
        <v>495</v>
      </c>
      <c r="C34" s="39"/>
      <c r="D34" s="35">
        <f t="shared" si="8"/>
        <v>200</v>
      </c>
      <c r="E34" s="108">
        <v>114.51</v>
      </c>
      <c r="F34" s="200" t="s">
        <v>40</v>
      </c>
      <c r="G34" s="44">
        <f t="shared" si="1"/>
        <v>22902</v>
      </c>
      <c r="H34" s="194">
        <v>50</v>
      </c>
      <c r="I34" s="37">
        <f t="shared" si="2"/>
        <v>5725.5</v>
      </c>
      <c r="J34" s="96">
        <v>50</v>
      </c>
      <c r="K34" s="46">
        <f t="shared" si="3"/>
        <v>5725.5</v>
      </c>
      <c r="L34" s="194">
        <v>50</v>
      </c>
      <c r="M34" s="37">
        <f t="shared" si="4"/>
        <v>5725.5</v>
      </c>
      <c r="N34" s="96">
        <v>50</v>
      </c>
      <c r="O34" s="32">
        <f t="shared" si="5"/>
        <v>5725.5</v>
      </c>
      <c r="P34" s="28">
        <f t="shared" si="6"/>
        <v>200</v>
      </c>
      <c r="Q34" s="28">
        <f t="shared" si="7"/>
        <v>0</v>
      </c>
    </row>
    <row r="35" spans="1:17" x14ac:dyDescent="0.25">
      <c r="A35" s="33">
        <v>23</v>
      </c>
      <c r="B35" s="42" t="s">
        <v>496</v>
      </c>
      <c r="C35" s="40"/>
      <c r="D35" s="35">
        <f t="shared" si="8"/>
        <v>200</v>
      </c>
      <c r="E35" s="86">
        <v>48.78</v>
      </c>
      <c r="F35" s="200" t="s">
        <v>105</v>
      </c>
      <c r="G35" s="44">
        <f t="shared" si="1"/>
        <v>9756</v>
      </c>
      <c r="H35" s="194">
        <v>75</v>
      </c>
      <c r="I35" s="37">
        <f t="shared" si="2"/>
        <v>3658.5</v>
      </c>
      <c r="J35" s="96">
        <v>75</v>
      </c>
      <c r="K35" s="46">
        <f t="shared" si="3"/>
        <v>3658.5</v>
      </c>
      <c r="L35" s="194">
        <v>30</v>
      </c>
      <c r="M35" s="37">
        <f t="shared" si="4"/>
        <v>1463.4</v>
      </c>
      <c r="N35" s="96">
        <v>20</v>
      </c>
      <c r="O35" s="32">
        <f t="shared" si="5"/>
        <v>975.6</v>
      </c>
      <c r="P35" s="28">
        <f t="shared" si="6"/>
        <v>200</v>
      </c>
      <c r="Q35" s="28">
        <f t="shared" si="7"/>
        <v>0</v>
      </c>
    </row>
    <row r="36" spans="1:17" x14ac:dyDescent="0.25">
      <c r="A36" s="33">
        <v>24</v>
      </c>
      <c r="B36" s="42" t="s">
        <v>497</v>
      </c>
      <c r="C36" s="40"/>
      <c r="D36" s="35">
        <f t="shared" si="8"/>
        <v>60</v>
      </c>
      <c r="E36" s="86">
        <v>20.79</v>
      </c>
      <c r="F36" s="200" t="s">
        <v>45</v>
      </c>
      <c r="G36" s="44">
        <f t="shared" si="1"/>
        <v>1247.3999999999999</v>
      </c>
      <c r="H36" s="194">
        <v>15</v>
      </c>
      <c r="I36" s="37">
        <f t="shared" si="2"/>
        <v>311.84999999999997</v>
      </c>
      <c r="J36" s="96">
        <v>15</v>
      </c>
      <c r="K36" s="46">
        <f t="shared" si="3"/>
        <v>311.84999999999997</v>
      </c>
      <c r="L36" s="194">
        <v>15</v>
      </c>
      <c r="M36" s="37">
        <f t="shared" si="4"/>
        <v>311.84999999999997</v>
      </c>
      <c r="N36" s="96">
        <v>15</v>
      </c>
      <c r="O36" s="32">
        <f t="shared" si="5"/>
        <v>311.84999999999997</v>
      </c>
      <c r="P36" s="28">
        <f t="shared" si="6"/>
        <v>60</v>
      </c>
      <c r="Q36" s="28">
        <f t="shared" si="7"/>
        <v>0</v>
      </c>
    </row>
    <row r="37" spans="1:17" x14ac:dyDescent="0.25">
      <c r="A37" s="33">
        <v>25</v>
      </c>
      <c r="B37" s="42" t="s">
        <v>86</v>
      </c>
      <c r="C37" s="40"/>
      <c r="D37" s="35">
        <f t="shared" si="8"/>
        <v>60</v>
      </c>
      <c r="E37" s="86">
        <v>70.72</v>
      </c>
      <c r="F37" s="200" t="s">
        <v>254</v>
      </c>
      <c r="G37" s="44">
        <f t="shared" si="1"/>
        <v>4243.2</v>
      </c>
      <c r="H37" s="194">
        <v>20</v>
      </c>
      <c r="I37" s="37">
        <f t="shared" si="2"/>
        <v>1414.4</v>
      </c>
      <c r="J37" s="96">
        <v>20</v>
      </c>
      <c r="K37" s="46">
        <f t="shared" si="3"/>
        <v>1414.4</v>
      </c>
      <c r="L37" s="194">
        <v>10</v>
      </c>
      <c r="M37" s="37">
        <f t="shared" si="4"/>
        <v>707.2</v>
      </c>
      <c r="N37" s="96">
        <v>10</v>
      </c>
      <c r="O37" s="32">
        <f t="shared" si="5"/>
        <v>707.2</v>
      </c>
      <c r="P37" s="28">
        <f t="shared" si="6"/>
        <v>60</v>
      </c>
      <c r="Q37" s="28">
        <f t="shared" si="7"/>
        <v>0</v>
      </c>
    </row>
    <row r="38" spans="1:17" x14ac:dyDescent="0.25">
      <c r="A38" s="33">
        <v>26</v>
      </c>
      <c r="B38" s="42" t="s">
        <v>255</v>
      </c>
      <c r="C38" s="40"/>
      <c r="D38" s="35">
        <f t="shared" si="8"/>
        <v>60</v>
      </c>
      <c r="E38" s="86">
        <v>101.92</v>
      </c>
      <c r="F38" s="200" t="s">
        <v>254</v>
      </c>
      <c r="G38" s="44">
        <f t="shared" si="1"/>
        <v>6115.2</v>
      </c>
      <c r="H38" s="194">
        <v>20</v>
      </c>
      <c r="I38" s="37">
        <f t="shared" si="2"/>
        <v>2038.4</v>
      </c>
      <c r="J38" s="96">
        <v>20</v>
      </c>
      <c r="K38" s="46">
        <f t="shared" si="3"/>
        <v>2038.4</v>
      </c>
      <c r="L38" s="194">
        <v>10</v>
      </c>
      <c r="M38" s="37">
        <f t="shared" si="4"/>
        <v>1019.2</v>
      </c>
      <c r="N38" s="96">
        <v>10</v>
      </c>
      <c r="O38" s="32">
        <f t="shared" si="5"/>
        <v>1019.2</v>
      </c>
      <c r="P38" s="28">
        <f t="shared" si="6"/>
        <v>60</v>
      </c>
      <c r="Q38" s="28">
        <f t="shared" si="7"/>
        <v>0</v>
      </c>
    </row>
    <row r="39" spans="1:17" x14ac:dyDescent="0.25">
      <c r="A39" s="33">
        <v>27</v>
      </c>
      <c r="B39" s="42" t="s">
        <v>55</v>
      </c>
      <c r="C39" s="39"/>
      <c r="D39" s="35">
        <f t="shared" si="8"/>
        <v>160</v>
      </c>
      <c r="E39" s="108">
        <v>96.72</v>
      </c>
      <c r="F39" s="200" t="s">
        <v>45</v>
      </c>
      <c r="G39" s="44">
        <f t="shared" si="1"/>
        <v>15475.2</v>
      </c>
      <c r="H39" s="194">
        <v>40</v>
      </c>
      <c r="I39" s="37">
        <f t="shared" si="2"/>
        <v>3868.8</v>
      </c>
      <c r="J39" s="96">
        <v>40</v>
      </c>
      <c r="K39" s="46">
        <f t="shared" si="3"/>
        <v>3868.8</v>
      </c>
      <c r="L39" s="194">
        <v>40</v>
      </c>
      <c r="M39" s="37">
        <f t="shared" si="4"/>
        <v>3868.8</v>
      </c>
      <c r="N39" s="96">
        <v>40</v>
      </c>
      <c r="O39" s="32">
        <f t="shared" si="5"/>
        <v>3868.8</v>
      </c>
      <c r="P39" s="28">
        <f t="shared" si="6"/>
        <v>160</v>
      </c>
      <c r="Q39" s="28">
        <f t="shared" si="7"/>
        <v>0</v>
      </c>
    </row>
    <row r="40" spans="1:17" x14ac:dyDescent="0.25">
      <c r="A40" s="33">
        <v>28</v>
      </c>
      <c r="B40" s="82" t="s">
        <v>179</v>
      </c>
      <c r="C40" s="40"/>
      <c r="D40" s="35">
        <f t="shared" si="8"/>
        <v>60</v>
      </c>
      <c r="E40" s="86">
        <v>15.48</v>
      </c>
      <c r="F40" s="201" t="s">
        <v>101</v>
      </c>
      <c r="G40" s="44">
        <f t="shared" si="1"/>
        <v>928.80000000000007</v>
      </c>
      <c r="H40" s="194">
        <v>15</v>
      </c>
      <c r="I40" s="37">
        <f t="shared" si="2"/>
        <v>232.20000000000002</v>
      </c>
      <c r="J40" s="96">
        <v>15</v>
      </c>
      <c r="K40" s="46">
        <f t="shared" si="3"/>
        <v>232.20000000000002</v>
      </c>
      <c r="L40" s="194">
        <v>15</v>
      </c>
      <c r="M40" s="37">
        <f t="shared" si="4"/>
        <v>232.20000000000002</v>
      </c>
      <c r="N40" s="96">
        <v>15</v>
      </c>
      <c r="O40" s="32">
        <f t="shared" si="5"/>
        <v>232.20000000000002</v>
      </c>
      <c r="P40" s="28">
        <f t="shared" si="6"/>
        <v>60</v>
      </c>
      <c r="Q40" s="28">
        <f t="shared" si="7"/>
        <v>0</v>
      </c>
    </row>
    <row r="41" spans="1:17" x14ac:dyDescent="0.25">
      <c r="A41" s="33">
        <v>29</v>
      </c>
      <c r="B41" s="42" t="s">
        <v>498</v>
      </c>
      <c r="C41" s="40"/>
      <c r="D41" s="35">
        <f t="shared" si="8"/>
        <v>150</v>
      </c>
      <c r="E41" s="86">
        <v>34.61</v>
      </c>
      <c r="F41" s="200" t="s">
        <v>101</v>
      </c>
      <c r="G41" s="44">
        <f t="shared" si="1"/>
        <v>5191.5</v>
      </c>
      <c r="H41" s="194">
        <v>75</v>
      </c>
      <c r="I41" s="37">
        <f t="shared" si="2"/>
        <v>2595.75</v>
      </c>
      <c r="J41" s="96"/>
      <c r="K41" s="46">
        <f t="shared" si="3"/>
        <v>0</v>
      </c>
      <c r="L41" s="194"/>
      <c r="M41" s="37">
        <f t="shared" si="4"/>
        <v>0</v>
      </c>
      <c r="N41" s="96">
        <v>75</v>
      </c>
      <c r="O41" s="32">
        <f t="shared" si="5"/>
        <v>2595.75</v>
      </c>
      <c r="P41" s="28">
        <f t="shared" si="6"/>
        <v>150</v>
      </c>
      <c r="Q41" s="28">
        <f t="shared" si="7"/>
        <v>0</v>
      </c>
    </row>
    <row r="42" spans="1:17" x14ac:dyDescent="0.25">
      <c r="A42" s="33">
        <v>30</v>
      </c>
      <c r="B42" s="42" t="s">
        <v>499</v>
      </c>
      <c r="C42" s="40"/>
      <c r="D42" s="35">
        <f t="shared" si="8"/>
        <v>40</v>
      </c>
      <c r="E42" s="86">
        <v>24.63</v>
      </c>
      <c r="F42" s="200" t="s">
        <v>57</v>
      </c>
      <c r="G42" s="44">
        <f t="shared" si="1"/>
        <v>985.19999999999993</v>
      </c>
      <c r="H42" s="194">
        <v>10</v>
      </c>
      <c r="I42" s="37">
        <f t="shared" si="2"/>
        <v>246.29999999999998</v>
      </c>
      <c r="J42" s="96">
        <v>10</v>
      </c>
      <c r="K42" s="46">
        <f t="shared" si="3"/>
        <v>246.29999999999998</v>
      </c>
      <c r="L42" s="194">
        <v>10</v>
      </c>
      <c r="M42" s="37">
        <f t="shared" si="4"/>
        <v>246.29999999999998</v>
      </c>
      <c r="N42" s="96">
        <v>10</v>
      </c>
      <c r="O42" s="32">
        <f t="shared" si="5"/>
        <v>246.29999999999998</v>
      </c>
      <c r="P42" s="28">
        <f t="shared" si="6"/>
        <v>40</v>
      </c>
      <c r="Q42" s="28">
        <f t="shared" si="7"/>
        <v>0</v>
      </c>
    </row>
    <row r="43" spans="1:17" x14ac:dyDescent="0.25">
      <c r="A43" s="33">
        <v>31</v>
      </c>
      <c r="B43" s="42" t="s">
        <v>261</v>
      </c>
      <c r="C43" s="40"/>
      <c r="D43" s="35">
        <f t="shared" si="8"/>
        <v>20</v>
      </c>
      <c r="E43" s="86">
        <v>27.66</v>
      </c>
      <c r="F43" s="200" t="s">
        <v>101</v>
      </c>
      <c r="G43" s="44">
        <f t="shared" si="1"/>
        <v>553.20000000000005</v>
      </c>
      <c r="H43" s="194">
        <v>5</v>
      </c>
      <c r="I43" s="37">
        <f t="shared" si="2"/>
        <v>138.30000000000001</v>
      </c>
      <c r="J43" s="96">
        <v>5</v>
      </c>
      <c r="K43" s="46">
        <f t="shared" si="3"/>
        <v>138.30000000000001</v>
      </c>
      <c r="L43" s="194">
        <v>5</v>
      </c>
      <c r="M43" s="37">
        <f t="shared" si="4"/>
        <v>138.30000000000001</v>
      </c>
      <c r="N43" s="96">
        <v>5</v>
      </c>
      <c r="O43" s="32">
        <f t="shared" si="5"/>
        <v>138.30000000000001</v>
      </c>
      <c r="P43" s="28">
        <f t="shared" si="6"/>
        <v>20</v>
      </c>
      <c r="Q43" s="28">
        <f t="shared" si="7"/>
        <v>0</v>
      </c>
    </row>
    <row r="44" spans="1:17" x14ac:dyDescent="0.25">
      <c r="A44" s="33">
        <v>32</v>
      </c>
      <c r="B44" s="42" t="s">
        <v>68</v>
      </c>
      <c r="C44" s="40"/>
      <c r="D44" s="35">
        <f t="shared" si="8"/>
        <v>20</v>
      </c>
      <c r="E44" s="86">
        <v>82.16</v>
      </c>
      <c r="F44" s="200" t="s">
        <v>101</v>
      </c>
      <c r="G44" s="44">
        <f t="shared" si="1"/>
        <v>1643.1999999999998</v>
      </c>
      <c r="H44" s="194">
        <v>5</v>
      </c>
      <c r="I44" s="37">
        <f t="shared" si="2"/>
        <v>410.79999999999995</v>
      </c>
      <c r="J44" s="96">
        <v>5</v>
      </c>
      <c r="K44" s="46">
        <f t="shared" si="3"/>
        <v>410.79999999999995</v>
      </c>
      <c r="L44" s="194">
        <v>5</v>
      </c>
      <c r="M44" s="37">
        <f t="shared" si="4"/>
        <v>410.79999999999995</v>
      </c>
      <c r="N44" s="96">
        <v>5</v>
      </c>
      <c r="O44" s="32">
        <f t="shared" si="5"/>
        <v>410.79999999999995</v>
      </c>
      <c r="P44" s="28">
        <f t="shared" si="6"/>
        <v>20</v>
      </c>
      <c r="Q44" s="28">
        <f t="shared" si="7"/>
        <v>0</v>
      </c>
    </row>
    <row r="45" spans="1:17" x14ac:dyDescent="0.25">
      <c r="A45" s="33">
        <v>33</v>
      </c>
      <c r="B45" s="42" t="s">
        <v>152</v>
      </c>
      <c r="C45" s="40"/>
      <c r="D45" s="35">
        <f t="shared" si="8"/>
        <v>200</v>
      </c>
      <c r="E45" s="86">
        <v>20.68</v>
      </c>
      <c r="F45" s="200" t="s">
        <v>45</v>
      </c>
      <c r="G45" s="44">
        <f t="shared" si="1"/>
        <v>4136</v>
      </c>
      <c r="H45" s="194">
        <v>50</v>
      </c>
      <c r="I45" s="37">
        <f t="shared" si="2"/>
        <v>1034</v>
      </c>
      <c r="J45" s="96">
        <v>50</v>
      </c>
      <c r="K45" s="46">
        <f t="shared" si="3"/>
        <v>1034</v>
      </c>
      <c r="L45" s="194">
        <v>50</v>
      </c>
      <c r="M45" s="37">
        <f t="shared" si="4"/>
        <v>1034</v>
      </c>
      <c r="N45" s="96">
        <v>50</v>
      </c>
      <c r="O45" s="32">
        <f t="shared" si="5"/>
        <v>1034</v>
      </c>
      <c r="P45" s="28">
        <f t="shared" si="6"/>
        <v>200</v>
      </c>
      <c r="Q45" s="28">
        <f t="shared" si="7"/>
        <v>0</v>
      </c>
    </row>
    <row r="46" spans="1:17" x14ac:dyDescent="0.25">
      <c r="A46" s="33">
        <v>34</v>
      </c>
      <c r="B46" s="42" t="s">
        <v>500</v>
      </c>
      <c r="C46" s="40"/>
      <c r="D46" s="35">
        <f t="shared" si="8"/>
        <v>80</v>
      </c>
      <c r="E46" s="86">
        <v>9.1</v>
      </c>
      <c r="F46" s="200" t="s">
        <v>105</v>
      </c>
      <c r="G46" s="44">
        <f t="shared" si="1"/>
        <v>728</v>
      </c>
      <c r="H46" s="194">
        <v>20</v>
      </c>
      <c r="I46" s="37">
        <f t="shared" si="2"/>
        <v>182</v>
      </c>
      <c r="J46" s="96">
        <v>20</v>
      </c>
      <c r="K46" s="46">
        <f t="shared" si="3"/>
        <v>182</v>
      </c>
      <c r="L46" s="194">
        <v>20</v>
      </c>
      <c r="M46" s="37">
        <f t="shared" si="4"/>
        <v>182</v>
      </c>
      <c r="N46" s="96">
        <v>20</v>
      </c>
      <c r="O46" s="32">
        <f t="shared" si="5"/>
        <v>182</v>
      </c>
      <c r="P46" s="28">
        <f t="shared" ref="P46:P51" si="10">N46+L46+J46+H46</f>
        <v>80</v>
      </c>
      <c r="Q46" s="28">
        <f t="shared" si="7"/>
        <v>0</v>
      </c>
    </row>
    <row r="47" spans="1:17" x14ac:dyDescent="0.25">
      <c r="A47" s="33">
        <v>35</v>
      </c>
      <c r="B47" s="42" t="s">
        <v>501</v>
      </c>
      <c r="C47" s="40"/>
      <c r="D47" s="35">
        <f t="shared" si="8"/>
        <v>80</v>
      </c>
      <c r="E47" s="86">
        <v>18.2</v>
      </c>
      <c r="F47" s="200" t="s">
        <v>105</v>
      </c>
      <c r="G47" s="44">
        <f t="shared" si="1"/>
        <v>1456</v>
      </c>
      <c r="H47" s="194">
        <v>20</v>
      </c>
      <c r="I47" s="37">
        <f t="shared" si="2"/>
        <v>364</v>
      </c>
      <c r="J47" s="96">
        <v>20</v>
      </c>
      <c r="K47" s="46">
        <f t="shared" si="3"/>
        <v>364</v>
      </c>
      <c r="L47" s="194">
        <v>20</v>
      </c>
      <c r="M47" s="37">
        <f t="shared" si="4"/>
        <v>364</v>
      </c>
      <c r="N47" s="96">
        <v>20</v>
      </c>
      <c r="O47" s="32">
        <f t="shared" si="5"/>
        <v>364</v>
      </c>
      <c r="P47" s="28">
        <f t="shared" si="10"/>
        <v>80</v>
      </c>
      <c r="Q47" s="28">
        <f t="shared" si="7"/>
        <v>0</v>
      </c>
    </row>
    <row r="48" spans="1:17" x14ac:dyDescent="0.25">
      <c r="A48" s="33">
        <v>36</v>
      </c>
      <c r="B48" s="42" t="s">
        <v>502</v>
      </c>
      <c r="C48" s="40"/>
      <c r="D48" s="35">
        <f t="shared" si="8"/>
        <v>80</v>
      </c>
      <c r="E48" s="86">
        <v>55.12</v>
      </c>
      <c r="F48" s="200" t="s">
        <v>105</v>
      </c>
      <c r="G48" s="44">
        <f t="shared" si="1"/>
        <v>4409.5999999999995</v>
      </c>
      <c r="H48" s="194">
        <v>20</v>
      </c>
      <c r="I48" s="37">
        <f t="shared" si="2"/>
        <v>1102.3999999999999</v>
      </c>
      <c r="J48" s="96">
        <v>20</v>
      </c>
      <c r="K48" s="46">
        <f t="shared" si="3"/>
        <v>1102.3999999999999</v>
      </c>
      <c r="L48" s="194">
        <v>20</v>
      </c>
      <c r="M48" s="37">
        <f t="shared" si="4"/>
        <v>1102.3999999999999</v>
      </c>
      <c r="N48" s="96">
        <v>20</v>
      </c>
      <c r="O48" s="32">
        <f t="shared" si="5"/>
        <v>1102.3999999999999</v>
      </c>
      <c r="P48" s="28">
        <f t="shared" si="10"/>
        <v>80</v>
      </c>
      <c r="Q48" s="28">
        <f t="shared" si="7"/>
        <v>0</v>
      </c>
    </row>
    <row r="49" spans="1:17" x14ac:dyDescent="0.25">
      <c r="A49" s="33">
        <v>37</v>
      </c>
      <c r="B49" s="42" t="s">
        <v>503</v>
      </c>
      <c r="C49" s="40"/>
      <c r="D49" s="35">
        <f t="shared" si="8"/>
        <v>80</v>
      </c>
      <c r="E49" s="86">
        <v>106.6</v>
      </c>
      <c r="F49" s="200" t="s">
        <v>105</v>
      </c>
      <c r="G49" s="44">
        <f t="shared" si="1"/>
        <v>8528</v>
      </c>
      <c r="H49" s="194">
        <v>20</v>
      </c>
      <c r="I49" s="37">
        <f t="shared" si="2"/>
        <v>2132</v>
      </c>
      <c r="J49" s="96">
        <v>20</v>
      </c>
      <c r="K49" s="46">
        <f t="shared" si="3"/>
        <v>2132</v>
      </c>
      <c r="L49" s="194">
        <v>20</v>
      </c>
      <c r="M49" s="37">
        <f t="shared" si="4"/>
        <v>2132</v>
      </c>
      <c r="N49" s="96">
        <v>20</v>
      </c>
      <c r="O49" s="32">
        <f t="shared" si="5"/>
        <v>2132</v>
      </c>
      <c r="P49" s="28">
        <f t="shared" si="10"/>
        <v>80</v>
      </c>
      <c r="Q49" s="28">
        <f t="shared" si="7"/>
        <v>0</v>
      </c>
    </row>
    <row r="50" spans="1:17" x14ac:dyDescent="0.25">
      <c r="A50" s="33">
        <v>38</v>
      </c>
      <c r="B50" s="42" t="s">
        <v>2626</v>
      </c>
      <c r="C50" s="40"/>
      <c r="D50" s="35">
        <f t="shared" si="8"/>
        <v>40</v>
      </c>
      <c r="E50" s="86">
        <v>35</v>
      </c>
      <c r="F50" s="200" t="s">
        <v>105</v>
      </c>
      <c r="G50" s="44">
        <f t="shared" si="1"/>
        <v>1400</v>
      </c>
      <c r="H50" s="194">
        <v>10</v>
      </c>
      <c r="I50" s="37">
        <f t="shared" si="2"/>
        <v>350</v>
      </c>
      <c r="J50" s="96">
        <v>10</v>
      </c>
      <c r="K50" s="46">
        <f t="shared" si="3"/>
        <v>350</v>
      </c>
      <c r="L50" s="194">
        <v>10</v>
      </c>
      <c r="M50" s="37">
        <f t="shared" si="4"/>
        <v>350</v>
      </c>
      <c r="N50" s="96">
        <v>10</v>
      </c>
      <c r="O50" s="32">
        <f t="shared" si="5"/>
        <v>350</v>
      </c>
      <c r="P50" s="28">
        <f t="shared" si="10"/>
        <v>40</v>
      </c>
      <c r="Q50" s="28">
        <f t="shared" si="7"/>
        <v>0</v>
      </c>
    </row>
    <row r="51" spans="1:17" x14ac:dyDescent="0.25">
      <c r="A51" s="33">
        <v>39</v>
      </c>
      <c r="B51" s="42" t="s">
        <v>504</v>
      </c>
      <c r="C51" s="40"/>
      <c r="D51" s="35">
        <f t="shared" si="8"/>
        <v>80</v>
      </c>
      <c r="E51" s="86">
        <v>18.2</v>
      </c>
      <c r="F51" s="200" t="s">
        <v>105</v>
      </c>
      <c r="G51" s="44">
        <f t="shared" si="1"/>
        <v>1456</v>
      </c>
      <c r="H51" s="194">
        <v>20</v>
      </c>
      <c r="I51" s="37">
        <f t="shared" si="2"/>
        <v>364</v>
      </c>
      <c r="J51" s="96">
        <v>20</v>
      </c>
      <c r="K51" s="46">
        <f t="shared" si="3"/>
        <v>364</v>
      </c>
      <c r="L51" s="194">
        <v>20</v>
      </c>
      <c r="M51" s="37">
        <f t="shared" si="4"/>
        <v>364</v>
      </c>
      <c r="N51" s="96">
        <v>20</v>
      </c>
      <c r="O51" s="32">
        <f t="shared" si="5"/>
        <v>364</v>
      </c>
      <c r="P51" s="28">
        <f t="shared" si="10"/>
        <v>80</v>
      </c>
      <c r="Q51" s="28">
        <f t="shared" si="7"/>
        <v>0</v>
      </c>
    </row>
    <row r="52" spans="1:17" x14ac:dyDescent="0.25">
      <c r="A52" s="33">
        <v>40</v>
      </c>
      <c r="B52" s="42" t="s">
        <v>137</v>
      </c>
      <c r="C52" s="40"/>
      <c r="D52" s="35">
        <f t="shared" si="8"/>
        <v>9</v>
      </c>
      <c r="E52" s="86">
        <v>130</v>
      </c>
      <c r="F52" s="200" t="s">
        <v>101</v>
      </c>
      <c r="G52" s="44">
        <f t="shared" si="1"/>
        <v>1170</v>
      </c>
      <c r="H52" s="194">
        <v>3</v>
      </c>
      <c r="I52" s="37">
        <f t="shared" si="2"/>
        <v>390</v>
      </c>
      <c r="J52" s="96">
        <v>3</v>
      </c>
      <c r="K52" s="46">
        <f t="shared" si="3"/>
        <v>390</v>
      </c>
      <c r="L52" s="194">
        <v>3</v>
      </c>
      <c r="M52" s="37">
        <f t="shared" si="4"/>
        <v>390</v>
      </c>
      <c r="N52" s="96"/>
      <c r="O52" s="32">
        <f t="shared" si="5"/>
        <v>0</v>
      </c>
      <c r="P52" s="28">
        <f t="shared" si="6"/>
        <v>9</v>
      </c>
      <c r="Q52" s="28">
        <f t="shared" si="7"/>
        <v>0</v>
      </c>
    </row>
    <row r="53" spans="1:17" x14ac:dyDescent="0.25">
      <c r="A53" s="33">
        <v>41</v>
      </c>
      <c r="B53" s="42" t="s">
        <v>237</v>
      </c>
      <c r="C53" s="40"/>
      <c r="D53" s="35">
        <f t="shared" si="8"/>
        <v>9</v>
      </c>
      <c r="E53" s="86">
        <v>24.84</v>
      </c>
      <c r="F53" s="200" t="s">
        <v>101</v>
      </c>
      <c r="G53" s="44">
        <f t="shared" si="1"/>
        <v>223.56</v>
      </c>
      <c r="H53" s="194">
        <v>3</v>
      </c>
      <c r="I53" s="37">
        <f t="shared" si="2"/>
        <v>74.52</v>
      </c>
      <c r="J53" s="96">
        <v>3</v>
      </c>
      <c r="K53" s="46">
        <f t="shared" si="3"/>
        <v>74.52</v>
      </c>
      <c r="L53" s="194">
        <v>3</v>
      </c>
      <c r="M53" s="37">
        <f t="shared" si="4"/>
        <v>74.52</v>
      </c>
      <c r="N53" s="96"/>
      <c r="O53" s="32">
        <f t="shared" si="5"/>
        <v>0</v>
      </c>
      <c r="P53" s="28">
        <f t="shared" si="6"/>
        <v>9</v>
      </c>
      <c r="Q53" s="28">
        <f t="shared" si="7"/>
        <v>0</v>
      </c>
    </row>
    <row r="54" spans="1:17" x14ac:dyDescent="0.25">
      <c r="A54" s="33">
        <v>42</v>
      </c>
      <c r="B54" s="42" t="s">
        <v>247</v>
      </c>
      <c r="C54" s="40"/>
      <c r="D54" s="35">
        <f t="shared" si="8"/>
        <v>15</v>
      </c>
      <c r="E54" s="86">
        <v>139.36000000000001</v>
      </c>
      <c r="F54" s="200" t="s">
        <v>57</v>
      </c>
      <c r="G54" s="44">
        <f t="shared" si="1"/>
        <v>2090.4</v>
      </c>
      <c r="H54" s="194">
        <v>5</v>
      </c>
      <c r="I54" s="37">
        <f t="shared" si="2"/>
        <v>696.80000000000007</v>
      </c>
      <c r="J54" s="96">
        <v>5</v>
      </c>
      <c r="K54" s="46">
        <f t="shared" si="3"/>
        <v>696.80000000000007</v>
      </c>
      <c r="L54" s="194">
        <v>5</v>
      </c>
      <c r="M54" s="37">
        <f t="shared" si="4"/>
        <v>696.80000000000007</v>
      </c>
      <c r="N54" s="96"/>
      <c r="O54" s="32">
        <f t="shared" si="5"/>
        <v>0</v>
      </c>
      <c r="P54" s="28">
        <f t="shared" si="6"/>
        <v>15</v>
      </c>
      <c r="Q54" s="28">
        <f t="shared" si="7"/>
        <v>0</v>
      </c>
    </row>
    <row r="55" spans="1:17" x14ac:dyDescent="0.25">
      <c r="A55" s="33">
        <v>43</v>
      </c>
      <c r="B55" s="42" t="s">
        <v>140</v>
      </c>
      <c r="C55" s="39"/>
      <c r="D55" s="35">
        <f t="shared" si="8"/>
        <v>6</v>
      </c>
      <c r="E55" s="108">
        <v>255.84</v>
      </c>
      <c r="F55" s="200" t="s">
        <v>101</v>
      </c>
      <c r="G55" s="44">
        <f t="shared" si="1"/>
        <v>1535.04</v>
      </c>
      <c r="H55" s="194">
        <v>2</v>
      </c>
      <c r="I55" s="37">
        <f t="shared" si="2"/>
        <v>511.68</v>
      </c>
      <c r="J55" s="96">
        <v>2</v>
      </c>
      <c r="K55" s="46">
        <f t="shared" si="3"/>
        <v>511.68</v>
      </c>
      <c r="L55" s="194">
        <v>2</v>
      </c>
      <c r="M55" s="37">
        <f t="shared" si="4"/>
        <v>511.68</v>
      </c>
      <c r="N55" s="96"/>
      <c r="O55" s="32">
        <f t="shared" si="5"/>
        <v>0</v>
      </c>
      <c r="P55" s="28">
        <f t="shared" ref="P55:P66" si="11">N55+L55+J55+H55</f>
        <v>6</v>
      </c>
      <c r="Q55" s="28">
        <f t="shared" ref="Q55:Q74" si="12">P55-D55</f>
        <v>0</v>
      </c>
    </row>
    <row r="56" spans="1:17" x14ac:dyDescent="0.25">
      <c r="A56" s="33">
        <v>44</v>
      </c>
      <c r="B56" s="42" t="s">
        <v>505</v>
      </c>
      <c r="C56" s="40"/>
      <c r="D56" s="35">
        <f t="shared" si="8"/>
        <v>9</v>
      </c>
      <c r="E56" s="86">
        <v>5.5211111109999997</v>
      </c>
      <c r="F56" s="200" t="s">
        <v>101</v>
      </c>
      <c r="G56" s="44">
        <f t="shared" si="1"/>
        <v>49.689999998999994</v>
      </c>
      <c r="H56" s="194">
        <v>3</v>
      </c>
      <c r="I56" s="37">
        <f t="shared" si="2"/>
        <v>16.563333332999999</v>
      </c>
      <c r="J56" s="96">
        <v>3</v>
      </c>
      <c r="K56" s="46">
        <f t="shared" si="3"/>
        <v>16.563333332999999</v>
      </c>
      <c r="L56" s="194">
        <v>3</v>
      </c>
      <c r="M56" s="37">
        <f t="shared" si="4"/>
        <v>16.563333332999999</v>
      </c>
      <c r="N56" s="96"/>
      <c r="O56" s="32">
        <f t="shared" si="5"/>
        <v>0</v>
      </c>
      <c r="P56" s="28">
        <f t="shared" si="11"/>
        <v>9</v>
      </c>
      <c r="Q56" s="28">
        <f t="shared" si="12"/>
        <v>0</v>
      </c>
    </row>
    <row r="57" spans="1:17" x14ac:dyDescent="0.25">
      <c r="A57" s="33">
        <v>45</v>
      </c>
      <c r="B57" s="42" t="s">
        <v>506</v>
      </c>
      <c r="C57" s="40"/>
      <c r="D57" s="35">
        <f t="shared" si="8"/>
        <v>120</v>
      </c>
      <c r="E57" s="86">
        <v>139.88</v>
      </c>
      <c r="F57" s="200" t="s">
        <v>105</v>
      </c>
      <c r="G57" s="44">
        <f t="shared" si="1"/>
        <v>16785.599999999999</v>
      </c>
      <c r="H57" s="194">
        <v>30</v>
      </c>
      <c r="I57" s="37">
        <f t="shared" si="2"/>
        <v>4196.3999999999996</v>
      </c>
      <c r="J57" s="96">
        <v>30</v>
      </c>
      <c r="K57" s="46">
        <f t="shared" si="3"/>
        <v>4196.3999999999996</v>
      </c>
      <c r="L57" s="194">
        <v>30</v>
      </c>
      <c r="M57" s="37">
        <f t="shared" si="4"/>
        <v>4196.3999999999996</v>
      </c>
      <c r="N57" s="96">
        <v>30</v>
      </c>
      <c r="O57" s="32">
        <f t="shared" si="5"/>
        <v>4196.3999999999996</v>
      </c>
      <c r="P57" s="28">
        <f t="shared" si="11"/>
        <v>120</v>
      </c>
      <c r="Q57" s="28">
        <f t="shared" si="12"/>
        <v>0</v>
      </c>
    </row>
    <row r="58" spans="1:17" x14ac:dyDescent="0.25">
      <c r="A58" s="33">
        <v>46</v>
      </c>
      <c r="B58" s="42" t="s">
        <v>132</v>
      </c>
      <c r="C58" s="40"/>
      <c r="D58" s="35">
        <f t="shared" si="8"/>
        <v>200</v>
      </c>
      <c r="E58" s="86">
        <v>35</v>
      </c>
      <c r="F58" s="200" t="s">
        <v>57</v>
      </c>
      <c r="G58" s="44">
        <f t="shared" si="1"/>
        <v>7000</v>
      </c>
      <c r="H58" s="194">
        <v>50</v>
      </c>
      <c r="I58" s="37">
        <f t="shared" si="2"/>
        <v>1750</v>
      </c>
      <c r="J58" s="96">
        <v>50</v>
      </c>
      <c r="K58" s="46">
        <f t="shared" si="3"/>
        <v>1750</v>
      </c>
      <c r="L58" s="194">
        <v>50</v>
      </c>
      <c r="M58" s="37">
        <f t="shared" si="4"/>
        <v>1750</v>
      </c>
      <c r="N58" s="96">
        <v>50</v>
      </c>
      <c r="O58" s="32">
        <f t="shared" si="5"/>
        <v>1750</v>
      </c>
      <c r="P58" s="28">
        <f t="shared" si="11"/>
        <v>200</v>
      </c>
      <c r="Q58" s="28">
        <f t="shared" si="12"/>
        <v>0</v>
      </c>
    </row>
    <row r="59" spans="1:17" x14ac:dyDescent="0.25">
      <c r="A59" s="33">
        <v>47</v>
      </c>
      <c r="B59" s="42" t="s">
        <v>2627</v>
      </c>
      <c r="C59" s="40"/>
      <c r="D59" s="35">
        <f t="shared" si="8"/>
        <v>15</v>
      </c>
      <c r="E59" s="86">
        <v>5000</v>
      </c>
      <c r="F59" s="200" t="s">
        <v>101</v>
      </c>
      <c r="G59" s="44">
        <f t="shared" si="1"/>
        <v>75000</v>
      </c>
      <c r="H59" s="194">
        <v>5</v>
      </c>
      <c r="I59" s="37">
        <f t="shared" si="2"/>
        <v>25000</v>
      </c>
      <c r="J59" s="96">
        <v>5</v>
      </c>
      <c r="K59" s="46">
        <f t="shared" si="3"/>
        <v>25000</v>
      </c>
      <c r="L59" s="194">
        <v>5</v>
      </c>
      <c r="M59" s="37">
        <f t="shared" si="4"/>
        <v>25000</v>
      </c>
      <c r="N59" s="96"/>
      <c r="O59" s="32">
        <f t="shared" si="5"/>
        <v>0</v>
      </c>
      <c r="P59" s="28">
        <f t="shared" si="11"/>
        <v>15</v>
      </c>
      <c r="Q59" s="28">
        <f t="shared" si="12"/>
        <v>0</v>
      </c>
    </row>
    <row r="60" spans="1:17" x14ac:dyDescent="0.25">
      <c r="A60" s="33">
        <v>48</v>
      </c>
      <c r="B60" s="42" t="s">
        <v>2628</v>
      </c>
      <c r="C60" s="39"/>
      <c r="D60" s="35">
        <f t="shared" si="8"/>
        <v>40</v>
      </c>
      <c r="E60" s="108"/>
      <c r="F60" s="200" t="s">
        <v>246</v>
      </c>
      <c r="G60" s="44">
        <f t="shared" si="1"/>
        <v>0</v>
      </c>
      <c r="H60" s="194">
        <v>10</v>
      </c>
      <c r="I60" s="37">
        <f t="shared" si="2"/>
        <v>0</v>
      </c>
      <c r="J60" s="96">
        <v>10</v>
      </c>
      <c r="K60" s="46">
        <f t="shared" si="3"/>
        <v>0</v>
      </c>
      <c r="L60" s="194">
        <v>10</v>
      </c>
      <c r="M60" s="37">
        <f t="shared" si="4"/>
        <v>0</v>
      </c>
      <c r="N60" s="96">
        <v>10</v>
      </c>
      <c r="O60" s="32">
        <f t="shared" si="5"/>
        <v>0</v>
      </c>
      <c r="P60" s="28">
        <f t="shared" si="11"/>
        <v>40</v>
      </c>
      <c r="Q60" s="28">
        <f t="shared" si="12"/>
        <v>0</v>
      </c>
    </row>
    <row r="61" spans="1:17" x14ac:dyDescent="0.25">
      <c r="A61" s="33">
        <v>49</v>
      </c>
      <c r="B61" s="82" t="s">
        <v>507</v>
      </c>
      <c r="C61" s="40"/>
      <c r="D61" s="35">
        <f t="shared" si="8"/>
        <v>250</v>
      </c>
      <c r="E61" s="86">
        <v>259.2</v>
      </c>
      <c r="F61" s="201" t="s">
        <v>57</v>
      </c>
      <c r="G61" s="44">
        <f t="shared" si="1"/>
        <v>64800</v>
      </c>
      <c r="H61" s="194">
        <v>100</v>
      </c>
      <c r="I61" s="37">
        <f t="shared" si="2"/>
        <v>25920</v>
      </c>
      <c r="J61" s="96">
        <v>50</v>
      </c>
      <c r="K61" s="46">
        <f t="shared" si="3"/>
        <v>12960</v>
      </c>
      <c r="L61" s="194">
        <v>50</v>
      </c>
      <c r="M61" s="37">
        <f t="shared" si="4"/>
        <v>12960</v>
      </c>
      <c r="N61" s="96">
        <v>50</v>
      </c>
      <c r="O61" s="32">
        <f t="shared" si="5"/>
        <v>12960</v>
      </c>
      <c r="P61" s="28">
        <f t="shared" si="11"/>
        <v>250</v>
      </c>
      <c r="Q61" s="28">
        <f t="shared" si="12"/>
        <v>0</v>
      </c>
    </row>
    <row r="62" spans="1:17" x14ac:dyDescent="0.25">
      <c r="A62" s="33">
        <v>50</v>
      </c>
      <c r="B62" s="82" t="s">
        <v>508</v>
      </c>
      <c r="C62" s="40"/>
      <c r="D62" s="35">
        <f t="shared" si="8"/>
        <v>250</v>
      </c>
      <c r="E62" s="86">
        <v>259.2</v>
      </c>
      <c r="F62" s="200" t="s">
        <v>57</v>
      </c>
      <c r="G62" s="44">
        <f t="shared" si="1"/>
        <v>64800</v>
      </c>
      <c r="H62" s="194">
        <v>100</v>
      </c>
      <c r="I62" s="37">
        <f t="shared" si="2"/>
        <v>25920</v>
      </c>
      <c r="J62" s="96">
        <v>50</v>
      </c>
      <c r="K62" s="46">
        <f t="shared" si="3"/>
        <v>12960</v>
      </c>
      <c r="L62" s="194">
        <v>50</v>
      </c>
      <c r="M62" s="37">
        <f t="shared" si="4"/>
        <v>12960</v>
      </c>
      <c r="N62" s="96">
        <v>50</v>
      </c>
      <c r="O62" s="32">
        <f t="shared" si="5"/>
        <v>12960</v>
      </c>
      <c r="P62" s="28">
        <f t="shared" si="11"/>
        <v>250</v>
      </c>
      <c r="Q62" s="28">
        <f t="shared" si="12"/>
        <v>0</v>
      </c>
    </row>
    <row r="63" spans="1:17" x14ac:dyDescent="0.25">
      <c r="A63" s="33">
        <v>51</v>
      </c>
      <c r="B63" s="42" t="s">
        <v>509</v>
      </c>
      <c r="C63" s="40"/>
      <c r="D63" s="35">
        <f t="shared" si="8"/>
        <v>200</v>
      </c>
      <c r="E63" s="86"/>
      <c r="F63" s="200" t="s">
        <v>45</v>
      </c>
      <c r="G63" s="44">
        <f t="shared" si="1"/>
        <v>0</v>
      </c>
      <c r="H63" s="194">
        <v>50</v>
      </c>
      <c r="I63" s="37">
        <f t="shared" si="2"/>
        <v>0</v>
      </c>
      <c r="J63" s="96">
        <v>50</v>
      </c>
      <c r="K63" s="46">
        <f t="shared" si="3"/>
        <v>0</v>
      </c>
      <c r="L63" s="194">
        <v>50</v>
      </c>
      <c r="M63" s="37">
        <f t="shared" si="4"/>
        <v>0</v>
      </c>
      <c r="N63" s="96">
        <v>50</v>
      </c>
      <c r="O63" s="32">
        <f t="shared" si="5"/>
        <v>0</v>
      </c>
      <c r="P63" s="28">
        <f t="shared" si="11"/>
        <v>200</v>
      </c>
      <c r="Q63" s="28">
        <f t="shared" si="12"/>
        <v>0</v>
      </c>
    </row>
    <row r="64" spans="1:17" x14ac:dyDescent="0.25">
      <c r="A64" s="33"/>
      <c r="B64" s="42"/>
      <c r="C64" s="40"/>
      <c r="D64" s="35"/>
      <c r="E64" s="86"/>
      <c r="F64" s="200"/>
      <c r="G64" s="44"/>
      <c r="H64" s="194"/>
      <c r="I64" s="37"/>
      <c r="J64" s="96"/>
      <c r="K64" s="46"/>
      <c r="L64" s="194"/>
      <c r="M64" s="37"/>
      <c r="N64" s="96"/>
      <c r="O64" s="32"/>
      <c r="P64" s="28">
        <f t="shared" si="11"/>
        <v>0</v>
      </c>
      <c r="Q64" s="28">
        <f t="shared" si="12"/>
        <v>0</v>
      </c>
    </row>
    <row r="65" spans="1:17" x14ac:dyDescent="0.25">
      <c r="A65" s="33"/>
      <c r="B65" s="42"/>
      <c r="C65" s="40"/>
      <c r="D65" s="35"/>
      <c r="E65" s="86"/>
      <c r="F65" s="200"/>
      <c r="G65" s="44"/>
      <c r="H65" s="194"/>
      <c r="I65" s="37"/>
      <c r="J65" s="96"/>
      <c r="K65" s="46"/>
      <c r="L65" s="194"/>
      <c r="M65" s="37"/>
      <c r="N65" s="96"/>
      <c r="O65" s="32"/>
      <c r="P65" s="28">
        <f t="shared" si="11"/>
        <v>0</v>
      </c>
      <c r="Q65" s="28">
        <f t="shared" si="12"/>
        <v>0</v>
      </c>
    </row>
    <row r="66" spans="1:17" x14ac:dyDescent="0.25">
      <c r="A66" s="33"/>
      <c r="B66" s="42"/>
      <c r="C66" s="40"/>
      <c r="D66" s="35"/>
      <c r="E66" s="86"/>
      <c r="F66" s="200"/>
      <c r="G66" s="44"/>
      <c r="H66" s="194"/>
      <c r="I66" s="37"/>
      <c r="J66" s="96"/>
      <c r="K66" s="46"/>
      <c r="L66" s="194"/>
      <c r="M66" s="37"/>
      <c r="N66" s="96"/>
      <c r="O66" s="32"/>
      <c r="P66" s="28">
        <f t="shared" si="11"/>
        <v>0</v>
      </c>
      <c r="Q66" s="28">
        <f t="shared" si="12"/>
        <v>0</v>
      </c>
    </row>
    <row r="67" spans="1:17" x14ac:dyDescent="0.25">
      <c r="A67" s="33"/>
      <c r="B67" s="42"/>
      <c r="C67" s="40"/>
      <c r="D67" s="35"/>
      <c r="E67" s="86"/>
      <c r="F67" s="200"/>
      <c r="G67" s="44"/>
      <c r="H67" s="194"/>
      <c r="I67" s="37"/>
      <c r="J67" s="96"/>
      <c r="K67" s="46"/>
      <c r="L67" s="194"/>
      <c r="M67" s="37"/>
      <c r="N67" s="96"/>
      <c r="O67" s="32"/>
      <c r="P67" s="28">
        <f t="shared" ref="P67:P74" si="13">N67+L67+J67+H67</f>
        <v>0</v>
      </c>
      <c r="Q67" s="28">
        <f t="shared" si="12"/>
        <v>0</v>
      </c>
    </row>
    <row r="68" spans="1:17" x14ac:dyDescent="0.25">
      <c r="A68" s="33"/>
      <c r="B68" s="42"/>
      <c r="C68" s="40"/>
      <c r="D68" s="35"/>
      <c r="E68" s="86"/>
      <c r="F68" s="200"/>
      <c r="G68" s="44"/>
      <c r="H68" s="194"/>
      <c r="I68" s="37"/>
      <c r="J68" s="96"/>
      <c r="K68" s="46"/>
      <c r="L68" s="194"/>
      <c r="M68" s="37"/>
      <c r="N68" s="96"/>
      <c r="O68" s="32"/>
      <c r="P68" s="28">
        <f t="shared" si="13"/>
        <v>0</v>
      </c>
      <c r="Q68" s="28">
        <f t="shared" si="12"/>
        <v>0</v>
      </c>
    </row>
    <row r="69" spans="1:17" x14ac:dyDescent="0.25">
      <c r="A69" s="33"/>
      <c r="B69" s="42"/>
      <c r="C69" s="40"/>
      <c r="D69" s="35"/>
      <c r="E69" s="86"/>
      <c r="F69" s="200"/>
      <c r="G69" s="44"/>
      <c r="H69" s="194"/>
      <c r="I69" s="37"/>
      <c r="J69" s="96"/>
      <c r="K69" s="46"/>
      <c r="L69" s="194"/>
      <c r="M69" s="37"/>
      <c r="N69" s="96"/>
      <c r="O69" s="32"/>
      <c r="P69" s="28">
        <f t="shared" si="13"/>
        <v>0</v>
      </c>
      <c r="Q69" s="28">
        <f t="shared" si="12"/>
        <v>0</v>
      </c>
    </row>
    <row r="70" spans="1:17" x14ac:dyDescent="0.25">
      <c r="A70" s="33"/>
      <c r="B70" s="42"/>
      <c r="C70" s="40"/>
      <c r="D70" s="35"/>
      <c r="E70" s="86"/>
      <c r="F70" s="200"/>
      <c r="G70" s="44"/>
      <c r="H70" s="194"/>
      <c r="I70" s="37"/>
      <c r="J70" s="96"/>
      <c r="K70" s="46"/>
      <c r="L70" s="194"/>
      <c r="M70" s="37"/>
      <c r="N70" s="96"/>
      <c r="O70" s="32"/>
      <c r="P70" s="28">
        <f t="shared" si="13"/>
        <v>0</v>
      </c>
      <c r="Q70" s="28">
        <f t="shared" si="12"/>
        <v>0</v>
      </c>
    </row>
    <row r="71" spans="1:17" x14ac:dyDescent="0.25">
      <c r="A71" s="33"/>
      <c r="B71" s="42"/>
      <c r="C71" s="40"/>
      <c r="D71" s="35"/>
      <c r="E71" s="86"/>
      <c r="F71" s="200"/>
      <c r="G71" s="44"/>
      <c r="H71" s="194"/>
      <c r="I71" s="37"/>
      <c r="J71" s="96"/>
      <c r="K71" s="46"/>
      <c r="L71" s="194"/>
      <c r="M71" s="37"/>
      <c r="N71" s="96"/>
      <c r="O71" s="32"/>
      <c r="P71" s="28">
        <f t="shared" si="13"/>
        <v>0</v>
      </c>
      <c r="Q71" s="28">
        <f t="shared" si="12"/>
        <v>0</v>
      </c>
    </row>
    <row r="72" spans="1:17" x14ac:dyDescent="0.25">
      <c r="A72" s="33"/>
      <c r="B72" s="42"/>
      <c r="C72" s="40"/>
      <c r="D72" s="35"/>
      <c r="E72" s="86"/>
      <c r="F72" s="200"/>
      <c r="G72" s="44"/>
      <c r="H72" s="194"/>
      <c r="I72" s="37"/>
      <c r="J72" s="96"/>
      <c r="K72" s="46"/>
      <c r="L72" s="194"/>
      <c r="M72" s="37"/>
      <c r="N72" s="96"/>
      <c r="O72" s="32"/>
      <c r="P72" s="28">
        <f t="shared" si="13"/>
        <v>0</v>
      </c>
      <c r="Q72" s="28">
        <f t="shared" si="12"/>
        <v>0</v>
      </c>
    </row>
    <row r="73" spans="1:17" x14ac:dyDescent="0.25">
      <c r="A73" s="33"/>
      <c r="B73" s="42"/>
      <c r="C73" s="40"/>
      <c r="D73" s="35"/>
      <c r="E73" s="86"/>
      <c r="F73" s="200"/>
      <c r="G73" s="44"/>
      <c r="H73" s="194"/>
      <c r="I73" s="37"/>
      <c r="J73" s="96"/>
      <c r="K73" s="46"/>
      <c r="L73" s="194"/>
      <c r="M73" s="37"/>
      <c r="N73" s="96"/>
      <c r="O73" s="32"/>
      <c r="P73" s="28">
        <f t="shared" si="13"/>
        <v>0</v>
      </c>
      <c r="Q73" s="28">
        <f t="shared" si="12"/>
        <v>0</v>
      </c>
    </row>
    <row r="74" spans="1:17" x14ac:dyDescent="0.25">
      <c r="A74" s="33"/>
      <c r="B74" s="42"/>
      <c r="C74" s="40"/>
      <c r="D74" s="35"/>
      <c r="E74" s="86"/>
      <c r="F74" s="200"/>
      <c r="G74" s="44"/>
      <c r="H74" s="194"/>
      <c r="I74" s="37"/>
      <c r="J74" s="96"/>
      <c r="K74" s="46"/>
      <c r="L74" s="194"/>
      <c r="M74" s="37"/>
      <c r="N74" s="96"/>
      <c r="O74" s="32"/>
      <c r="P74" s="28">
        <f t="shared" si="13"/>
        <v>0</v>
      </c>
      <c r="Q74" s="28">
        <f t="shared" si="12"/>
        <v>0</v>
      </c>
    </row>
    <row r="75" spans="1:17" ht="13.5" thickBot="1" x14ac:dyDescent="0.3">
      <c r="A75" s="63"/>
      <c r="B75" s="64"/>
      <c r="C75" s="65"/>
      <c r="D75" s="66"/>
      <c r="E75" s="67"/>
      <c r="F75" s="68"/>
      <c r="G75" s="69"/>
      <c r="H75" s="70"/>
      <c r="I75" s="71"/>
      <c r="J75" s="72"/>
      <c r="K75" s="69"/>
      <c r="L75" s="70"/>
      <c r="M75" s="71"/>
      <c r="N75" s="97"/>
      <c r="O75" s="73"/>
      <c r="P75" s="28"/>
      <c r="Q75" s="28"/>
    </row>
    <row r="76" spans="1:17" ht="14.25" thickTop="1" thickBot="1" x14ac:dyDescent="0.3">
      <c r="A76" s="74"/>
      <c r="B76" s="81" t="s">
        <v>77</v>
      </c>
      <c r="C76" s="76"/>
      <c r="D76" s="77"/>
      <c r="E76" s="78"/>
      <c r="F76" s="79"/>
      <c r="G76" s="80">
        <f>SUM(G13:G75)</f>
        <v>499266.45999999903</v>
      </c>
      <c r="H76" s="76"/>
      <c r="I76" s="80">
        <f>SUM(I13:I75)</f>
        <v>146257.05333333299</v>
      </c>
      <c r="J76" s="78"/>
      <c r="K76" s="80">
        <f>SUM(K13:K75)</f>
        <v>133084.50333333301</v>
      </c>
      <c r="L76" s="76"/>
      <c r="M76" s="80">
        <f>SUM(M13:M75)</f>
        <v>117026.38333333301</v>
      </c>
      <c r="N76" s="98"/>
      <c r="O76" s="80">
        <f>SUM(O13:O75)</f>
        <v>102898.51999999999</v>
      </c>
      <c r="P76" s="28"/>
      <c r="Q76" s="28"/>
    </row>
    <row r="77" spans="1:17" ht="13.5" thickTop="1" x14ac:dyDescent="0.25">
      <c r="A77" s="8" t="s">
        <v>5</v>
      </c>
      <c r="B77" s="9"/>
      <c r="C77" s="215"/>
      <c r="D77" s="9" t="s">
        <v>6</v>
      </c>
      <c r="E77" s="9"/>
      <c r="F77" s="17"/>
      <c r="G77" s="22"/>
      <c r="H77" s="215"/>
      <c r="I77" s="22"/>
      <c r="J77" s="215"/>
      <c r="K77" s="22"/>
      <c r="L77" s="26"/>
      <c r="M77" s="23" t="s">
        <v>7</v>
      </c>
      <c r="N77" s="29"/>
      <c r="P77" s="28"/>
      <c r="Q77" s="28"/>
    </row>
    <row r="78" spans="1:17" x14ac:dyDescent="0.25">
      <c r="D78" s="8" t="s">
        <v>8</v>
      </c>
      <c r="I78" s="23">
        <f>I76+K76+M76+O76</f>
        <v>499266.45999999903</v>
      </c>
      <c r="P78" s="28"/>
      <c r="Q78" s="28"/>
    </row>
    <row r="79" spans="1:17" x14ac:dyDescent="0.25">
      <c r="P79" s="28"/>
      <c r="Q79" s="28"/>
    </row>
    <row r="80" spans="1:17" x14ac:dyDescent="0.25">
      <c r="P80" s="28"/>
      <c r="Q80" s="28"/>
    </row>
    <row r="81" spans="1:17" x14ac:dyDescent="0.25">
      <c r="A81" s="652" t="s">
        <v>494</v>
      </c>
      <c r="B81" s="652"/>
      <c r="C81" s="216"/>
      <c r="D81" s="653" t="s">
        <v>9</v>
      </c>
      <c r="E81" s="653"/>
      <c r="F81" s="653"/>
      <c r="G81" s="20"/>
      <c r="H81" s="653" t="s">
        <v>10</v>
      </c>
      <c r="I81" s="653"/>
      <c r="J81" s="653"/>
      <c r="K81" s="20"/>
      <c r="L81" s="216"/>
      <c r="M81" s="653" t="s">
        <v>25</v>
      </c>
      <c r="N81" s="653"/>
      <c r="O81" s="653"/>
      <c r="P81" s="28"/>
      <c r="Q81" s="28"/>
    </row>
    <row r="82" spans="1:17" x14ac:dyDescent="0.25">
      <c r="A82" s="654" t="s">
        <v>11</v>
      </c>
      <c r="B82" s="654"/>
      <c r="C82" s="217"/>
      <c r="D82" s="655" t="s">
        <v>12</v>
      </c>
      <c r="E82" s="655"/>
      <c r="F82" s="655"/>
      <c r="G82" s="24"/>
      <c r="H82" s="655" t="s">
        <v>13</v>
      </c>
      <c r="I82" s="655"/>
      <c r="J82" s="655"/>
      <c r="K82" s="24"/>
      <c r="L82" s="217"/>
      <c r="M82" s="655" t="s">
        <v>26</v>
      </c>
      <c r="N82" s="655"/>
      <c r="O82" s="655"/>
      <c r="P82" s="28"/>
      <c r="Q82" s="28"/>
    </row>
  </sheetData>
  <mergeCells count="26">
    <mergeCell ref="C6:E6"/>
    <mergeCell ref="A1:O1"/>
    <mergeCell ref="A2:O2"/>
    <mergeCell ref="C4:E4"/>
    <mergeCell ref="F4:I4"/>
    <mergeCell ref="C5:E5"/>
    <mergeCell ref="H9:O9"/>
    <mergeCell ref="E10:F11"/>
    <mergeCell ref="G10:G11"/>
    <mergeCell ref="H10:I11"/>
    <mergeCell ref="J10:K11"/>
    <mergeCell ref="L10:M11"/>
    <mergeCell ref="N10:O11"/>
    <mergeCell ref="C7:E7"/>
    <mergeCell ref="A9:A11"/>
    <mergeCell ref="B9:B11"/>
    <mergeCell ref="C9:D9"/>
    <mergeCell ref="E9:G9"/>
    <mergeCell ref="A81:B81"/>
    <mergeCell ref="D81:F81"/>
    <mergeCell ref="H81:J81"/>
    <mergeCell ref="M81:O81"/>
    <mergeCell ref="A82:B82"/>
    <mergeCell ref="D82:F82"/>
    <mergeCell ref="H82:J82"/>
    <mergeCell ref="M82:O82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242"/>
  <sheetViews>
    <sheetView view="pageLayout" topLeftCell="A170" zoomScaleNormal="100" workbookViewId="0">
      <selection activeCell="B194" sqref="B194"/>
    </sheetView>
  </sheetViews>
  <sheetFormatPr defaultColWidth="9.140625" defaultRowHeight="12.75" x14ac:dyDescent="0.25"/>
  <cols>
    <col min="1" max="1" width="5.42578125" style="8" customWidth="1"/>
    <col min="2" max="2" width="30.85546875" style="8" customWidth="1"/>
    <col min="3" max="4" width="8.85546875" style="4" customWidth="1"/>
    <col min="5" max="5" width="9" style="23" customWidth="1"/>
    <col min="6" max="6" width="8.28515625" style="19" customWidth="1"/>
    <col min="7" max="7" width="11.85546875" style="23" customWidth="1"/>
    <col min="8" max="8" width="6.7109375" style="4" customWidth="1"/>
    <col min="9" max="9" width="12" style="23" customWidth="1"/>
    <col min="10" max="10" width="6.7109375" style="4" customWidth="1"/>
    <col min="11" max="11" width="12" style="23" customWidth="1"/>
    <col min="12" max="12" width="6.7109375" style="4" customWidth="1"/>
    <col min="13" max="13" width="12" style="23" customWidth="1"/>
    <col min="14" max="14" width="6.7109375" style="4" customWidth="1"/>
    <col min="15" max="15" width="12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283"/>
      <c r="D3" s="283"/>
      <c r="E3" s="20"/>
      <c r="F3" s="16"/>
      <c r="G3" s="20"/>
      <c r="H3" s="283"/>
      <c r="I3" s="20"/>
      <c r="J3" s="283"/>
      <c r="K3" s="20"/>
      <c r="L3" s="283"/>
      <c r="M3" s="20"/>
      <c r="N3" s="283"/>
      <c r="O3" s="20"/>
      <c r="P3" s="28"/>
      <c r="Q3" s="28"/>
    </row>
    <row r="4" spans="1:17" s="5" customFormat="1" x14ac:dyDescent="0.25">
      <c r="A4" s="5" t="s">
        <v>0</v>
      </c>
      <c r="C4" s="652" t="s">
        <v>1</v>
      </c>
      <c r="D4" s="652"/>
      <c r="E4" s="652"/>
      <c r="F4" s="652"/>
      <c r="G4" s="9"/>
      <c r="H4" s="9"/>
      <c r="I4" s="9"/>
      <c r="J4" s="283"/>
      <c r="K4" s="20"/>
      <c r="L4" s="283"/>
      <c r="M4" s="20"/>
      <c r="N4" s="283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672"/>
      <c r="G5" s="21"/>
      <c r="H5" s="282"/>
      <c r="I5" s="21"/>
      <c r="J5" s="283"/>
      <c r="K5" s="20"/>
      <c r="L5" s="283"/>
      <c r="M5" s="20"/>
      <c r="N5" s="283"/>
      <c r="O5" s="20"/>
      <c r="P5" s="28"/>
      <c r="Q5" s="28"/>
    </row>
    <row r="6" spans="1:17" s="5" customFormat="1" x14ac:dyDescent="0.25">
      <c r="A6" s="5" t="s">
        <v>17</v>
      </c>
      <c r="C6" s="672" t="s">
        <v>1110</v>
      </c>
      <c r="D6" s="672"/>
      <c r="E6" s="672"/>
      <c r="F6" s="672"/>
      <c r="G6" s="21"/>
      <c r="H6" s="282"/>
      <c r="I6" s="21"/>
      <c r="J6" s="283"/>
      <c r="K6" s="20"/>
      <c r="L6" s="283"/>
      <c r="M6" s="20"/>
      <c r="N6" s="283"/>
      <c r="O6" s="20"/>
      <c r="P6" s="28"/>
      <c r="Q6" s="28"/>
    </row>
    <row r="7" spans="1:17" s="5" customFormat="1" x14ac:dyDescent="0.25">
      <c r="A7" s="5" t="s">
        <v>18</v>
      </c>
      <c r="C7" s="672"/>
      <c r="D7" s="672"/>
      <c r="E7" s="672"/>
      <c r="F7" s="672"/>
      <c r="G7" s="21"/>
      <c r="H7" s="282"/>
      <c r="I7" s="21"/>
      <c r="J7" s="283"/>
      <c r="K7" s="20"/>
      <c r="L7" s="283"/>
      <c r="M7" s="20"/>
      <c r="N7" s="283"/>
      <c r="O7" s="20"/>
      <c r="P7" s="28"/>
      <c r="Q7" s="28"/>
    </row>
    <row r="8" spans="1:17" s="5" customFormat="1" ht="13.5" thickBot="1" x14ac:dyDescent="0.3">
      <c r="C8" s="282"/>
      <c r="D8" s="282"/>
      <c r="E8" s="21"/>
      <c r="F8" s="17"/>
      <c r="G8" s="21"/>
      <c r="H8" s="282"/>
      <c r="I8" s="21"/>
      <c r="J8" s="283"/>
      <c r="K8" s="20"/>
      <c r="L8" s="283"/>
      <c r="M8" s="20"/>
      <c r="N8" s="283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284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49"/>
      <c r="C12" s="50"/>
      <c r="D12" s="51"/>
      <c r="E12" s="324"/>
      <c r="F12" s="53"/>
      <c r="G12" s="54"/>
      <c r="H12" s="50"/>
      <c r="I12" s="55"/>
      <c r="J12" s="56"/>
      <c r="K12" s="57"/>
      <c r="L12" s="50"/>
      <c r="M12" s="55"/>
      <c r="N12" s="61"/>
      <c r="O12" s="58"/>
      <c r="P12" s="28"/>
      <c r="Q12" s="28"/>
    </row>
    <row r="13" spans="1:17" s="5" customFormat="1" x14ac:dyDescent="0.2">
      <c r="A13" s="33">
        <v>1</v>
      </c>
      <c r="B13" s="295" t="s">
        <v>66</v>
      </c>
      <c r="C13" s="625"/>
      <c r="D13" s="626">
        <f>H13+J13+L13+N13</f>
        <v>24</v>
      </c>
      <c r="E13" s="108">
        <v>86.06</v>
      </c>
      <c r="F13" s="292" t="s">
        <v>1126</v>
      </c>
      <c r="G13" s="44">
        <f>E13*D13</f>
        <v>2065.44</v>
      </c>
      <c r="H13" s="297">
        <v>6</v>
      </c>
      <c r="I13" s="37">
        <f>H13*E13</f>
        <v>516.36</v>
      </c>
      <c r="J13" s="627">
        <v>6</v>
      </c>
      <c r="K13" s="46">
        <f>J13*E13</f>
        <v>516.36</v>
      </c>
      <c r="L13" s="297">
        <v>6</v>
      </c>
      <c r="M13" s="37">
        <f>L13*E13</f>
        <v>516.36</v>
      </c>
      <c r="N13" s="627">
        <v>6</v>
      </c>
      <c r="O13" s="32">
        <f>N13*E13</f>
        <v>516.36</v>
      </c>
      <c r="P13" s="28">
        <f>N13+L13+J13+H13</f>
        <v>24</v>
      </c>
      <c r="Q13" s="28">
        <f>P13-D13</f>
        <v>0</v>
      </c>
    </row>
    <row r="14" spans="1:17" s="7" customFormat="1" x14ac:dyDescent="0.2">
      <c r="A14" s="33">
        <v>2</v>
      </c>
      <c r="B14" s="295" t="s">
        <v>1111</v>
      </c>
      <c r="C14" s="40"/>
      <c r="D14" s="626">
        <f t="shared" ref="D14:D77" si="0">H14+J14+L14+N14</f>
        <v>24</v>
      </c>
      <c r="E14" s="86">
        <v>43.99</v>
      </c>
      <c r="F14" s="292" t="s">
        <v>1126</v>
      </c>
      <c r="G14" s="44">
        <f t="shared" ref="G14:G78" si="1">E14*D14</f>
        <v>1055.76</v>
      </c>
      <c r="H14" s="297">
        <v>6</v>
      </c>
      <c r="I14" s="37">
        <f t="shared" ref="I14:I77" si="2">H14*E14</f>
        <v>263.94</v>
      </c>
      <c r="J14" s="627">
        <v>6</v>
      </c>
      <c r="K14" s="46">
        <f t="shared" ref="K14:K77" si="3">J14*E14</f>
        <v>263.94</v>
      </c>
      <c r="L14" s="290">
        <v>6</v>
      </c>
      <c r="M14" s="37">
        <f t="shared" ref="M14:M77" si="4">L14*E14</f>
        <v>263.94</v>
      </c>
      <c r="N14" s="627">
        <v>6</v>
      </c>
      <c r="O14" s="32">
        <f t="shared" ref="O14:O77" si="5">N14*E14</f>
        <v>263.94</v>
      </c>
      <c r="P14" s="28">
        <f t="shared" ref="P14:P78" si="6">N14+L14+J14+H14</f>
        <v>24</v>
      </c>
      <c r="Q14" s="28">
        <f t="shared" ref="Q14:Q78" si="7">P14-D14</f>
        <v>0</v>
      </c>
    </row>
    <row r="15" spans="1:17" s="7" customFormat="1" x14ac:dyDescent="0.2">
      <c r="A15" s="33">
        <v>3</v>
      </c>
      <c r="B15" s="295" t="s">
        <v>1112</v>
      </c>
      <c r="C15" s="40"/>
      <c r="D15" s="626">
        <f t="shared" si="0"/>
        <v>16</v>
      </c>
      <c r="E15" s="86">
        <v>100</v>
      </c>
      <c r="F15" s="292" t="s">
        <v>159</v>
      </c>
      <c r="G15" s="44">
        <f t="shared" si="1"/>
        <v>1600</v>
      </c>
      <c r="H15" s="297">
        <v>3</v>
      </c>
      <c r="I15" s="37">
        <f t="shared" si="2"/>
        <v>300</v>
      </c>
      <c r="J15" s="627">
        <v>5</v>
      </c>
      <c r="K15" s="46">
        <f t="shared" si="3"/>
        <v>500</v>
      </c>
      <c r="L15" s="290">
        <v>5</v>
      </c>
      <c r="M15" s="37">
        <f t="shared" si="4"/>
        <v>500</v>
      </c>
      <c r="N15" s="627">
        <v>3</v>
      </c>
      <c r="O15" s="32">
        <f t="shared" si="5"/>
        <v>300</v>
      </c>
      <c r="P15" s="28">
        <f t="shared" si="6"/>
        <v>16</v>
      </c>
      <c r="Q15" s="28">
        <f t="shared" si="7"/>
        <v>0</v>
      </c>
    </row>
    <row r="16" spans="1:17" s="7" customFormat="1" x14ac:dyDescent="0.2">
      <c r="A16" s="33">
        <v>4</v>
      </c>
      <c r="B16" s="295" t="s">
        <v>1113</v>
      </c>
      <c r="C16" s="40"/>
      <c r="D16" s="626">
        <f t="shared" si="0"/>
        <v>8</v>
      </c>
      <c r="E16" s="86">
        <v>100</v>
      </c>
      <c r="F16" s="292" t="s">
        <v>159</v>
      </c>
      <c r="G16" s="44">
        <f t="shared" si="1"/>
        <v>800</v>
      </c>
      <c r="H16" s="297">
        <v>2</v>
      </c>
      <c r="I16" s="37">
        <f t="shared" si="2"/>
        <v>200</v>
      </c>
      <c r="J16" s="627">
        <v>2</v>
      </c>
      <c r="K16" s="46">
        <f t="shared" si="3"/>
        <v>200</v>
      </c>
      <c r="L16" s="290">
        <v>2</v>
      </c>
      <c r="M16" s="37">
        <f t="shared" si="4"/>
        <v>200</v>
      </c>
      <c r="N16" s="627">
        <v>2</v>
      </c>
      <c r="O16" s="32">
        <f t="shared" si="5"/>
        <v>200</v>
      </c>
      <c r="P16" s="28">
        <f t="shared" si="6"/>
        <v>8</v>
      </c>
      <c r="Q16" s="28">
        <f t="shared" si="7"/>
        <v>0</v>
      </c>
    </row>
    <row r="17" spans="1:17" s="7" customFormat="1" x14ac:dyDescent="0.2">
      <c r="A17" s="33">
        <v>5</v>
      </c>
      <c r="B17" s="295" t="s">
        <v>1114</v>
      </c>
      <c r="C17" s="40"/>
      <c r="D17" s="626">
        <f t="shared" si="0"/>
        <v>8</v>
      </c>
      <c r="E17" s="86">
        <v>100</v>
      </c>
      <c r="F17" s="292" t="s">
        <v>159</v>
      </c>
      <c r="G17" s="44">
        <f t="shared" si="1"/>
        <v>800</v>
      </c>
      <c r="H17" s="297">
        <v>2</v>
      </c>
      <c r="I17" s="37">
        <f t="shared" si="2"/>
        <v>200</v>
      </c>
      <c r="J17" s="627">
        <v>2</v>
      </c>
      <c r="K17" s="46">
        <f t="shared" si="3"/>
        <v>200</v>
      </c>
      <c r="L17" s="290">
        <v>2</v>
      </c>
      <c r="M17" s="37">
        <f t="shared" si="4"/>
        <v>200</v>
      </c>
      <c r="N17" s="627">
        <v>2</v>
      </c>
      <c r="O17" s="32">
        <f t="shared" si="5"/>
        <v>200</v>
      </c>
      <c r="P17" s="28">
        <f t="shared" si="6"/>
        <v>8</v>
      </c>
      <c r="Q17" s="28">
        <f t="shared" si="7"/>
        <v>0</v>
      </c>
    </row>
    <row r="18" spans="1:17" s="7" customFormat="1" x14ac:dyDescent="0.2">
      <c r="A18" s="33">
        <v>6</v>
      </c>
      <c r="B18" s="295" t="s">
        <v>1115</v>
      </c>
      <c r="C18" s="39"/>
      <c r="D18" s="626">
        <f t="shared" si="0"/>
        <v>12</v>
      </c>
      <c r="E18" s="108">
        <v>19.73</v>
      </c>
      <c r="F18" s="289" t="s">
        <v>1127</v>
      </c>
      <c r="G18" s="44">
        <f t="shared" si="1"/>
        <v>236.76</v>
      </c>
      <c r="H18" s="290">
        <v>3</v>
      </c>
      <c r="I18" s="37">
        <f t="shared" si="2"/>
        <v>59.19</v>
      </c>
      <c r="J18" s="627">
        <v>3</v>
      </c>
      <c r="K18" s="46">
        <f t="shared" si="3"/>
        <v>59.19</v>
      </c>
      <c r="L18" s="290">
        <v>3</v>
      </c>
      <c r="M18" s="37">
        <f t="shared" si="4"/>
        <v>59.19</v>
      </c>
      <c r="N18" s="627">
        <v>3</v>
      </c>
      <c r="O18" s="32">
        <f t="shared" si="5"/>
        <v>59.19</v>
      </c>
      <c r="P18" s="28">
        <f t="shared" si="6"/>
        <v>12</v>
      </c>
      <c r="Q18" s="28">
        <f t="shared" si="7"/>
        <v>0</v>
      </c>
    </row>
    <row r="19" spans="1:17" s="7" customFormat="1" x14ac:dyDescent="0.2">
      <c r="A19" s="33">
        <v>7</v>
      </c>
      <c r="B19" s="295" t="s">
        <v>1116</v>
      </c>
      <c r="C19" s="40"/>
      <c r="D19" s="626">
        <f t="shared" si="0"/>
        <v>24</v>
      </c>
      <c r="E19" s="86">
        <v>7.57</v>
      </c>
      <c r="F19" s="289" t="s">
        <v>159</v>
      </c>
      <c r="G19" s="44">
        <f t="shared" si="1"/>
        <v>181.68</v>
      </c>
      <c r="H19" s="290">
        <v>6</v>
      </c>
      <c r="I19" s="37">
        <f t="shared" si="2"/>
        <v>45.42</v>
      </c>
      <c r="J19" s="627">
        <v>6</v>
      </c>
      <c r="K19" s="46">
        <f t="shared" si="3"/>
        <v>45.42</v>
      </c>
      <c r="L19" s="290">
        <v>6</v>
      </c>
      <c r="M19" s="37">
        <f t="shared" si="4"/>
        <v>45.42</v>
      </c>
      <c r="N19" s="627">
        <v>6</v>
      </c>
      <c r="O19" s="32">
        <f t="shared" si="5"/>
        <v>45.42</v>
      </c>
      <c r="P19" s="28">
        <f t="shared" si="6"/>
        <v>24</v>
      </c>
      <c r="Q19" s="28">
        <f t="shared" si="7"/>
        <v>0</v>
      </c>
    </row>
    <row r="20" spans="1:17" s="7" customFormat="1" x14ac:dyDescent="0.2">
      <c r="A20" s="33">
        <v>8</v>
      </c>
      <c r="B20" s="295" t="s">
        <v>1117</v>
      </c>
      <c r="C20" s="40"/>
      <c r="D20" s="626">
        <f t="shared" si="0"/>
        <v>24</v>
      </c>
      <c r="E20" s="86">
        <v>13.4</v>
      </c>
      <c r="F20" s="289" t="s">
        <v>159</v>
      </c>
      <c r="G20" s="44">
        <f t="shared" si="1"/>
        <v>321.60000000000002</v>
      </c>
      <c r="H20" s="290">
        <v>6</v>
      </c>
      <c r="I20" s="37">
        <f t="shared" si="2"/>
        <v>80.400000000000006</v>
      </c>
      <c r="J20" s="627">
        <v>6</v>
      </c>
      <c r="K20" s="46">
        <f t="shared" si="3"/>
        <v>80.400000000000006</v>
      </c>
      <c r="L20" s="290">
        <v>6</v>
      </c>
      <c r="M20" s="37">
        <f t="shared" si="4"/>
        <v>80.400000000000006</v>
      </c>
      <c r="N20" s="627">
        <v>6</v>
      </c>
      <c r="O20" s="32">
        <f t="shared" si="5"/>
        <v>80.400000000000006</v>
      </c>
      <c r="P20" s="28">
        <f t="shared" si="6"/>
        <v>24</v>
      </c>
      <c r="Q20" s="28">
        <f t="shared" si="7"/>
        <v>0</v>
      </c>
    </row>
    <row r="21" spans="1:17" s="7" customFormat="1" x14ac:dyDescent="0.2">
      <c r="A21" s="33">
        <v>9</v>
      </c>
      <c r="B21" s="295" t="s">
        <v>1118</v>
      </c>
      <c r="C21" s="40"/>
      <c r="D21" s="626">
        <f t="shared" si="0"/>
        <v>24</v>
      </c>
      <c r="E21" s="86">
        <v>20.55</v>
      </c>
      <c r="F21" s="289" t="s">
        <v>159</v>
      </c>
      <c r="G21" s="44">
        <f t="shared" si="1"/>
        <v>493.20000000000005</v>
      </c>
      <c r="H21" s="290">
        <v>6</v>
      </c>
      <c r="I21" s="37">
        <f t="shared" si="2"/>
        <v>123.30000000000001</v>
      </c>
      <c r="J21" s="627">
        <v>6</v>
      </c>
      <c r="K21" s="46">
        <f t="shared" si="3"/>
        <v>123.30000000000001</v>
      </c>
      <c r="L21" s="290">
        <v>6</v>
      </c>
      <c r="M21" s="37">
        <f t="shared" si="4"/>
        <v>123.30000000000001</v>
      </c>
      <c r="N21" s="627">
        <v>6</v>
      </c>
      <c r="O21" s="32">
        <f t="shared" si="5"/>
        <v>123.30000000000001</v>
      </c>
      <c r="P21" s="28">
        <f t="shared" si="6"/>
        <v>24</v>
      </c>
      <c r="Q21" s="28">
        <f t="shared" si="7"/>
        <v>0</v>
      </c>
    </row>
    <row r="22" spans="1:17" s="7" customFormat="1" x14ac:dyDescent="0.2">
      <c r="A22" s="33">
        <v>10</v>
      </c>
      <c r="B22" s="295" t="s">
        <v>1119</v>
      </c>
      <c r="C22" s="40"/>
      <c r="D22" s="626">
        <f t="shared" si="0"/>
        <v>24</v>
      </c>
      <c r="E22" s="86">
        <v>39.520000000000003</v>
      </c>
      <c r="F22" s="289" t="s">
        <v>159</v>
      </c>
      <c r="G22" s="44">
        <f t="shared" si="1"/>
        <v>948.48</v>
      </c>
      <c r="H22" s="290">
        <v>6</v>
      </c>
      <c r="I22" s="37">
        <f t="shared" si="2"/>
        <v>237.12</v>
      </c>
      <c r="J22" s="627">
        <v>6</v>
      </c>
      <c r="K22" s="46">
        <f t="shared" si="3"/>
        <v>237.12</v>
      </c>
      <c r="L22" s="290">
        <v>6</v>
      </c>
      <c r="M22" s="37">
        <f t="shared" si="4"/>
        <v>237.12</v>
      </c>
      <c r="N22" s="627">
        <v>6</v>
      </c>
      <c r="O22" s="32">
        <f t="shared" si="5"/>
        <v>237.12</v>
      </c>
      <c r="P22" s="28">
        <f t="shared" si="6"/>
        <v>24</v>
      </c>
      <c r="Q22" s="28">
        <f t="shared" si="7"/>
        <v>0</v>
      </c>
    </row>
    <row r="23" spans="1:17" s="7" customFormat="1" x14ac:dyDescent="0.2">
      <c r="A23" s="33">
        <v>11</v>
      </c>
      <c r="B23" s="295" t="s">
        <v>1120</v>
      </c>
      <c r="C23" s="40"/>
      <c r="D23" s="626">
        <f t="shared" si="0"/>
        <v>4</v>
      </c>
      <c r="E23" s="86">
        <v>130</v>
      </c>
      <c r="F23" s="289" t="s">
        <v>1128</v>
      </c>
      <c r="G23" s="44">
        <f t="shared" si="1"/>
        <v>520</v>
      </c>
      <c r="H23" s="290">
        <v>1</v>
      </c>
      <c r="I23" s="37">
        <f t="shared" si="2"/>
        <v>130</v>
      </c>
      <c r="J23" s="627">
        <v>1</v>
      </c>
      <c r="K23" s="46">
        <f t="shared" si="3"/>
        <v>130</v>
      </c>
      <c r="L23" s="290">
        <v>1</v>
      </c>
      <c r="M23" s="37">
        <f t="shared" si="4"/>
        <v>130</v>
      </c>
      <c r="N23" s="627">
        <v>1</v>
      </c>
      <c r="O23" s="32">
        <f t="shared" si="5"/>
        <v>130</v>
      </c>
      <c r="P23" s="28">
        <f t="shared" si="6"/>
        <v>4</v>
      </c>
      <c r="Q23" s="28">
        <f t="shared" si="7"/>
        <v>0</v>
      </c>
    </row>
    <row r="24" spans="1:17" s="7" customFormat="1" x14ac:dyDescent="0.2">
      <c r="A24" s="33">
        <v>12</v>
      </c>
      <c r="B24" s="295" t="s">
        <v>1121</v>
      </c>
      <c r="C24" s="40"/>
      <c r="D24" s="626">
        <f t="shared" si="0"/>
        <v>2</v>
      </c>
      <c r="E24" s="86">
        <v>30.58</v>
      </c>
      <c r="F24" s="289" t="s">
        <v>1128</v>
      </c>
      <c r="G24" s="44">
        <f t="shared" si="1"/>
        <v>61.16</v>
      </c>
      <c r="H24" s="290">
        <v>1</v>
      </c>
      <c r="I24" s="37">
        <f t="shared" si="2"/>
        <v>30.58</v>
      </c>
      <c r="J24" s="627"/>
      <c r="K24" s="46">
        <f t="shared" si="3"/>
        <v>0</v>
      </c>
      <c r="L24" s="290">
        <v>1</v>
      </c>
      <c r="M24" s="37">
        <f t="shared" si="4"/>
        <v>30.58</v>
      </c>
      <c r="N24" s="627"/>
      <c r="O24" s="32">
        <f t="shared" si="5"/>
        <v>0</v>
      </c>
      <c r="P24" s="28">
        <f t="shared" si="6"/>
        <v>2</v>
      </c>
      <c r="Q24" s="28">
        <f t="shared" si="7"/>
        <v>0</v>
      </c>
    </row>
    <row r="25" spans="1:17" s="7" customFormat="1" x14ac:dyDescent="0.2">
      <c r="A25" s="33">
        <v>13</v>
      </c>
      <c r="B25" s="295" t="s">
        <v>102</v>
      </c>
      <c r="C25" s="40"/>
      <c r="D25" s="626">
        <f t="shared" si="0"/>
        <v>4</v>
      </c>
      <c r="E25" s="86">
        <v>135.19999999999999</v>
      </c>
      <c r="F25" s="289" t="s">
        <v>3</v>
      </c>
      <c r="G25" s="44">
        <f t="shared" si="1"/>
        <v>540.79999999999995</v>
      </c>
      <c r="H25" s="290">
        <v>2</v>
      </c>
      <c r="I25" s="37">
        <f t="shared" si="2"/>
        <v>270.39999999999998</v>
      </c>
      <c r="J25" s="627"/>
      <c r="K25" s="46">
        <f t="shared" si="3"/>
        <v>0</v>
      </c>
      <c r="L25" s="290">
        <v>2</v>
      </c>
      <c r="M25" s="37">
        <f t="shared" si="4"/>
        <v>270.39999999999998</v>
      </c>
      <c r="N25" s="627"/>
      <c r="O25" s="32">
        <f t="shared" si="5"/>
        <v>0</v>
      </c>
      <c r="P25" s="28">
        <f t="shared" si="6"/>
        <v>4</v>
      </c>
      <c r="Q25" s="28">
        <f t="shared" si="7"/>
        <v>0</v>
      </c>
    </row>
    <row r="26" spans="1:17" s="7" customFormat="1" x14ac:dyDescent="0.2">
      <c r="A26" s="33">
        <v>14</v>
      </c>
      <c r="B26" s="295" t="s">
        <v>1122</v>
      </c>
      <c r="C26" s="40"/>
      <c r="D26" s="626">
        <f t="shared" si="0"/>
        <v>8</v>
      </c>
      <c r="E26" s="86">
        <v>72.78</v>
      </c>
      <c r="F26" s="289" t="s">
        <v>1127</v>
      </c>
      <c r="G26" s="44">
        <f t="shared" si="1"/>
        <v>582.24</v>
      </c>
      <c r="H26" s="290">
        <v>2</v>
      </c>
      <c r="I26" s="37">
        <f t="shared" si="2"/>
        <v>145.56</v>
      </c>
      <c r="J26" s="627">
        <v>2</v>
      </c>
      <c r="K26" s="46">
        <f t="shared" si="3"/>
        <v>145.56</v>
      </c>
      <c r="L26" s="290">
        <v>2</v>
      </c>
      <c r="M26" s="37">
        <f t="shared" si="4"/>
        <v>145.56</v>
      </c>
      <c r="N26" s="627">
        <v>2</v>
      </c>
      <c r="O26" s="32">
        <f t="shared" si="5"/>
        <v>145.56</v>
      </c>
      <c r="P26" s="28">
        <f t="shared" si="6"/>
        <v>8</v>
      </c>
      <c r="Q26" s="28">
        <f t="shared" si="7"/>
        <v>0</v>
      </c>
    </row>
    <row r="27" spans="1:17" s="7" customFormat="1" x14ac:dyDescent="0.2">
      <c r="A27" s="33">
        <v>15</v>
      </c>
      <c r="B27" s="295" t="s">
        <v>1123</v>
      </c>
      <c r="C27" s="40"/>
      <c r="D27" s="626">
        <f t="shared" si="0"/>
        <v>15</v>
      </c>
      <c r="E27" s="86">
        <v>39.78</v>
      </c>
      <c r="F27" s="289" t="s">
        <v>1128</v>
      </c>
      <c r="G27" s="44">
        <f t="shared" si="1"/>
        <v>596.70000000000005</v>
      </c>
      <c r="H27" s="290">
        <v>6</v>
      </c>
      <c r="I27" s="37">
        <f t="shared" si="2"/>
        <v>238.68</v>
      </c>
      <c r="J27" s="627">
        <v>3</v>
      </c>
      <c r="K27" s="46">
        <f t="shared" si="3"/>
        <v>119.34</v>
      </c>
      <c r="L27" s="290">
        <v>3</v>
      </c>
      <c r="M27" s="37">
        <f t="shared" si="4"/>
        <v>119.34</v>
      </c>
      <c r="N27" s="627">
        <v>3</v>
      </c>
      <c r="O27" s="32">
        <f t="shared" si="5"/>
        <v>119.34</v>
      </c>
      <c r="P27" s="28">
        <f t="shared" si="6"/>
        <v>15</v>
      </c>
      <c r="Q27" s="28">
        <f t="shared" si="7"/>
        <v>0</v>
      </c>
    </row>
    <row r="28" spans="1:17" s="7" customFormat="1" x14ac:dyDescent="0.2">
      <c r="A28" s="33">
        <v>16</v>
      </c>
      <c r="B28" s="295" t="s">
        <v>1124</v>
      </c>
      <c r="C28" s="40"/>
      <c r="D28" s="626">
        <f t="shared" si="0"/>
        <v>15</v>
      </c>
      <c r="E28" s="86">
        <v>42.38</v>
      </c>
      <c r="F28" s="289" t="s">
        <v>1128</v>
      </c>
      <c r="G28" s="44">
        <f t="shared" si="1"/>
        <v>635.70000000000005</v>
      </c>
      <c r="H28" s="290">
        <v>6</v>
      </c>
      <c r="I28" s="37">
        <f t="shared" si="2"/>
        <v>254.28000000000003</v>
      </c>
      <c r="J28" s="627">
        <v>3</v>
      </c>
      <c r="K28" s="46">
        <f t="shared" si="3"/>
        <v>127.14000000000001</v>
      </c>
      <c r="L28" s="290">
        <v>3</v>
      </c>
      <c r="M28" s="37">
        <f t="shared" si="4"/>
        <v>127.14000000000001</v>
      </c>
      <c r="N28" s="627">
        <v>3</v>
      </c>
      <c r="O28" s="32">
        <f t="shared" si="5"/>
        <v>127.14000000000001</v>
      </c>
      <c r="P28" s="28">
        <f t="shared" si="6"/>
        <v>15</v>
      </c>
      <c r="Q28" s="28">
        <f t="shared" si="7"/>
        <v>0</v>
      </c>
    </row>
    <row r="29" spans="1:17" s="7" customFormat="1" x14ac:dyDescent="0.2">
      <c r="A29" s="33">
        <v>17</v>
      </c>
      <c r="B29" s="295" t="s">
        <v>570</v>
      </c>
      <c r="C29" s="40"/>
      <c r="D29" s="626">
        <f t="shared" si="0"/>
        <v>1</v>
      </c>
      <c r="E29" s="86">
        <v>250</v>
      </c>
      <c r="F29" s="289" t="s">
        <v>1129</v>
      </c>
      <c r="G29" s="44">
        <f t="shared" si="1"/>
        <v>250</v>
      </c>
      <c r="H29" s="290">
        <v>1</v>
      </c>
      <c r="I29" s="37">
        <f t="shared" si="2"/>
        <v>250</v>
      </c>
      <c r="J29" s="627"/>
      <c r="K29" s="46">
        <f t="shared" si="3"/>
        <v>0</v>
      </c>
      <c r="L29" s="290"/>
      <c r="M29" s="37">
        <f t="shared" si="4"/>
        <v>0</v>
      </c>
      <c r="N29" s="627"/>
      <c r="O29" s="32">
        <f t="shared" si="5"/>
        <v>0</v>
      </c>
      <c r="P29" s="28">
        <f t="shared" si="6"/>
        <v>1</v>
      </c>
      <c r="Q29" s="28">
        <f t="shared" si="7"/>
        <v>0</v>
      </c>
    </row>
    <row r="30" spans="1:17" s="7" customFormat="1" x14ac:dyDescent="0.2">
      <c r="A30" s="33">
        <v>18</v>
      </c>
      <c r="B30" s="295" t="s">
        <v>1125</v>
      </c>
      <c r="C30" s="40"/>
      <c r="D30" s="626">
        <f t="shared" si="0"/>
        <v>24</v>
      </c>
      <c r="E30" s="86">
        <v>11.77</v>
      </c>
      <c r="F30" s="292" t="s">
        <v>1128</v>
      </c>
      <c r="G30" s="44">
        <f t="shared" si="1"/>
        <v>282.48</v>
      </c>
      <c r="H30" s="297">
        <v>12</v>
      </c>
      <c r="I30" s="37">
        <f t="shared" si="2"/>
        <v>141.24</v>
      </c>
      <c r="J30" s="627"/>
      <c r="K30" s="46">
        <f t="shared" si="3"/>
        <v>0</v>
      </c>
      <c r="L30" s="297">
        <v>12</v>
      </c>
      <c r="M30" s="37">
        <f t="shared" si="4"/>
        <v>141.24</v>
      </c>
      <c r="N30" s="627"/>
      <c r="O30" s="32">
        <f t="shared" si="5"/>
        <v>0</v>
      </c>
      <c r="P30" s="28">
        <f t="shared" si="6"/>
        <v>24</v>
      </c>
      <c r="Q30" s="28">
        <f t="shared" si="7"/>
        <v>0</v>
      </c>
    </row>
    <row r="31" spans="1:17" s="7" customFormat="1" x14ac:dyDescent="0.2">
      <c r="A31" s="33">
        <v>19</v>
      </c>
      <c r="B31" s="295" t="s">
        <v>235</v>
      </c>
      <c r="C31" s="40"/>
      <c r="D31" s="626">
        <f t="shared" si="0"/>
        <v>12</v>
      </c>
      <c r="E31" s="86">
        <v>27.4</v>
      </c>
      <c r="F31" s="289" t="s">
        <v>1128</v>
      </c>
      <c r="G31" s="44">
        <f t="shared" si="1"/>
        <v>328.79999999999995</v>
      </c>
      <c r="H31" s="290">
        <v>3</v>
      </c>
      <c r="I31" s="37">
        <f t="shared" si="2"/>
        <v>82.199999999999989</v>
      </c>
      <c r="J31" s="627">
        <v>3</v>
      </c>
      <c r="K31" s="46">
        <f t="shared" si="3"/>
        <v>82.199999999999989</v>
      </c>
      <c r="L31" s="290">
        <v>3</v>
      </c>
      <c r="M31" s="37">
        <f t="shared" si="4"/>
        <v>82.199999999999989</v>
      </c>
      <c r="N31" s="627">
        <v>3</v>
      </c>
      <c r="O31" s="32">
        <f t="shared" si="5"/>
        <v>82.199999999999989</v>
      </c>
      <c r="P31" s="28">
        <f t="shared" si="6"/>
        <v>12</v>
      </c>
      <c r="Q31" s="28">
        <f t="shared" si="7"/>
        <v>0</v>
      </c>
    </row>
    <row r="32" spans="1:17" s="7" customFormat="1" x14ac:dyDescent="0.2">
      <c r="A32" s="33">
        <v>20</v>
      </c>
      <c r="B32" s="295" t="s">
        <v>67</v>
      </c>
      <c r="C32" s="40"/>
      <c r="D32" s="626">
        <f t="shared" si="0"/>
        <v>12</v>
      </c>
      <c r="E32" s="86">
        <f>10*17.56</f>
        <v>175.6</v>
      </c>
      <c r="F32" s="291" t="s">
        <v>159</v>
      </c>
      <c r="G32" s="44">
        <f t="shared" si="1"/>
        <v>2107.1999999999998</v>
      </c>
      <c r="H32" s="296">
        <v>2</v>
      </c>
      <c r="I32" s="37">
        <f t="shared" si="2"/>
        <v>351.2</v>
      </c>
      <c r="J32" s="627">
        <v>4</v>
      </c>
      <c r="K32" s="46">
        <f t="shared" si="3"/>
        <v>702.4</v>
      </c>
      <c r="L32" s="298">
        <v>4</v>
      </c>
      <c r="M32" s="37">
        <f t="shared" si="4"/>
        <v>702.4</v>
      </c>
      <c r="N32" s="627">
        <v>2</v>
      </c>
      <c r="O32" s="32">
        <f t="shared" si="5"/>
        <v>351.2</v>
      </c>
      <c r="P32" s="28">
        <f t="shared" si="6"/>
        <v>12</v>
      </c>
      <c r="Q32" s="28">
        <f t="shared" si="7"/>
        <v>0</v>
      </c>
    </row>
    <row r="33" spans="1:17" x14ac:dyDescent="0.2">
      <c r="A33" s="33">
        <v>21</v>
      </c>
      <c r="B33" s="295" t="s">
        <v>1130</v>
      </c>
      <c r="C33" s="39"/>
      <c r="D33" s="626">
        <f t="shared" si="0"/>
        <v>72</v>
      </c>
      <c r="E33" s="108">
        <v>69.78</v>
      </c>
      <c r="F33" s="289" t="s">
        <v>1128</v>
      </c>
      <c r="G33" s="44">
        <f t="shared" si="1"/>
        <v>5024.16</v>
      </c>
      <c r="H33" s="290">
        <v>24</v>
      </c>
      <c r="I33" s="37">
        <f t="shared" si="2"/>
        <v>1674.72</v>
      </c>
      <c r="J33" s="627">
        <v>12</v>
      </c>
      <c r="K33" s="46">
        <f t="shared" si="3"/>
        <v>837.36</v>
      </c>
      <c r="L33" s="290">
        <v>24</v>
      </c>
      <c r="M33" s="37">
        <f t="shared" si="4"/>
        <v>1674.72</v>
      </c>
      <c r="N33" s="627">
        <v>12</v>
      </c>
      <c r="O33" s="32">
        <f t="shared" si="5"/>
        <v>837.36</v>
      </c>
      <c r="P33" s="28">
        <f t="shared" si="6"/>
        <v>72</v>
      </c>
      <c r="Q33" s="28">
        <f t="shared" si="7"/>
        <v>0</v>
      </c>
    </row>
    <row r="34" spans="1:17" x14ac:dyDescent="0.2">
      <c r="A34" s="33">
        <v>22</v>
      </c>
      <c r="B34" s="295" t="s">
        <v>1131</v>
      </c>
      <c r="C34" s="40"/>
      <c r="D34" s="626">
        <f t="shared" si="0"/>
        <v>48</v>
      </c>
      <c r="E34" s="86">
        <v>68.64</v>
      </c>
      <c r="F34" s="289" t="s">
        <v>1128</v>
      </c>
      <c r="G34" s="44">
        <f t="shared" si="1"/>
        <v>3294.7200000000003</v>
      </c>
      <c r="H34" s="290">
        <v>12</v>
      </c>
      <c r="I34" s="37">
        <f t="shared" si="2"/>
        <v>823.68000000000006</v>
      </c>
      <c r="J34" s="627">
        <v>12</v>
      </c>
      <c r="K34" s="46">
        <f t="shared" si="3"/>
        <v>823.68000000000006</v>
      </c>
      <c r="L34" s="290">
        <v>12</v>
      </c>
      <c r="M34" s="37">
        <f t="shared" si="4"/>
        <v>823.68000000000006</v>
      </c>
      <c r="N34" s="627">
        <v>12</v>
      </c>
      <c r="O34" s="32">
        <f t="shared" si="5"/>
        <v>823.68000000000006</v>
      </c>
      <c r="P34" s="28">
        <f t="shared" si="6"/>
        <v>48</v>
      </c>
      <c r="Q34" s="28">
        <f t="shared" si="7"/>
        <v>0</v>
      </c>
    </row>
    <row r="35" spans="1:17" x14ac:dyDescent="0.2">
      <c r="A35" s="33">
        <v>23</v>
      </c>
      <c r="B35" s="295" t="s">
        <v>1132</v>
      </c>
      <c r="C35" s="40"/>
      <c r="D35" s="626">
        <f t="shared" si="0"/>
        <v>4</v>
      </c>
      <c r="E35" s="86">
        <v>37.43</v>
      </c>
      <c r="F35" s="289" t="s">
        <v>1127</v>
      </c>
      <c r="G35" s="44">
        <f t="shared" si="1"/>
        <v>149.72</v>
      </c>
      <c r="H35" s="290">
        <v>1</v>
      </c>
      <c r="I35" s="37">
        <f t="shared" si="2"/>
        <v>37.43</v>
      </c>
      <c r="J35" s="627">
        <v>1</v>
      </c>
      <c r="K35" s="46">
        <f t="shared" si="3"/>
        <v>37.43</v>
      </c>
      <c r="L35" s="290">
        <v>1</v>
      </c>
      <c r="M35" s="37">
        <f t="shared" si="4"/>
        <v>37.43</v>
      </c>
      <c r="N35" s="627">
        <v>1</v>
      </c>
      <c r="O35" s="32">
        <f t="shared" si="5"/>
        <v>37.43</v>
      </c>
      <c r="P35" s="28">
        <f t="shared" si="6"/>
        <v>4</v>
      </c>
      <c r="Q35" s="28">
        <f t="shared" si="7"/>
        <v>0</v>
      </c>
    </row>
    <row r="36" spans="1:17" s="31" customFormat="1" x14ac:dyDescent="0.2">
      <c r="A36" s="33">
        <v>24</v>
      </c>
      <c r="B36" s="295" t="s">
        <v>401</v>
      </c>
      <c r="C36" s="40"/>
      <c r="D36" s="626">
        <f t="shared" si="0"/>
        <v>8</v>
      </c>
      <c r="E36" s="86">
        <v>122.98</v>
      </c>
      <c r="F36" s="289" t="s">
        <v>1144</v>
      </c>
      <c r="G36" s="44">
        <f t="shared" si="1"/>
        <v>983.84</v>
      </c>
      <c r="H36" s="290">
        <v>2</v>
      </c>
      <c r="I36" s="37">
        <f t="shared" si="2"/>
        <v>245.96</v>
      </c>
      <c r="J36" s="627">
        <v>2</v>
      </c>
      <c r="K36" s="46">
        <f t="shared" si="3"/>
        <v>245.96</v>
      </c>
      <c r="L36" s="290">
        <v>2</v>
      </c>
      <c r="M36" s="37">
        <f t="shared" si="4"/>
        <v>245.96</v>
      </c>
      <c r="N36" s="627">
        <v>2</v>
      </c>
      <c r="O36" s="32">
        <f t="shared" si="5"/>
        <v>245.96</v>
      </c>
      <c r="P36" s="28">
        <f t="shared" si="6"/>
        <v>8</v>
      </c>
      <c r="Q36" s="28">
        <f t="shared" si="7"/>
        <v>0</v>
      </c>
    </row>
    <row r="37" spans="1:17" s="31" customFormat="1" x14ac:dyDescent="0.2">
      <c r="A37" s="33">
        <v>25</v>
      </c>
      <c r="B37" s="295" t="s">
        <v>204</v>
      </c>
      <c r="C37" s="40"/>
      <c r="D37" s="626">
        <f t="shared" si="0"/>
        <v>4</v>
      </c>
      <c r="E37" s="86">
        <v>24.84</v>
      </c>
      <c r="F37" s="289" t="s">
        <v>1128</v>
      </c>
      <c r="G37" s="44">
        <f t="shared" si="1"/>
        <v>99.36</v>
      </c>
      <c r="H37" s="290">
        <v>2</v>
      </c>
      <c r="I37" s="37">
        <f t="shared" si="2"/>
        <v>49.68</v>
      </c>
      <c r="J37" s="627"/>
      <c r="K37" s="46">
        <f t="shared" si="3"/>
        <v>0</v>
      </c>
      <c r="L37" s="290">
        <v>2</v>
      </c>
      <c r="M37" s="37">
        <f t="shared" si="4"/>
        <v>49.68</v>
      </c>
      <c r="N37" s="627"/>
      <c r="O37" s="32">
        <f t="shared" si="5"/>
        <v>0</v>
      </c>
      <c r="P37" s="28">
        <f t="shared" si="6"/>
        <v>4</v>
      </c>
      <c r="Q37" s="28">
        <f t="shared" si="7"/>
        <v>0</v>
      </c>
    </row>
    <row r="38" spans="1:17" s="31" customFormat="1" x14ac:dyDescent="0.2">
      <c r="A38" s="33">
        <v>26</v>
      </c>
      <c r="B38" s="295" t="s">
        <v>1133</v>
      </c>
      <c r="C38" s="40"/>
      <c r="D38" s="626">
        <f t="shared" si="0"/>
        <v>1</v>
      </c>
      <c r="E38" s="86">
        <v>408.14</v>
      </c>
      <c r="F38" s="289" t="s">
        <v>159</v>
      </c>
      <c r="G38" s="44">
        <f t="shared" si="1"/>
        <v>408.14</v>
      </c>
      <c r="H38" s="290">
        <v>1</v>
      </c>
      <c r="I38" s="37">
        <f t="shared" si="2"/>
        <v>408.14</v>
      </c>
      <c r="J38" s="627"/>
      <c r="K38" s="46">
        <f t="shared" si="3"/>
        <v>0</v>
      </c>
      <c r="L38" s="290"/>
      <c r="M38" s="37">
        <f t="shared" si="4"/>
        <v>0</v>
      </c>
      <c r="N38" s="627"/>
      <c r="O38" s="32">
        <f t="shared" si="5"/>
        <v>0</v>
      </c>
      <c r="P38" s="28">
        <f t="shared" si="6"/>
        <v>1</v>
      </c>
      <c r="Q38" s="28">
        <f t="shared" si="7"/>
        <v>0</v>
      </c>
    </row>
    <row r="39" spans="1:17" s="31" customFormat="1" x14ac:dyDescent="0.2">
      <c r="A39" s="33">
        <v>27</v>
      </c>
      <c r="B39" s="295" t="s">
        <v>1134</v>
      </c>
      <c r="C39" s="40"/>
      <c r="D39" s="626">
        <f t="shared" si="0"/>
        <v>1</v>
      </c>
      <c r="E39" s="86">
        <v>518.08000000000004</v>
      </c>
      <c r="F39" s="289" t="s">
        <v>159</v>
      </c>
      <c r="G39" s="44">
        <f t="shared" si="1"/>
        <v>518.08000000000004</v>
      </c>
      <c r="H39" s="290">
        <v>1</v>
      </c>
      <c r="I39" s="37">
        <f t="shared" si="2"/>
        <v>518.08000000000004</v>
      </c>
      <c r="J39" s="627"/>
      <c r="K39" s="46">
        <f t="shared" si="3"/>
        <v>0</v>
      </c>
      <c r="L39" s="290"/>
      <c r="M39" s="37">
        <f t="shared" si="4"/>
        <v>0</v>
      </c>
      <c r="N39" s="627"/>
      <c r="O39" s="32">
        <f t="shared" si="5"/>
        <v>0</v>
      </c>
      <c r="P39" s="28">
        <f t="shared" si="6"/>
        <v>1</v>
      </c>
      <c r="Q39" s="28">
        <f t="shared" si="7"/>
        <v>0</v>
      </c>
    </row>
    <row r="40" spans="1:17" s="31" customFormat="1" x14ac:dyDescent="0.2">
      <c r="A40" s="33">
        <v>28</v>
      </c>
      <c r="B40" s="295" t="s">
        <v>1135</v>
      </c>
      <c r="C40" s="40"/>
      <c r="D40" s="626">
        <f t="shared" si="0"/>
        <v>4</v>
      </c>
      <c r="E40" s="86">
        <v>738.4</v>
      </c>
      <c r="F40" s="289" t="s">
        <v>159</v>
      </c>
      <c r="G40" s="44">
        <f t="shared" si="1"/>
        <v>2953.6</v>
      </c>
      <c r="H40" s="290">
        <v>1</v>
      </c>
      <c r="I40" s="37">
        <f t="shared" si="2"/>
        <v>738.4</v>
      </c>
      <c r="J40" s="627">
        <v>1</v>
      </c>
      <c r="K40" s="46">
        <f t="shared" si="3"/>
        <v>738.4</v>
      </c>
      <c r="L40" s="290">
        <v>1</v>
      </c>
      <c r="M40" s="37">
        <f t="shared" si="4"/>
        <v>738.4</v>
      </c>
      <c r="N40" s="627">
        <v>1</v>
      </c>
      <c r="O40" s="32">
        <f t="shared" si="5"/>
        <v>738.4</v>
      </c>
      <c r="P40" s="28">
        <f t="shared" si="6"/>
        <v>4</v>
      </c>
      <c r="Q40" s="28">
        <f t="shared" si="7"/>
        <v>0</v>
      </c>
    </row>
    <row r="41" spans="1:17" s="31" customFormat="1" x14ac:dyDescent="0.2">
      <c r="A41" s="33">
        <v>29</v>
      </c>
      <c r="B41" s="295" t="s">
        <v>1136</v>
      </c>
      <c r="C41" s="40"/>
      <c r="D41" s="626">
        <f t="shared" si="0"/>
        <v>48</v>
      </c>
      <c r="E41" s="86">
        <v>30.49</v>
      </c>
      <c r="F41" s="289" t="s">
        <v>1128</v>
      </c>
      <c r="G41" s="44">
        <f t="shared" si="1"/>
        <v>1463.52</v>
      </c>
      <c r="H41" s="290">
        <v>12</v>
      </c>
      <c r="I41" s="37">
        <f t="shared" si="2"/>
        <v>365.88</v>
      </c>
      <c r="J41" s="627">
        <v>12</v>
      </c>
      <c r="K41" s="46">
        <f t="shared" si="3"/>
        <v>365.88</v>
      </c>
      <c r="L41" s="290">
        <v>12</v>
      </c>
      <c r="M41" s="37">
        <f t="shared" si="4"/>
        <v>365.88</v>
      </c>
      <c r="N41" s="627">
        <v>12</v>
      </c>
      <c r="O41" s="32">
        <f t="shared" si="5"/>
        <v>365.88</v>
      </c>
      <c r="P41" s="28">
        <f t="shared" si="6"/>
        <v>48</v>
      </c>
      <c r="Q41" s="28">
        <f t="shared" si="7"/>
        <v>0</v>
      </c>
    </row>
    <row r="42" spans="1:17" s="31" customFormat="1" x14ac:dyDescent="0.2">
      <c r="A42" s="33">
        <v>30</v>
      </c>
      <c r="B42" s="295" t="s">
        <v>1137</v>
      </c>
      <c r="C42" s="40"/>
      <c r="D42" s="626">
        <f t="shared" si="0"/>
        <v>4</v>
      </c>
      <c r="E42" s="86">
        <v>328.64</v>
      </c>
      <c r="F42" s="289" t="s">
        <v>159</v>
      </c>
      <c r="G42" s="44">
        <f t="shared" si="1"/>
        <v>1314.56</v>
      </c>
      <c r="H42" s="290">
        <v>1</v>
      </c>
      <c r="I42" s="37">
        <f t="shared" si="2"/>
        <v>328.64</v>
      </c>
      <c r="J42" s="627">
        <v>1</v>
      </c>
      <c r="K42" s="46">
        <f t="shared" si="3"/>
        <v>328.64</v>
      </c>
      <c r="L42" s="290">
        <v>1</v>
      </c>
      <c r="M42" s="37">
        <f t="shared" si="4"/>
        <v>328.64</v>
      </c>
      <c r="N42" s="627">
        <v>1</v>
      </c>
      <c r="O42" s="32">
        <f t="shared" si="5"/>
        <v>328.64</v>
      </c>
      <c r="P42" s="28">
        <f t="shared" si="6"/>
        <v>4</v>
      </c>
      <c r="Q42" s="28">
        <f t="shared" si="7"/>
        <v>0</v>
      </c>
    </row>
    <row r="43" spans="1:17" s="31" customFormat="1" x14ac:dyDescent="0.2">
      <c r="A43" s="33">
        <v>31</v>
      </c>
      <c r="B43" s="295" t="s">
        <v>1138</v>
      </c>
      <c r="C43" s="40"/>
      <c r="D43" s="626">
        <f t="shared" si="0"/>
        <v>4</v>
      </c>
      <c r="E43" s="86">
        <v>410.8</v>
      </c>
      <c r="F43" s="289" t="s">
        <v>159</v>
      </c>
      <c r="G43" s="44">
        <f t="shared" si="1"/>
        <v>1643.2</v>
      </c>
      <c r="H43" s="290">
        <v>1</v>
      </c>
      <c r="I43" s="37">
        <f t="shared" si="2"/>
        <v>410.8</v>
      </c>
      <c r="J43" s="627">
        <v>1</v>
      </c>
      <c r="K43" s="46">
        <f t="shared" si="3"/>
        <v>410.8</v>
      </c>
      <c r="L43" s="290">
        <v>1</v>
      </c>
      <c r="M43" s="37">
        <f t="shared" si="4"/>
        <v>410.8</v>
      </c>
      <c r="N43" s="627">
        <v>1</v>
      </c>
      <c r="O43" s="32">
        <f t="shared" si="5"/>
        <v>410.8</v>
      </c>
      <c r="P43" s="28">
        <f t="shared" si="6"/>
        <v>4</v>
      </c>
      <c r="Q43" s="28">
        <f t="shared" si="7"/>
        <v>0</v>
      </c>
    </row>
    <row r="44" spans="1:17" s="31" customFormat="1" x14ac:dyDescent="0.2">
      <c r="A44" s="33">
        <v>32</v>
      </c>
      <c r="B44" s="295" t="s">
        <v>1139</v>
      </c>
      <c r="C44" s="40"/>
      <c r="D44" s="626">
        <f t="shared" si="0"/>
        <v>96</v>
      </c>
      <c r="E44" s="86">
        <v>259.2</v>
      </c>
      <c r="F44" s="289" t="s">
        <v>1126</v>
      </c>
      <c r="G44" s="44">
        <f t="shared" si="1"/>
        <v>24883.199999999997</v>
      </c>
      <c r="H44" s="290">
        <v>24</v>
      </c>
      <c r="I44" s="37">
        <f t="shared" si="2"/>
        <v>6220.7999999999993</v>
      </c>
      <c r="J44" s="627">
        <v>24</v>
      </c>
      <c r="K44" s="46">
        <f t="shared" si="3"/>
        <v>6220.7999999999993</v>
      </c>
      <c r="L44" s="290">
        <v>24</v>
      </c>
      <c r="M44" s="37">
        <f t="shared" si="4"/>
        <v>6220.7999999999993</v>
      </c>
      <c r="N44" s="627">
        <v>24</v>
      </c>
      <c r="O44" s="32">
        <f t="shared" si="5"/>
        <v>6220.7999999999993</v>
      </c>
      <c r="P44" s="28">
        <f t="shared" si="6"/>
        <v>96</v>
      </c>
      <c r="Q44" s="28">
        <f t="shared" si="7"/>
        <v>0</v>
      </c>
    </row>
    <row r="45" spans="1:17" s="31" customFormat="1" x14ac:dyDescent="0.2">
      <c r="A45" s="33">
        <v>33</v>
      </c>
      <c r="B45" s="295" t="s">
        <v>1140</v>
      </c>
      <c r="C45" s="40"/>
      <c r="D45" s="626">
        <f t="shared" si="0"/>
        <v>48</v>
      </c>
      <c r="E45" s="86">
        <v>259.2</v>
      </c>
      <c r="F45" s="289" t="s">
        <v>1126</v>
      </c>
      <c r="G45" s="44">
        <f t="shared" si="1"/>
        <v>12441.599999999999</v>
      </c>
      <c r="H45" s="290">
        <v>12</v>
      </c>
      <c r="I45" s="37">
        <f t="shared" si="2"/>
        <v>3110.3999999999996</v>
      </c>
      <c r="J45" s="627">
        <v>12</v>
      </c>
      <c r="K45" s="46">
        <f t="shared" si="3"/>
        <v>3110.3999999999996</v>
      </c>
      <c r="L45" s="290">
        <v>12</v>
      </c>
      <c r="M45" s="37">
        <f t="shared" si="4"/>
        <v>3110.3999999999996</v>
      </c>
      <c r="N45" s="627">
        <v>12</v>
      </c>
      <c r="O45" s="32">
        <f t="shared" si="5"/>
        <v>3110.3999999999996</v>
      </c>
      <c r="P45" s="28">
        <f t="shared" si="6"/>
        <v>48</v>
      </c>
      <c r="Q45" s="28">
        <f t="shared" si="7"/>
        <v>0</v>
      </c>
    </row>
    <row r="46" spans="1:17" s="31" customFormat="1" x14ac:dyDescent="0.2">
      <c r="A46" s="33">
        <v>34</v>
      </c>
      <c r="B46" s="295" t="s">
        <v>1141</v>
      </c>
      <c r="C46" s="40"/>
      <c r="D46" s="626">
        <f t="shared" si="0"/>
        <v>48</v>
      </c>
      <c r="E46" s="86">
        <v>259.2</v>
      </c>
      <c r="F46" s="289" t="s">
        <v>1126</v>
      </c>
      <c r="G46" s="44">
        <f t="shared" si="1"/>
        <v>12441.599999999999</v>
      </c>
      <c r="H46" s="290">
        <v>12</v>
      </c>
      <c r="I46" s="37">
        <f t="shared" si="2"/>
        <v>3110.3999999999996</v>
      </c>
      <c r="J46" s="627">
        <v>12</v>
      </c>
      <c r="K46" s="46">
        <f t="shared" si="3"/>
        <v>3110.3999999999996</v>
      </c>
      <c r="L46" s="290">
        <v>12</v>
      </c>
      <c r="M46" s="37">
        <f t="shared" si="4"/>
        <v>3110.3999999999996</v>
      </c>
      <c r="N46" s="627">
        <v>12</v>
      </c>
      <c r="O46" s="32">
        <f t="shared" si="5"/>
        <v>3110.3999999999996</v>
      </c>
      <c r="P46" s="28">
        <f t="shared" si="6"/>
        <v>48</v>
      </c>
      <c r="Q46" s="28">
        <f t="shared" si="7"/>
        <v>0</v>
      </c>
    </row>
    <row r="47" spans="1:17" s="31" customFormat="1" x14ac:dyDescent="0.2">
      <c r="A47" s="33">
        <v>35</v>
      </c>
      <c r="B47" s="295" t="s">
        <v>1142</v>
      </c>
      <c r="C47" s="40"/>
      <c r="D47" s="626">
        <f t="shared" si="0"/>
        <v>48</v>
      </c>
      <c r="E47" s="86">
        <v>259.2</v>
      </c>
      <c r="F47" s="289" t="s">
        <v>1126</v>
      </c>
      <c r="G47" s="44">
        <f t="shared" si="1"/>
        <v>12441.599999999999</v>
      </c>
      <c r="H47" s="290">
        <v>12</v>
      </c>
      <c r="I47" s="37">
        <f t="shared" si="2"/>
        <v>3110.3999999999996</v>
      </c>
      <c r="J47" s="627">
        <v>12</v>
      </c>
      <c r="K47" s="46">
        <f t="shared" si="3"/>
        <v>3110.3999999999996</v>
      </c>
      <c r="L47" s="290">
        <v>12</v>
      </c>
      <c r="M47" s="37">
        <f t="shared" si="4"/>
        <v>3110.3999999999996</v>
      </c>
      <c r="N47" s="627">
        <v>12</v>
      </c>
      <c r="O47" s="32">
        <f t="shared" si="5"/>
        <v>3110.3999999999996</v>
      </c>
      <c r="P47" s="28">
        <f t="shared" si="6"/>
        <v>48</v>
      </c>
      <c r="Q47" s="28">
        <f t="shared" si="7"/>
        <v>0</v>
      </c>
    </row>
    <row r="48" spans="1:17" s="31" customFormat="1" x14ac:dyDescent="0.2">
      <c r="A48" s="33">
        <v>36</v>
      </c>
      <c r="B48" s="295" t="s">
        <v>1143</v>
      </c>
      <c r="C48" s="40"/>
      <c r="D48" s="626">
        <f t="shared" si="0"/>
        <v>24</v>
      </c>
      <c r="E48" s="86">
        <v>78.92</v>
      </c>
      <c r="F48" s="289" t="s">
        <v>159</v>
      </c>
      <c r="G48" s="44">
        <f t="shared" si="1"/>
        <v>1894.08</v>
      </c>
      <c r="H48" s="290">
        <v>6</v>
      </c>
      <c r="I48" s="37">
        <f t="shared" si="2"/>
        <v>473.52</v>
      </c>
      <c r="J48" s="627">
        <v>6</v>
      </c>
      <c r="K48" s="46">
        <f t="shared" si="3"/>
        <v>473.52</v>
      </c>
      <c r="L48" s="290">
        <v>6</v>
      </c>
      <c r="M48" s="37">
        <f t="shared" si="4"/>
        <v>473.52</v>
      </c>
      <c r="N48" s="627">
        <v>6</v>
      </c>
      <c r="O48" s="32">
        <f t="shared" si="5"/>
        <v>473.52</v>
      </c>
      <c r="P48" s="28">
        <f t="shared" si="6"/>
        <v>24</v>
      </c>
      <c r="Q48" s="28">
        <f t="shared" si="7"/>
        <v>0</v>
      </c>
    </row>
    <row r="49" spans="1:17" s="31" customFormat="1" x14ac:dyDescent="0.2">
      <c r="A49" s="33">
        <v>37</v>
      </c>
      <c r="B49" s="295" t="s">
        <v>1145</v>
      </c>
      <c r="C49" s="40"/>
      <c r="D49" s="626">
        <f t="shared" si="0"/>
        <v>8</v>
      </c>
      <c r="E49" s="86">
        <v>350</v>
      </c>
      <c r="F49" s="289" t="s">
        <v>1128</v>
      </c>
      <c r="G49" s="44">
        <f t="shared" si="1"/>
        <v>2800</v>
      </c>
      <c r="H49" s="290">
        <v>2</v>
      </c>
      <c r="I49" s="37">
        <f t="shared" si="2"/>
        <v>700</v>
      </c>
      <c r="J49" s="627">
        <v>2</v>
      </c>
      <c r="K49" s="46">
        <f t="shared" si="3"/>
        <v>700</v>
      </c>
      <c r="L49" s="290">
        <v>2</v>
      </c>
      <c r="M49" s="37">
        <f t="shared" si="4"/>
        <v>700</v>
      </c>
      <c r="N49" s="627">
        <v>2</v>
      </c>
      <c r="O49" s="32">
        <f t="shared" si="5"/>
        <v>700</v>
      </c>
      <c r="P49" s="28">
        <f t="shared" si="6"/>
        <v>8</v>
      </c>
      <c r="Q49" s="28">
        <f t="shared" si="7"/>
        <v>0</v>
      </c>
    </row>
    <row r="50" spans="1:17" s="31" customFormat="1" x14ac:dyDescent="0.2">
      <c r="A50" s="33">
        <v>38</v>
      </c>
      <c r="B50" s="295" t="s">
        <v>1146</v>
      </c>
      <c r="C50" s="40"/>
      <c r="D50" s="626">
        <f t="shared" si="0"/>
        <v>8</v>
      </c>
      <c r="E50" s="86">
        <v>171.08</v>
      </c>
      <c r="F50" s="289" t="s">
        <v>1164</v>
      </c>
      <c r="G50" s="44">
        <f t="shared" si="1"/>
        <v>1368.64</v>
      </c>
      <c r="H50" s="290">
        <v>2</v>
      </c>
      <c r="I50" s="37">
        <f t="shared" si="2"/>
        <v>342.16</v>
      </c>
      <c r="J50" s="627">
        <v>2</v>
      </c>
      <c r="K50" s="46">
        <f t="shared" si="3"/>
        <v>342.16</v>
      </c>
      <c r="L50" s="290">
        <v>2</v>
      </c>
      <c r="M50" s="37">
        <f t="shared" si="4"/>
        <v>342.16</v>
      </c>
      <c r="N50" s="627">
        <v>2</v>
      </c>
      <c r="O50" s="32">
        <f t="shared" si="5"/>
        <v>342.16</v>
      </c>
      <c r="P50" s="28">
        <f t="shared" si="6"/>
        <v>8</v>
      </c>
      <c r="Q50" s="28">
        <f t="shared" si="7"/>
        <v>0</v>
      </c>
    </row>
    <row r="51" spans="1:17" s="31" customFormat="1" x14ac:dyDescent="0.2">
      <c r="A51" s="33">
        <v>39</v>
      </c>
      <c r="B51" s="295" t="s">
        <v>1147</v>
      </c>
      <c r="C51" s="40"/>
      <c r="D51" s="626">
        <f t="shared" si="0"/>
        <v>12</v>
      </c>
      <c r="E51" s="86">
        <v>213.72</v>
      </c>
      <c r="F51" s="289" t="s">
        <v>1164</v>
      </c>
      <c r="G51" s="44">
        <f t="shared" si="1"/>
        <v>2564.64</v>
      </c>
      <c r="H51" s="290">
        <v>3</v>
      </c>
      <c r="I51" s="37">
        <f t="shared" si="2"/>
        <v>641.16</v>
      </c>
      <c r="J51" s="627">
        <v>3</v>
      </c>
      <c r="K51" s="46">
        <f t="shared" si="3"/>
        <v>641.16</v>
      </c>
      <c r="L51" s="290">
        <v>3</v>
      </c>
      <c r="M51" s="37">
        <f t="shared" si="4"/>
        <v>641.16</v>
      </c>
      <c r="N51" s="627">
        <v>3</v>
      </c>
      <c r="O51" s="32">
        <f t="shared" si="5"/>
        <v>641.16</v>
      </c>
      <c r="P51" s="28">
        <f t="shared" si="6"/>
        <v>12</v>
      </c>
      <c r="Q51" s="28">
        <f t="shared" si="7"/>
        <v>0</v>
      </c>
    </row>
    <row r="52" spans="1:17" s="31" customFormat="1" x14ac:dyDescent="0.2">
      <c r="A52" s="33">
        <v>40</v>
      </c>
      <c r="B52" s="295" t="s">
        <v>1148</v>
      </c>
      <c r="C52" s="40"/>
      <c r="D52" s="626">
        <f t="shared" si="0"/>
        <v>4</v>
      </c>
      <c r="E52" s="86">
        <v>253.29</v>
      </c>
      <c r="F52" s="289" t="s">
        <v>1164</v>
      </c>
      <c r="G52" s="44">
        <f t="shared" si="1"/>
        <v>1013.16</v>
      </c>
      <c r="H52" s="290">
        <v>1</v>
      </c>
      <c r="I52" s="37">
        <f t="shared" si="2"/>
        <v>253.29</v>
      </c>
      <c r="J52" s="627">
        <v>1</v>
      </c>
      <c r="K52" s="46">
        <f t="shared" si="3"/>
        <v>253.29</v>
      </c>
      <c r="L52" s="290">
        <v>1</v>
      </c>
      <c r="M52" s="37">
        <f t="shared" si="4"/>
        <v>253.29</v>
      </c>
      <c r="N52" s="627">
        <v>1</v>
      </c>
      <c r="O52" s="32">
        <f t="shared" si="5"/>
        <v>253.29</v>
      </c>
      <c r="P52" s="28">
        <f t="shared" si="6"/>
        <v>4</v>
      </c>
      <c r="Q52" s="28">
        <f t="shared" si="7"/>
        <v>0</v>
      </c>
    </row>
    <row r="53" spans="1:17" s="31" customFormat="1" x14ac:dyDescent="0.2">
      <c r="A53" s="33">
        <v>41</v>
      </c>
      <c r="B53" s="295" t="s">
        <v>1149</v>
      </c>
      <c r="C53" s="40"/>
      <c r="D53" s="626">
        <f t="shared" si="0"/>
        <v>8</v>
      </c>
      <c r="E53" s="86">
        <v>291.2</v>
      </c>
      <c r="F53" s="289" t="s">
        <v>1164</v>
      </c>
      <c r="G53" s="44">
        <f t="shared" si="1"/>
        <v>2329.6</v>
      </c>
      <c r="H53" s="290">
        <v>2</v>
      </c>
      <c r="I53" s="37">
        <f t="shared" si="2"/>
        <v>582.4</v>
      </c>
      <c r="J53" s="627">
        <v>2</v>
      </c>
      <c r="K53" s="46">
        <f t="shared" si="3"/>
        <v>582.4</v>
      </c>
      <c r="L53" s="290">
        <v>2</v>
      </c>
      <c r="M53" s="37">
        <f t="shared" si="4"/>
        <v>582.4</v>
      </c>
      <c r="N53" s="627">
        <v>2</v>
      </c>
      <c r="O53" s="32">
        <f t="shared" si="5"/>
        <v>582.4</v>
      </c>
      <c r="P53" s="28">
        <f t="shared" si="6"/>
        <v>8</v>
      </c>
      <c r="Q53" s="28">
        <f t="shared" si="7"/>
        <v>0</v>
      </c>
    </row>
    <row r="54" spans="1:17" s="31" customFormat="1" x14ac:dyDescent="0.2">
      <c r="A54" s="33">
        <v>42</v>
      </c>
      <c r="B54" s="295" t="s">
        <v>1150</v>
      </c>
      <c r="C54" s="40"/>
      <c r="D54" s="626">
        <f t="shared" si="0"/>
        <v>4</v>
      </c>
      <c r="E54" s="86">
        <v>47.82</v>
      </c>
      <c r="F54" s="289" t="s">
        <v>1165</v>
      </c>
      <c r="G54" s="44">
        <f t="shared" si="1"/>
        <v>191.28</v>
      </c>
      <c r="H54" s="290">
        <v>1</v>
      </c>
      <c r="I54" s="37">
        <f t="shared" si="2"/>
        <v>47.82</v>
      </c>
      <c r="J54" s="627">
        <v>1</v>
      </c>
      <c r="K54" s="46">
        <f t="shared" si="3"/>
        <v>47.82</v>
      </c>
      <c r="L54" s="290">
        <v>1</v>
      </c>
      <c r="M54" s="37">
        <f t="shared" si="4"/>
        <v>47.82</v>
      </c>
      <c r="N54" s="627">
        <v>1</v>
      </c>
      <c r="O54" s="32">
        <f t="shared" si="5"/>
        <v>47.82</v>
      </c>
      <c r="P54" s="28">
        <f t="shared" si="6"/>
        <v>4</v>
      </c>
      <c r="Q54" s="28">
        <f t="shared" si="7"/>
        <v>0</v>
      </c>
    </row>
    <row r="55" spans="1:17" s="31" customFormat="1" x14ac:dyDescent="0.2">
      <c r="A55" s="33">
        <v>43</v>
      </c>
      <c r="B55" s="295" t="s">
        <v>1151</v>
      </c>
      <c r="C55" s="40"/>
      <c r="D55" s="626">
        <f t="shared" si="0"/>
        <v>8</v>
      </c>
      <c r="E55" s="86">
        <v>360</v>
      </c>
      <c r="F55" s="289" t="s">
        <v>1128</v>
      </c>
      <c r="G55" s="44">
        <f t="shared" si="1"/>
        <v>2880</v>
      </c>
      <c r="H55" s="290">
        <v>2</v>
      </c>
      <c r="I55" s="37">
        <f t="shared" si="2"/>
        <v>720</v>
      </c>
      <c r="J55" s="627">
        <v>2</v>
      </c>
      <c r="K55" s="46">
        <f t="shared" si="3"/>
        <v>720</v>
      </c>
      <c r="L55" s="290">
        <v>2</v>
      </c>
      <c r="M55" s="37">
        <f t="shared" si="4"/>
        <v>720</v>
      </c>
      <c r="N55" s="627">
        <v>2</v>
      </c>
      <c r="O55" s="32">
        <f t="shared" si="5"/>
        <v>720</v>
      </c>
      <c r="P55" s="28">
        <f t="shared" si="6"/>
        <v>8</v>
      </c>
      <c r="Q55" s="28">
        <f t="shared" si="7"/>
        <v>0</v>
      </c>
    </row>
    <row r="56" spans="1:17" s="31" customFormat="1" x14ac:dyDescent="0.2">
      <c r="A56" s="33">
        <v>44</v>
      </c>
      <c r="B56" s="295" t="s">
        <v>580</v>
      </c>
      <c r="C56" s="40"/>
      <c r="D56" s="626">
        <f t="shared" si="0"/>
        <v>100</v>
      </c>
      <c r="E56" s="86">
        <v>3</v>
      </c>
      <c r="F56" s="289" t="s">
        <v>1128</v>
      </c>
      <c r="G56" s="44">
        <f t="shared" si="1"/>
        <v>300</v>
      </c>
      <c r="H56" s="290"/>
      <c r="I56" s="37">
        <f t="shared" si="2"/>
        <v>0</v>
      </c>
      <c r="J56" s="627">
        <v>50</v>
      </c>
      <c r="K56" s="46">
        <f t="shared" si="3"/>
        <v>150</v>
      </c>
      <c r="L56" s="290">
        <v>50</v>
      </c>
      <c r="M56" s="37">
        <f t="shared" si="4"/>
        <v>150</v>
      </c>
      <c r="N56" s="627"/>
      <c r="O56" s="32">
        <f t="shared" si="5"/>
        <v>0</v>
      </c>
      <c r="P56" s="28">
        <f t="shared" si="6"/>
        <v>100</v>
      </c>
      <c r="Q56" s="28">
        <f t="shared" si="7"/>
        <v>0</v>
      </c>
    </row>
    <row r="57" spans="1:17" s="31" customFormat="1" x14ac:dyDescent="0.2">
      <c r="A57" s="33">
        <v>45</v>
      </c>
      <c r="B57" s="295" t="s">
        <v>1152</v>
      </c>
      <c r="C57" s="40"/>
      <c r="D57" s="626">
        <f t="shared" si="0"/>
        <v>12</v>
      </c>
      <c r="E57" s="86">
        <v>37.229999999999997</v>
      </c>
      <c r="F57" s="289" t="s">
        <v>1166</v>
      </c>
      <c r="G57" s="44">
        <f t="shared" si="1"/>
        <v>446.76</v>
      </c>
      <c r="H57" s="290">
        <v>6</v>
      </c>
      <c r="I57" s="37">
        <f t="shared" si="2"/>
        <v>223.38</v>
      </c>
      <c r="J57" s="627">
        <v>2</v>
      </c>
      <c r="K57" s="46">
        <f t="shared" si="3"/>
        <v>74.459999999999994</v>
      </c>
      <c r="L57" s="290">
        <v>2</v>
      </c>
      <c r="M57" s="37">
        <f t="shared" si="4"/>
        <v>74.459999999999994</v>
      </c>
      <c r="N57" s="627">
        <v>2</v>
      </c>
      <c r="O57" s="32">
        <f t="shared" si="5"/>
        <v>74.459999999999994</v>
      </c>
      <c r="P57" s="28">
        <f t="shared" si="6"/>
        <v>12</v>
      </c>
      <c r="Q57" s="28">
        <f t="shared" si="7"/>
        <v>0</v>
      </c>
    </row>
    <row r="58" spans="1:17" s="31" customFormat="1" x14ac:dyDescent="0.2">
      <c r="A58" s="33">
        <v>46</v>
      </c>
      <c r="B58" s="295" t="s">
        <v>1153</v>
      </c>
      <c r="C58" s="40"/>
      <c r="D58" s="626">
        <f t="shared" si="0"/>
        <v>224</v>
      </c>
      <c r="E58" s="86">
        <v>9.65</v>
      </c>
      <c r="F58" s="289" t="s">
        <v>1128</v>
      </c>
      <c r="G58" s="44">
        <f t="shared" si="1"/>
        <v>2161.6</v>
      </c>
      <c r="H58" s="290">
        <v>12</v>
      </c>
      <c r="I58" s="37">
        <f t="shared" si="2"/>
        <v>115.80000000000001</v>
      </c>
      <c r="J58" s="627">
        <v>100</v>
      </c>
      <c r="K58" s="46">
        <f t="shared" si="3"/>
        <v>965</v>
      </c>
      <c r="L58" s="290">
        <v>100</v>
      </c>
      <c r="M58" s="37">
        <f t="shared" si="4"/>
        <v>965</v>
      </c>
      <c r="N58" s="627">
        <v>12</v>
      </c>
      <c r="O58" s="32">
        <f t="shared" si="5"/>
        <v>115.80000000000001</v>
      </c>
      <c r="P58" s="28">
        <f t="shared" si="6"/>
        <v>224</v>
      </c>
      <c r="Q58" s="28">
        <f t="shared" si="7"/>
        <v>0</v>
      </c>
    </row>
    <row r="59" spans="1:17" s="31" customFormat="1" x14ac:dyDescent="0.2">
      <c r="A59" s="33">
        <v>47</v>
      </c>
      <c r="B59" s="295" t="s">
        <v>1154</v>
      </c>
      <c r="C59" s="40"/>
      <c r="D59" s="626">
        <f t="shared" si="0"/>
        <v>124</v>
      </c>
      <c r="E59" s="86">
        <v>10.31</v>
      </c>
      <c r="F59" s="289" t="s">
        <v>1128</v>
      </c>
      <c r="G59" s="44">
        <f t="shared" si="1"/>
        <v>1278.44</v>
      </c>
      <c r="H59" s="290">
        <v>12</v>
      </c>
      <c r="I59" s="37">
        <f t="shared" si="2"/>
        <v>123.72</v>
      </c>
      <c r="J59" s="627">
        <v>50</v>
      </c>
      <c r="K59" s="46">
        <f t="shared" si="3"/>
        <v>515.5</v>
      </c>
      <c r="L59" s="290">
        <v>50</v>
      </c>
      <c r="M59" s="37">
        <f t="shared" si="4"/>
        <v>515.5</v>
      </c>
      <c r="N59" s="627">
        <v>12</v>
      </c>
      <c r="O59" s="32">
        <f t="shared" si="5"/>
        <v>123.72</v>
      </c>
      <c r="P59" s="28">
        <f t="shared" si="6"/>
        <v>124</v>
      </c>
      <c r="Q59" s="28">
        <f t="shared" si="7"/>
        <v>0</v>
      </c>
    </row>
    <row r="60" spans="1:17" s="31" customFormat="1" x14ac:dyDescent="0.2">
      <c r="A60" s="33">
        <v>48</v>
      </c>
      <c r="B60" s="295" t="s">
        <v>1155</v>
      </c>
      <c r="C60" s="40"/>
      <c r="D60" s="626">
        <f t="shared" si="0"/>
        <v>48</v>
      </c>
      <c r="E60" s="86">
        <v>10.31</v>
      </c>
      <c r="F60" s="289" t="s">
        <v>1128</v>
      </c>
      <c r="G60" s="44">
        <f t="shared" si="1"/>
        <v>494.88</v>
      </c>
      <c r="H60" s="290">
        <v>12</v>
      </c>
      <c r="I60" s="37">
        <f t="shared" si="2"/>
        <v>123.72</v>
      </c>
      <c r="J60" s="627">
        <v>12</v>
      </c>
      <c r="K60" s="46">
        <f t="shared" si="3"/>
        <v>123.72</v>
      </c>
      <c r="L60" s="290">
        <v>12</v>
      </c>
      <c r="M60" s="37">
        <f t="shared" si="4"/>
        <v>123.72</v>
      </c>
      <c r="N60" s="627">
        <v>12</v>
      </c>
      <c r="O60" s="32">
        <f t="shared" si="5"/>
        <v>123.72</v>
      </c>
      <c r="P60" s="28">
        <f t="shared" si="6"/>
        <v>48</v>
      </c>
      <c r="Q60" s="28">
        <f t="shared" si="7"/>
        <v>0</v>
      </c>
    </row>
    <row r="61" spans="1:17" s="31" customFormat="1" x14ac:dyDescent="0.2">
      <c r="A61" s="33">
        <v>49</v>
      </c>
      <c r="B61" s="295" t="s">
        <v>1156</v>
      </c>
      <c r="C61" s="40"/>
      <c r="D61" s="626">
        <f t="shared" si="0"/>
        <v>36</v>
      </c>
      <c r="E61" s="86">
        <v>10.31</v>
      </c>
      <c r="F61" s="289" t="s">
        <v>1128</v>
      </c>
      <c r="G61" s="44">
        <f t="shared" si="1"/>
        <v>371.16</v>
      </c>
      <c r="H61" s="290">
        <v>12</v>
      </c>
      <c r="I61" s="37">
        <f t="shared" si="2"/>
        <v>123.72</v>
      </c>
      <c r="J61" s="627">
        <v>12</v>
      </c>
      <c r="K61" s="46">
        <f t="shared" si="3"/>
        <v>123.72</v>
      </c>
      <c r="L61" s="290">
        <v>12</v>
      </c>
      <c r="M61" s="37">
        <f t="shared" si="4"/>
        <v>123.72</v>
      </c>
      <c r="N61" s="627"/>
      <c r="O61" s="32">
        <f t="shared" si="5"/>
        <v>0</v>
      </c>
      <c r="P61" s="28">
        <f t="shared" si="6"/>
        <v>36</v>
      </c>
      <c r="Q61" s="28">
        <f t="shared" si="7"/>
        <v>0</v>
      </c>
    </row>
    <row r="62" spans="1:17" s="31" customFormat="1" x14ac:dyDescent="0.2">
      <c r="A62" s="33">
        <v>50</v>
      </c>
      <c r="B62" s="295" t="s">
        <v>1157</v>
      </c>
      <c r="C62" s="40"/>
      <c r="D62" s="626">
        <f t="shared" si="0"/>
        <v>1</v>
      </c>
      <c r="E62" s="86">
        <v>2500</v>
      </c>
      <c r="F62" s="289" t="s">
        <v>1128</v>
      </c>
      <c r="G62" s="44">
        <f t="shared" si="1"/>
        <v>2500</v>
      </c>
      <c r="H62" s="290">
        <v>1</v>
      </c>
      <c r="I62" s="37">
        <f t="shared" si="2"/>
        <v>2500</v>
      </c>
      <c r="J62" s="627"/>
      <c r="K62" s="46">
        <f t="shared" si="3"/>
        <v>0</v>
      </c>
      <c r="L62" s="290"/>
      <c r="M62" s="37">
        <f t="shared" si="4"/>
        <v>0</v>
      </c>
      <c r="N62" s="627"/>
      <c r="O62" s="32">
        <f t="shared" si="5"/>
        <v>0</v>
      </c>
      <c r="P62" s="28">
        <f t="shared" si="6"/>
        <v>1</v>
      </c>
      <c r="Q62" s="28">
        <f t="shared" si="7"/>
        <v>0</v>
      </c>
    </row>
    <row r="63" spans="1:17" s="31" customFormat="1" x14ac:dyDescent="0.2">
      <c r="A63" s="33">
        <v>51</v>
      </c>
      <c r="B63" s="295" t="s">
        <v>1158</v>
      </c>
      <c r="C63" s="40"/>
      <c r="D63" s="626">
        <f t="shared" si="0"/>
        <v>274</v>
      </c>
      <c r="E63" s="86">
        <v>7</v>
      </c>
      <c r="F63" s="289" t="s">
        <v>1128</v>
      </c>
      <c r="G63" s="44">
        <f t="shared" si="1"/>
        <v>1918</v>
      </c>
      <c r="H63" s="290">
        <v>24</v>
      </c>
      <c r="I63" s="37">
        <f t="shared" si="2"/>
        <v>168</v>
      </c>
      <c r="J63" s="627">
        <v>100</v>
      </c>
      <c r="K63" s="46">
        <f t="shared" si="3"/>
        <v>700</v>
      </c>
      <c r="L63" s="290">
        <v>100</v>
      </c>
      <c r="M63" s="37">
        <f t="shared" si="4"/>
        <v>700</v>
      </c>
      <c r="N63" s="627">
        <v>50</v>
      </c>
      <c r="O63" s="32">
        <f t="shared" si="5"/>
        <v>350</v>
      </c>
      <c r="P63" s="28">
        <f t="shared" si="6"/>
        <v>274</v>
      </c>
      <c r="Q63" s="28">
        <f t="shared" si="7"/>
        <v>0</v>
      </c>
    </row>
    <row r="64" spans="1:17" s="31" customFormat="1" x14ac:dyDescent="0.2">
      <c r="A64" s="33">
        <v>52</v>
      </c>
      <c r="B64" s="295" t="s">
        <v>1159</v>
      </c>
      <c r="C64" s="40"/>
      <c r="D64" s="626">
        <f t="shared" si="0"/>
        <v>48</v>
      </c>
      <c r="E64" s="86">
        <v>41.5</v>
      </c>
      <c r="F64" s="289" t="s">
        <v>1167</v>
      </c>
      <c r="G64" s="44">
        <f t="shared" si="1"/>
        <v>1992</v>
      </c>
      <c r="H64" s="290">
        <v>12</v>
      </c>
      <c r="I64" s="37">
        <f t="shared" si="2"/>
        <v>498</v>
      </c>
      <c r="J64" s="627">
        <v>12</v>
      </c>
      <c r="K64" s="46">
        <f t="shared" si="3"/>
        <v>498</v>
      </c>
      <c r="L64" s="290">
        <v>12</v>
      </c>
      <c r="M64" s="37">
        <f t="shared" si="4"/>
        <v>498</v>
      </c>
      <c r="N64" s="627">
        <v>12</v>
      </c>
      <c r="O64" s="32">
        <f t="shared" si="5"/>
        <v>498</v>
      </c>
      <c r="P64" s="28">
        <f t="shared" si="6"/>
        <v>48</v>
      </c>
      <c r="Q64" s="28">
        <f t="shared" si="7"/>
        <v>0</v>
      </c>
    </row>
    <row r="65" spans="1:17" s="31" customFormat="1" x14ac:dyDescent="0.2">
      <c r="A65" s="33">
        <v>53</v>
      </c>
      <c r="B65" s="295" t="s">
        <v>1160</v>
      </c>
      <c r="C65" s="40"/>
      <c r="D65" s="626">
        <f t="shared" si="0"/>
        <v>24</v>
      </c>
      <c r="E65" s="86">
        <v>17.350000000000001</v>
      </c>
      <c r="F65" s="289" t="s">
        <v>1167</v>
      </c>
      <c r="G65" s="44">
        <f t="shared" si="1"/>
        <v>416.40000000000003</v>
      </c>
      <c r="H65" s="290">
        <v>6</v>
      </c>
      <c r="I65" s="37">
        <f t="shared" si="2"/>
        <v>104.10000000000001</v>
      </c>
      <c r="J65" s="627">
        <v>6</v>
      </c>
      <c r="K65" s="46">
        <f t="shared" si="3"/>
        <v>104.10000000000001</v>
      </c>
      <c r="L65" s="290">
        <v>6</v>
      </c>
      <c r="M65" s="37">
        <f t="shared" si="4"/>
        <v>104.10000000000001</v>
      </c>
      <c r="N65" s="627">
        <v>6</v>
      </c>
      <c r="O65" s="32">
        <f t="shared" si="5"/>
        <v>104.10000000000001</v>
      </c>
      <c r="P65" s="28">
        <f t="shared" si="6"/>
        <v>24</v>
      </c>
      <c r="Q65" s="28">
        <f t="shared" si="7"/>
        <v>0</v>
      </c>
    </row>
    <row r="66" spans="1:17" s="31" customFormat="1" x14ac:dyDescent="0.2">
      <c r="A66" s="33">
        <v>54</v>
      </c>
      <c r="B66" s="295" t="s">
        <v>1161</v>
      </c>
      <c r="C66" s="40"/>
      <c r="D66" s="626">
        <f t="shared" si="0"/>
        <v>80</v>
      </c>
      <c r="E66" s="86">
        <v>114.51</v>
      </c>
      <c r="F66" s="289" t="s">
        <v>1129</v>
      </c>
      <c r="G66" s="44">
        <f t="shared" si="1"/>
        <v>9160.8000000000011</v>
      </c>
      <c r="H66" s="290">
        <v>20</v>
      </c>
      <c r="I66" s="37">
        <f t="shared" si="2"/>
        <v>2290.2000000000003</v>
      </c>
      <c r="J66" s="627">
        <v>20</v>
      </c>
      <c r="K66" s="46">
        <f t="shared" si="3"/>
        <v>2290.2000000000003</v>
      </c>
      <c r="L66" s="290">
        <v>20</v>
      </c>
      <c r="M66" s="37">
        <f t="shared" si="4"/>
        <v>2290.2000000000003</v>
      </c>
      <c r="N66" s="627">
        <v>20</v>
      </c>
      <c r="O66" s="32">
        <f t="shared" si="5"/>
        <v>2290.2000000000003</v>
      </c>
      <c r="P66" s="28">
        <f t="shared" si="6"/>
        <v>80</v>
      </c>
      <c r="Q66" s="28">
        <f t="shared" si="7"/>
        <v>0</v>
      </c>
    </row>
    <row r="67" spans="1:17" s="31" customFormat="1" x14ac:dyDescent="0.2">
      <c r="A67" s="33">
        <v>55</v>
      </c>
      <c r="B67" s="295" t="s">
        <v>1162</v>
      </c>
      <c r="C67" s="40"/>
      <c r="D67" s="626">
        <f t="shared" si="0"/>
        <v>100</v>
      </c>
      <c r="E67" s="86">
        <v>129.97999999999999</v>
      </c>
      <c r="F67" s="289" t="s">
        <v>1129</v>
      </c>
      <c r="G67" s="44">
        <f t="shared" si="1"/>
        <v>12997.999999999998</v>
      </c>
      <c r="H67" s="290">
        <v>20</v>
      </c>
      <c r="I67" s="37">
        <f t="shared" si="2"/>
        <v>2599.6</v>
      </c>
      <c r="J67" s="627">
        <v>30</v>
      </c>
      <c r="K67" s="46">
        <f t="shared" si="3"/>
        <v>3899.3999999999996</v>
      </c>
      <c r="L67" s="290">
        <v>30</v>
      </c>
      <c r="M67" s="37">
        <f t="shared" si="4"/>
        <v>3899.3999999999996</v>
      </c>
      <c r="N67" s="627">
        <v>20</v>
      </c>
      <c r="O67" s="32">
        <f t="shared" si="5"/>
        <v>2599.6</v>
      </c>
      <c r="P67" s="28">
        <f t="shared" si="6"/>
        <v>100</v>
      </c>
      <c r="Q67" s="28">
        <f t="shared" si="7"/>
        <v>0</v>
      </c>
    </row>
    <row r="68" spans="1:17" s="31" customFormat="1" x14ac:dyDescent="0.2">
      <c r="A68" s="33">
        <v>56</v>
      </c>
      <c r="B68" s="295" t="s">
        <v>1163</v>
      </c>
      <c r="C68" s="40"/>
      <c r="D68" s="626">
        <f t="shared" si="0"/>
        <v>12</v>
      </c>
      <c r="E68" s="86">
        <v>250</v>
      </c>
      <c r="F68" s="289" t="s">
        <v>1129</v>
      </c>
      <c r="G68" s="44">
        <f t="shared" si="1"/>
        <v>3000</v>
      </c>
      <c r="H68" s="290">
        <v>3</v>
      </c>
      <c r="I68" s="37">
        <f t="shared" si="2"/>
        <v>750</v>
      </c>
      <c r="J68" s="627">
        <v>3</v>
      </c>
      <c r="K68" s="46">
        <f t="shared" si="3"/>
        <v>750</v>
      </c>
      <c r="L68" s="627">
        <v>3</v>
      </c>
      <c r="M68" s="37">
        <f t="shared" si="4"/>
        <v>750</v>
      </c>
      <c r="N68" s="627">
        <v>3</v>
      </c>
      <c r="O68" s="32">
        <f t="shared" si="5"/>
        <v>750</v>
      </c>
      <c r="P68" s="28">
        <f t="shared" si="6"/>
        <v>12</v>
      </c>
      <c r="Q68" s="28">
        <f t="shared" si="7"/>
        <v>0</v>
      </c>
    </row>
    <row r="69" spans="1:17" s="31" customFormat="1" x14ac:dyDescent="0.2">
      <c r="A69" s="33">
        <v>57</v>
      </c>
      <c r="B69" s="295" t="s">
        <v>1168</v>
      </c>
      <c r="C69" s="40"/>
      <c r="D69" s="626">
        <f t="shared" si="0"/>
        <v>12</v>
      </c>
      <c r="E69" s="86">
        <v>5.98</v>
      </c>
      <c r="F69" s="289" t="s">
        <v>159</v>
      </c>
      <c r="G69" s="44">
        <f t="shared" si="1"/>
        <v>71.760000000000005</v>
      </c>
      <c r="H69" s="290">
        <v>3</v>
      </c>
      <c r="I69" s="37">
        <f t="shared" si="2"/>
        <v>17.940000000000001</v>
      </c>
      <c r="J69" s="627">
        <v>3</v>
      </c>
      <c r="K69" s="46">
        <f t="shared" si="3"/>
        <v>17.940000000000001</v>
      </c>
      <c r="L69" s="627">
        <v>3</v>
      </c>
      <c r="M69" s="37">
        <f t="shared" si="4"/>
        <v>17.940000000000001</v>
      </c>
      <c r="N69" s="627">
        <v>3</v>
      </c>
      <c r="O69" s="32">
        <f t="shared" si="5"/>
        <v>17.940000000000001</v>
      </c>
      <c r="P69" s="28">
        <f t="shared" si="6"/>
        <v>12</v>
      </c>
      <c r="Q69" s="28">
        <f t="shared" si="7"/>
        <v>0</v>
      </c>
    </row>
    <row r="70" spans="1:17" s="31" customFormat="1" x14ac:dyDescent="0.2">
      <c r="A70" s="33">
        <v>58</v>
      </c>
      <c r="B70" s="295" t="s">
        <v>1169</v>
      </c>
      <c r="C70" s="40"/>
      <c r="D70" s="626">
        <f t="shared" si="0"/>
        <v>16</v>
      </c>
      <c r="E70" s="86">
        <v>12.74</v>
      </c>
      <c r="F70" s="289" t="s">
        <v>159</v>
      </c>
      <c r="G70" s="44">
        <f t="shared" si="1"/>
        <v>203.84</v>
      </c>
      <c r="H70" s="290">
        <v>4</v>
      </c>
      <c r="I70" s="37">
        <f t="shared" si="2"/>
        <v>50.96</v>
      </c>
      <c r="J70" s="627">
        <v>4</v>
      </c>
      <c r="K70" s="46">
        <f t="shared" si="3"/>
        <v>50.96</v>
      </c>
      <c r="L70" s="627">
        <v>4</v>
      </c>
      <c r="M70" s="37">
        <f t="shared" si="4"/>
        <v>50.96</v>
      </c>
      <c r="N70" s="627">
        <v>4</v>
      </c>
      <c r="O70" s="32">
        <f t="shared" si="5"/>
        <v>50.96</v>
      </c>
      <c r="P70" s="28">
        <f t="shared" si="6"/>
        <v>16</v>
      </c>
      <c r="Q70" s="28">
        <f t="shared" si="7"/>
        <v>0</v>
      </c>
    </row>
    <row r="71" spans="1:17" s="31" customFormat="1" x14ac:dyDescent="0.2">
      <c r="A71" s="33">
        <v>59</v>
      </c>
      <c r="B71" s="295" t="s">
        <v>1170</v>
      </c>
      <c r="C71" s="39"/>
      <c r="D71" s="626">
        <f t="shared" si="0"/>
        <v>2</v>
      </c>
      <c r="E71" s="86">
        <v>187.2</v>
      </c>
      <c r="F71" s="289" t="s">
        <v>1128</v>
      </c>
      <c r="G71" s="44">
        <f t="shared" si="1"/>
        <v>374.4</v>
      </c>
      <c r="H71" s="290">
        <v>1</v>
      </c>
      <c r="I71" s="37">
        <f t="shared" si="2"/>
        <v>187.2</v>
      </c>
      <c r="J71" s="627"/>
      <c r="K71" s="46">
        <f t="shared" si="3"/>
        <v>0</v>
      </c>
      <c r="L71" s="627">
        <v>1</v>
      </c>
      <c r="M71" s="37">
        <f t="shared" si="4"/>
        <v>187.2</v>
      </c>
      <c r="N71" s="627"/>
      <c r="O71" s="32">
        <f t="shared" si="5"/>
        <v>0</v>
      </c>
      <c r="P71" s="28">
        <f t="shared" si="6"/>
        <v>2</v>
      </c>
      <c r="Q71" s="28">
        <f t="shared" si="7"/>
        <v>0</v>
      </c>
    </row>
    <row r="72" spans="1:17" s="31" customFormat="1" x14ac:dyDescent="0.2">
      <c r="A72" s="33">
        <v>60</v>
      </c>
      <c r="B72" s="295" t="s">
        <v>1225</v>
      </c>
      <c r="C72" s="40"/>
      <c r="D72" s="626">
        <f t="shared" si="0"/>
        <v>24</v>
      </c>
      <c r="E72" s="86">
        <v>20.79</v>
      </c>
      <c r="F72" s="289" t="s">
        <v>159</v>
      </c>
      <c r="G72" s="44">
        <f t="shared" si="1"/>
        <v>498.96</v>
      </c>
      <c r="H72" s="290">
        <v>2</v>
      </c>
      <c r="I72" s="37">
        <f t="shared" si="2"/>
        <v>41.58</v>
      </c>
      <c r="J72" s="627">
        <v>10</v>
      </c>
      <c r="K72" s="46">
        <f t="shared" si="3"/>
        <v>207.89999999999998</v>
      </c>
      <c r="L72" s="627">
        <v>10</v>
      </c>
      <c r="M72" s="37">
        <f t="shared" si="4"/>
        <v>207.89999999999998</v>
      </c>
      <c r="N72" s="627">
        <v>2</v>
      </c>
      <c r="O72" s="32">
        <f t="shared" si="5"/>
        <v>41.58</v>
      </c>
      <c r="P72" s="28">
        <f t="shared" si="6"/>
        <v>24</v>
      </c>
      <c r="Q72" s="28">
        <f t="shared" si="7"/>
        <v>0</v>
      </c>
    </row>
    <row r="73" spans="1:17" s="31" customFormat="1" x14ac:dyDescent="0.2">
      <c r="A73" s="33">
        <v>61</v>
      </c>
      <c r="B73" s="295" t="s">
        <v>419</v>
      </c>
      <c r="C73" s="40"/>
      <c r="D73" s="626">
        <f t="shared" si="0"/>
        <v>8</v>
      </c>
      <c r="E73" s="86">
        <v>250</v>
      </c>
      <c r="F73" s="289" t="s">
        <v>1127</v>
      </c>
      <c r="G73" s="44">
        <f t="shared" si="1"/>
        <v>2000</v>
      </c>
      <c r="H73" s="290">
        <v>2</v>
      </c>
      <c r="I73" s="37">
        <f t="shared" si="2"/>
        <v>500</v>
      </c>
      <c r="J73" s="627">
        <v>2</v>
      </c>
      <c r="K73" s="46">
        <f t="shared" si="3"/>
        <v>500</v>
      </c>
      <c r="L73" s="627">
        <v>2</v>
      </c>
      <c r="M73" s="37">
        <f t="shared" si="4"/>
        <v>500</v>
      </c>
      <c r="N73" s="627">
        <v>2</v>
      </c>
      <c r="O73" s="32">
        <f t="shared" si="5"/>
        <v>500</v>
      </c>
      <c r="P73" s="28">
        <f t="shared" si="6"/>
        <v>8</v>
      </c>
      <c r="Q73" s="28">
        <f t="shared" si="7"/>
        <v>0</v>
      </c>
    </row>
    <row r="74" spans="1:17" s="31" customFormat="1" x14ac:dyDescent="0.2">
      <c r="A74" s="33">
        <v>62</v>
      </c>
      <c r="B74" s="295" t="s">
        <v>1171</v>
      </c>
      <c r="C74" s="40"/>
      <c r="D74" s="626">
        <f t="shared" si="0"/>
        <v>24</v>
      </c>
      <c r="E74" s="86">
        <v>32.22</v>
      </c>
      <c r="F74" s="289" t="s">
        <v>212</v>
      </c>
      <c r="G74" s="44">
        <f t="shared" si="1"/>
        <v>773.28</v>
      </c>
      <c r="H74" s="290">
        <v>6</v>
      </c>
      <c r="I74" s="37">
        <f t="shared" si="2"/>
        <v>193.32</v>
      </c>
      <c r="J74" s="627">
        <v>6</v>
      </c>
      <c r="K74" s="46">
        <f t="shared" si="3"/>
        <v>193.32</v>
      </c>
      <c r="L74" s="290">
        <v>6</v>
      </c>
      <c r="M74" s="37">
        <f t="shared" si="4"/>
        <v>193.32</v>
      </c>
      <c r="N74" s="627">
        <v>6</v>
      </c>
      <c r="O74" s="32">
        <f t="shared" si="5"/>
        <v>193.32</v>
      </c>
      <c r="P74" s="28">
        <f t="shared" si="6"/>
        <v>24</v>
      </c>
      <c r="Q74" s="28">
        <f t="shared" si="7"/>
        <v>0</v>
      </c>
    </row>
    <row r="75" spans="1:17" s="31" customFormat="1" x14ac:dyDescent="0.2">
      <c r="A75" s="33">
        <v>63</v>
      </c>
      <c r="B75" s="295" t="s">
        <v>1172</v>
      </c>
      <c r="C75" s="40"/>
      <c r="D75" s="626">
        <f t="shared" si="0"/>
        <v>4</v>
      </c>
      <c r="E75" s="86"/>
      <c r="F75" s="289" t="s">
        <v>1129</v>
      </c>
      <c r="G75" s="44">
        <f t="shared" si="1"/>
        <v>0</v>
      </c>
      <c r="H75" s="290">
        <v>1</v>
      </c>
      <c r="I75" s="37">
        <f t="shared" si="2"/>
        <v>0</v>
      </c>
      <c r="J75" s="627">
        <v>1</v>
      </c>
      <c r="K75" s="46">
        <f t="shared" si="3"/>
        <v>0</v>
      </c>
      <c r="L75" s="290">
        <v>1</v>
      </c>
      <c r="M75" s="37">
        <f t="shared" si="4"/>
        <v>0</v>
      </c>
      <c r="N75" s="627">
        <v>1</v>
      </c>
      <c r="O75" s="32">
        <f t="shared" si="5"/>
        <v>0</v>
      </c>
      <c r="P75" s="28">
        <f t="shared" si="6"/>
        <v>4</v>
      </c>
      <c r="Q75" s="28">
        <f t="shared" si="7"/>
        <v>0</v>
      </c>
    </row>
    <row r="76" spans="1:17" s="31" customFormat="1" x14ac:dyDescent="0.2">
      <c r="A76" s="33">
        <v>64</v>
      </c>
      <c r="B76" s="295" t="s">
        <v>36</v>
      </c>
      <c r="C76" s="40"/>
      <c r="D76" s="626">
        <f t="shared" si="0"/>
        <v>4</v>
      </c>
      <c r="E76" s="86">
        <v>131.96</v>
      </c>
      <c r="F76" s="289"/>
      <c r="G76" s="44">
        <f t="shared" si="1"/>
        <v>527.84</v>
      </c>
      <c r="H76" s="290">
        <v>2</v>
      </c>
      <c r="I76" s="37">
        <f t="shared" si="2"/>
        <v>263.92</v>
      </c>
      <c r="J76" s="627"/>
      <c r="K76" s="46">
        <f t="shared" si="3"/>
        <v>0</v>
      </c>
      <c r="L76" s="290">
        <v>2</v>
      </c>
      <c r="M76" s="37">
        <f t="shared" si="4"/>
        <v>263.92</v>
      </c>
      <c r="N76" s="627"/>
      <c r="O76" s="32">
        <f t="shared" si="5"/>
        <v>0</v>
      </c>
      <c r="P76" s="28"/>
      <c r="Q76" s="28"/>
    </row>
    <row r="77" spans="1:17" s="31" customFormat="1" x14ac:dyDescent="0.2">
      <c r="A77" s="33">
        <v>65</v>
      </c>
      <c r="B77" s="295" t="s">
        <v>1173</v>
      </c>
      <c r="C77" s="40"/>
      <c r="D77" s="626">
        <f t="shared" si="0"/>
        <v>4</v>
      </c>
      <c r="E77" s="86">
        <v>49.69</v>
      </c>
      <c r="F77" s="289" t="s">
        <v>1164</v>
      </c>
      <c r="G77" s="44">
        <f t="shared" si="1"/>
        <v>198.76</v>
      </c>
      <c r="H77" s="290">
        <v>1</v>
      </c>
      <c r="I77" s="37">
        <f t="shared" si="2"/>
        <v>49.69</v>
      </c>
      <c r="J77" s="627">
        <v>1</v>
      </c>
      <c r="K77" s="46">
        <f t="shared" si="3"/>
        <v>49.69</v>
      </c>
      <c r="L77" s="290">
        <v>1</v>
      </c>
      <c r="M77" s="37">
        <f t="shared" si="4"/>
        <v>49.69</v>
      </c>
      <c r="N77" s="627">
        <v>1</v>
      </c>
      <c r="O77" s="32">
        <f t="shared" si="5"/>
        <v>49.69</v>
      </c>
      <c r="P77" s="28">
        <f t="shared" si="6"/>
        <v>4</v>
      </c>
      <c r="Q77" s="28">
        <f t="shared" si="7"/>
        <v>0</v>
      </c>
    </row>
    <row r="78" spans="1:17" s="31" customFormat="1" x14ac:dyDescent="0.2">
      <c r="A78" s="33">
        <v>66</v>
      </c>
      <c r="B78" s="295" t="s">
        <v>1174</v>
      </c>
      <c r="C78" s="40"/>
      <c r="D78" s="626">
        <f t="shared" ref="D78:D141" si="8">H78+J78+L78+N78</f>
        <v>18</v>
      </c>
      <c r="E78" s="86">
        <v>70.72</v>
      </c>
      <c r="F78" s="289" t="s">
        <v>1185</v>
      </c>
      <c r="G78" s="44">
        <f t="shared" si="1"/>
        <v>1272.96</v>
      </c>
      <c r="H78" s="290">
        <v>6</v>
      </c>
      <c r="I78" s="37">
        <f t="shared" ref="I78:I141" si="9">H78*E78</f>
        <v>424.32</v>
      </c>
      <c r="J78" s="627">
        <v>3</v>
      </c>
      <c r="K78" s="46">
        <f t="shared" ref="K78:K141" si="10">J78*E78</f>
        <v>212.16</v>
      </c>
      <c r="L78" s="290">
        <v>3</v>
      </c>
      <c r="M78" s="37">
        <f t="shared" ref="M78:M141" si="11">L78*E78</f>
        <v>212.16</v>
      </c>
      <c r="N78" s="627">
        <v>6</v>
      </c>
      <c r="O78" s="32">
        <f t="shared" ref="O78:O141" si="12">N78*E78</f>
        <v>424.32</v>
      </c>
      <c r="P78" s="28">
        <f t="shared" si="6"/>
        <v>18</v>
      </c>
      <c r="Q78" s="28">
        <f t="shared" si="7"/>
        <v>0</v>
      </c>
    </row>
    <row r="79" spans="1:17" s="31" customFormat="1" x14ac:dyDescent="0.2">
      <c r="A79" s="33">
        <v>67</v>
      </c>
      <c r="B79" s="295" t="s">
        <v>1175</v>
      </c>
      <c r="C79" s="40"/>
      <c r="D79" s="626">
        <f t="shared" si="8"/>
        <v>18</v>
      </c>
      <c r="E79" s="86">
        <v>101.92</v>
      </c>
      <c r="F79" s="289" t="s">
        <v>1185</v>
      </c>
      <c r="G79" s="44">
        <f t="shared" ref="G79:G143" si="13">E79*D79</f>
        <v>1834.56</v>
      </c>
      <c r="H79" s="290">
        <v>6</v>
      </c>
      <c r="I79" s="37">
        <f t="shared" si="9"/>
        <v>611.52</v>
      </c>
      <c r="J79" s="627">
        <v>3</v>
      </c>
      <c r="K79" s="46">
        <f t="shared" si="10"/>
        <v>305.76</v>
      </c>
      <c r="L79" s="290">
        <v>3</v>
      </c>
      <c r="M79" s="37">
        <f t="shared" si="11"/>
        <v>305.76</v>
      </c>
      <c r="N79" s="627">
        <v>6</v>
      </c>
      <c r="O79" s="32">
        <f t="shared" si="12"/>
        <v>611.52</v>
      </c>
      <c r="P79" s="28">
        <f t="shared" ref="P79:P143" si="14">N79+L79+J79+H79</f>
        <v>18</v>
      </c>
      <c r="Q79" s="28">
        <f t="shared" ref="Q79:Q143" si="15">P79-D79</f>
        <v>0</v>
      </c>
    </row>
    <row r="80" spans="1:17" s="31" customFormat="1" x14ac:dyDescent="0.2">
      <c r="A80" s="33">
        <v>68</v>
      </c>
      <c r="B80" s="295" t="s">
        <v>1176</v>
      </c>
      <c r="C80" s="40"/>
      <c r="D80" s="626">
        <f t="shared" si="8"/>
        <v>40</v>
      </c>
      <c r="E80" s="86">
        <v>120</v>
      </c>
      <c r="F80" s="289" t="s">
        <v>1164</v>
      </c>
      <c r="G80" s="44">
        <f t="shared" si="13"/>
        <v>4800</v>
      </c>
      <c r="H80" s="290">
        <v>10</v>
      </c>
      <c r="I80" s="37">
        <f t="shared" si="9"/>
        <v>1200</v>
      </c>
      <c r="J80" s="627">
        <v>10</v>
      </c>
      <c r="K80" s="46">
        <f t="shared" si="10"/>
        <v>1200</v>
      </c>
      <c r="L80" s="290">
        <v>10</v>
      </c>
      <c r="M80" s="37">
        <f t="shared" si="11"/>
        <v>1200</v>
      </c>
      <c r="N80" s="627">
        <v>10</v>
      </c>
      <c r="O80" s="32">
        <f t="shared" si="12"/>
        <v>1200</v>
      </c>
      <c r="P80" s="28">
        <f t="shared" si="14"/>
        <v>40</v>
      </c>
      <c r="Q80" s="28">
        <f t="shared" si="15"/>
        <v>0</v>
      </c>
    </row>
    <row r="81" spans="1:17" s="31" customFormat="1" x14ac:dyDescent="0.2">
      <c r="A81" s="33">
        <v>69</v>
      </c>
      <c r="B81" s="295" t="s">
        <v>1176</v>
      </c>
      <c r="C81" s="40"/>
      <c r="D81" s="626">
        <f t="shared" si="8"/>
        <v>50</v>
      </c>
      <c r="E81" s="86">
        <v>120</v>
      </c>
      <c r="F81" s="289" t="s">
        <v>1164</v>
      </c>
      <c r="G81" s="44">
        <f t="shared" si="13"/>
        <v>6000</v>
      </c>
      <c r="H81" s="290">
        <v>20</v>
      </c>
      <c r="I81" s="37">
        <f t="shared" si="9"/>
        <v>2400</v>
      </c>
      <c r="J81" s="627">
        <v>10</v>
      </c>
      <c r="K81" s="46">
        <f t="shared" si="10"/>
        <v>1200</v>
      </c>
      <c r="L81" s="290">
        <v>10</v>
      </c>
      <c r="M81" s="37">
        <f t="shared" si="11"/>
        <v>1200</v>
      </c>
      <c r="N81" s="627">
        <v>10</v>
      </c>
      <c r="O81" s="32">
        <f t="shared" si="12"/>
        <v>1200</v>
      </c>
      <c r="P81" s="28">
        <f t="shared" si="14"/>
        <v>50</v>
      </c>
      <c r="Q81" s="28">
        <f t="shared" si="15"/>
        <v>0</v>
      </c>
    </row>
    <row r="82" spans="1:17" s="31" customFormat="1" x14ac:dyDescent="0.2">
      <c r="A82" s="33">
        <v>70</v>
      </c>
      <c r="B82" s="295" t="s">
        <v>1177</v>
      </c>
      <c r="C82" s="40"/>
      <c r="D82" s="626">
        <f t="shared" si="8"/>
        <v>40</v>
      </c>
      <c r="E82" s="86">
        <v>300</v>
      </c>
      <c r="F82" s="289" t="s">
        <v>1164</v>
      </c>
      <c r="G82" s="44">
        <f t="shared" si="13"/>
        <v>12000</v>
      </c>
      <c r="H82" s="290">
        <v>10</v>
      </c>
      <c r="I82" s="37">
        <f t="shared" si="9"/>
        <v>3000</v>
      </c>
      <c r="J82" s="627">
        <v>10</v>
      </c>
      <c r="K82" s="46">
        <f t="shared" si="10"/>
        <v>3000</v>
      </c>
      <c r="L82" s="290">
        <v>10</v>
      </c>
      <c r="M82" s="37">
        <f t="shared" si="11"/>
        <v>3000</v>
      </c>
      <c r="N82" s="627">
        <v>10</v>
      </c>
      <c r="O82" s="32">
        <f t="shared" si="12"/>
        <v>3000</v>
      </c>
      <c r="P82" s="28">
        <f t="shared" si="14"/>
        <v>40</v>
      </c>
      <c r="Q82" s="28">
        <f t="shared" si="15"/>
        <v>0</v>
      </c>
    </row>
    <row r="83" spans="1:17" s="31" customFormat="1" x14ac:dyDescent="0.2">
      <c r="A83" s="33">
        <v>71</v>
      </c>
      <c r="B83" s="295" t="s">
        <v>1178</v>
      </c>
      <c r="C83" s="40"/>
      <c r="D83" s="626">
        <f t="shared" si="8"/>
        <v>40</v>
      </c>
      <c r="E83" s="86">
        <v>320</v>
      </c>
      <c r="F83" s="289" t="s">
        <v>1164</v>
      </c>
      <c r="G83" s="44">
        <f t="shared" si="13"/>
        <v>12800</v>
      </c>
      <c r="H83" s="290">
        <v>10</v>
      </c>
      <c r="I83" s="37">
        <f t="shared" si="9"/>
        <v>3200</v>
      </c>
      <c r="J83" s="627">
        <v>10</v>
      </c>
      <c r="K83" s="46">
        <f t="shared" si="10"/>
        <v>3200</v>
      </c>
      <c r="L83" s="290">
        <v>10</v>
      </c>
      <c r="M83" s="37">
        <f t="shared" si="11"/>
        <v>3200</v>
      </c>
      <c r="N83" s="627">
        <v>10</v>
      </c>
      <c r="O83" s="32">
        <f t="shared" si="12"/>
        <v>3200</v>
      </c>
      <c r="P83" s="28">
        <f t="shared" si="14"/>
        <v>40</v>
      </c>
      <c r="Q83" s="28">
        <f t="shared" si="15"/>
        <v>0</v>
      </c>
    </row>
    <row r="84" spans="1:17" s="31" customFormat="1" x14ac:dyDescent="0.2">
      <c r="A84" s="33">
        <v>72</v>
      </c>
      <c r="B84" s="295" t="s">
        <v>1179</v>
      </c>
      <c r="C84" s="40"/>
      <c r="D84" s="626">
        <f t="shared" si="8"/>
        <v>8</v>
      </c>
      <c r="E84" s="86">
        <v>96.72</v>
      </c>
      <c r="F84" s="289" t="s">
        <v>159</v>
      </c>
      <c r="G84" s="44">
        <f t="shared" si="13"/>
        <v>773.76</v>
      </c>
      <c r="H84" s="290">
        <v>2</v>
      </c>
      <c r="I84" s="37">
        <f t="shared" si="9"/>
        <v>193.44</v>
      </c>
      <c r="J84" s="627">
        <v>2</v>
      </c>
      <c r="K84" s="46">
        <f t="shared" si="10"/>
        <v>193.44</v>
      </c>
      <c r="L84" s="290">
        <v>2</v>
      </c>
      <c r="M84" s="37">
        <f t="shared" si="11"/>
        <v>193.44</v>
      </c>
      <c r="N84" s="627">
        <v>2</v>
      </c>
      <c r="O84" s="32">
        <f t="shared" si="12"/>
        <v>193.44</v>
      </c>
      <c r="P84" s="28">
        <f t="shared" si="14"/>
        <v>8</v>
      </c>
      <c r="Q84" s="28">
        <f t="shared" si="15"/>
        <v>0</v>
      </c>
    </row>
    <row r="85" spans="1:17" s="31" customFormat="1" x14ac:dyDescent="0.2">
      <c r="A85" s="33">
        <v>73</v>
      </c>
      <c r="B85" s="295" t="s">
        <v>179</v>
      </c>
      <c r="C85" s="40"/>
      <c r="D85" s="626">
        <f t="shared" si="8"/>
        <v>24</v>
      </c>
      <c r="E85" s="86">
        <v>15.48</v>
      </c>
      <c r="F85" s="289" t="s">
        <v>1128</v>
      </c>
      <c r="G85" s="44">
        <f t="shared" si="13"/>
        <v>371.52</v>
      </c>
      <c r="H85" s="290">
        <v>6</v>
      </c>
      <c r="I85" s="37">
        <f t="shared" si="9"/>
        <v>92.88</v>
      </c>
      <c r="J85" s="627">
        <v>6</v>
      </c>
      <c r="K85" s="46">
        <f t="shared" si="10"/>
        <v>92.88</v>
      </c>
      <c r="L85" s="290">
        <v>6</v>
      </c>
      <c r="M85" s="37">
        <f t="shared" si="11"/>
        <v>92.88</v>
      </c>
      <c r="N85" s="627">
        <v>6</v>
      </c>
      <c r="O85" s="32">
        <f t="shared" si="12"/>
        <v>92.88</v>
      </c>
      <c r="P85" s="28">
        <f t="shared" si="14"/>
        <v>24</v>
      </c>
      <c r="Q85" s="28">
        <f t="shared" si="15"/>
        <v>0</v>
      </c>
    </row>
    <row r="86" spans="1:17" s="31" customFormat="1" x14ac:dyDescent="0.2">
      <c r="A86" s="33">
        <v>74</v>
      </c>
      <c r="B86" s="295" t="s">
        <v>65</v>
      </c>
      <c r="C86" s="40"/>
      <c r="D86" s="626">
        <f t="shared" si="8"/>
        <v>6</v>
      </c>
      <c r="E86" s="86">
        <v>15.6</v>
      </c>
      <c r="F86" s="289" t="s">
        <v>1186</v>
      </c>
      <c r="G86" s="44">
        <f t="shared" si="13"/>
        <v>93.6</v>
      </c>
      <c r="H86" s="290">
        <v>3</v>
      </c>
      <c r="I86" s="37">
        <f t="shared" si="9"/>
        <v>46.8</v>
      </c>
      <c r="J86" s="627"/>
      <c r="K86" s="46">
        <f t="shared" si="10"/>
        <v>0</v>
      </c>
      <c r="L86" s="290">
        <v>3</v>
      </c>
      <c r="M86" s="37">
        <f t="shared" si="11"/>
        <v>46.8</v>
      </c>
      <c r="N86" s="627"/>
      <c r="O86" s="32">
        <f t="shared" si="12"/>
        <v>0</v>
      </c>
      <c r="P86" s="28">
        <f t="shared" si="14"/>
        <v>6</v>
      </c>
      <c r="Q86" s="28">
        <f t="shared" si="15"/>
        <v>0</v>
      </c>
    </row>
    <row r="87" spans="1:17" s="31" customFormat="1" x14ac:dyDescent="0.2">
      <c r="A87" s="33">
        <v>75</v>
      </c>
      <c r="B87" s="295" t="s">
        <v>1180</v>
      </c>
      <c r="C87" s="40"/>
      <c r="D87" s="626">
        <f t="shared" si="8"/>
        <v>136</v>
      </c>
      <c r="E87" s="86">
        <v>34.61</v>
      </c>
      <c r="F87" s="289" t="s">
        <v>1128</v>
      </c>
      <c r="G87" s="44">
        <f t="shared" si="13"/>
        <v>4706.96</v>
      </c>
      <c r="H87" s="290">
        <v>12</v>
      </c>
      <c r="I87" s="37">
        <f t="shared" si="9"/>
        <v>415.32</v>
      </c>
      <c r="J87" s="627">
        <v>12</v>
      </c>
      <c r="K87" s="46">
        <f t="shared" si="10"/>
        <v>415.32</v>
      </c>
      <c r="L87" s="290">
        <v>100</v>
      </c>
      <c r="M87" s="37">
        <f t="shared" si="11"/>
        <v>3461</v>
      </c>
      <c r="N87" s="627">
        <v>12</v>
      </c>
      <c r="O87" s="32">
        <f t="shared" si="12"/>
        <v>415.32</v>
      </c>
      <c r="P87" s="28">
        <f t="shared" si="14"/>
        <v>136</v>
      </c>
      <c r="Q87" s="28">
        <f t="shared" si="15"/>
        <v>0</v>
      </c>
    </row>
    <row r="88" spans="1:17" s="31" customFormat="1" x14ac:dyDescent="0.2">
      <c r="A88" s="33">
        <v>76</v>
      </c>
      <c r="B88" s="295" t="s">
        <v>1181</v>
      </c>
      <c r="C88" s="40"/>
      <c r="D88" s="626">
        <f t="shared" si="8"/>
        <v>48</v>
      </c>
      <c r="E88" s="86">
        <v>34.61</v>
      </c>
      <c r="F88" s="289" t="s">
        <v>1128</v>
      </c>
      <c r="G88" s="44">
        <f t="shared" si="13"/>
        <v>1661.28</v>
      </c>
      <c r="H88" s="290">
        <v>12</v>
      </c>
      <c r="I88" s="37">
        <f t="shared" si="9"/>
        <v>415.32</v>
      </c>
      <c r="J88" s="627">
        <v>12</v>
      </c>
      <c r="K88" s="46">
        <f t="shared" si="10"/>
        <v>415.32</v>
      </c>
      <c r="L88" s="290">
        <v>12</v>
      </c>
      <c r="M88" s="37">
        <f t="shared" si="11"/>
        <v>415.32</v>
      </c>
      <c r="N88" s="627">
        <v>12</v>
      </c>
      <c r="O88" s="32">
        <f t="shared" si="12"/>
        <v>415.32</v>
      </c>
      <c r="P88" s="28">
        <f t="shared" si="14"/>
        <v>48</v>
      </c>
      <c r="Q88" s="28">
        <f t="shared" si="15"/>
        <v>0</v>
      </c>
    </row>
    <row r="89" spans="1:17" s="31" customFormat="1" x14ac:dyDescent="0.2">
      <c r="A89" s="33">
        <v>77</v>
      </c>
      <c r="B89" s="295" t="s">
        <v>1182</v>
      </c>
      <c r="C89" s="40"/>
      <c r="D89" s="626">
        <f t="shared" si="8"/>
        <v>48</v>
      </c>
      <c r="E89" s="86">
        <v>34.61</v>
      </c>
      <c r="F89" s="289" t="s">
        <v>1128</v>
      </c>
      <c r="G89" s="44">
        <f t="shared" si="13"/>
        <v>1661.28</v>
      </c>
      <c r="H89" s="290">
        <v>12</v>
      </c>
      <c r="I89" s="37">
        <f t="shared" si="9"/>
        <v>415.32</v>
      </c>
      <c r="J89" s="627">
        <v>12</v>
      </c>
      <c r="K89" s="46">
        <f t="shared" si="10"/>
        <v>415.32</v>
      </c>
      <c r="L89" s="290">
        <v>12</v>
      </c>
      <c r="M89" s="37">
        <f t="shared" si="11"/>
        <v>415.32</v>
      </c>
      <c r="N89" s="627">
        <v>12</v>
      </c>
      <c r="O89" s="32">
        <f t="shared" si="12"/>
        <v>415.32</v>
      </c>
      <c r="P89" s="28">
        <f t="shared" si="14"/>
        <v>48</v>
      </c>
      <c r="Q89" s="28">
        <f t="shared" si="15"/>
        <v>0</v>
      </c>
    </row>
    <row r="90" spans="1:17" s="31" customFormat="1" x14ac:dyDescent="0.2">
      <c r="A90" s="33">
        <v>78</v>
      </c>
      <c r="B90" s="295" t="s">
        <v>2636</v>
      </c>
      <c r="C90" s="40"/>
      <c r="D90" s="626">
        <f t="shared" si="8"/>
        <v>48</v>
      </c>
      <c r="E90" s="86">
        <v>34.61</v>
      </c>
      <c r="F90" s="289" t="s">
        <v>1128</v>
      </c>
      <c r="G90" s="44">
        <f t="shared" ref="G90" si="16">E90*D90</f>
        <v>1661.28</v>
      </c>
      <c r="H90" s="290">
        <v>12</v>
      </c>
      <c r="I90" s="37">
        <f t="shared" si="9"/>
        <v>415.32</v>
      </c>
      <c r="J90" s="627">
        <v>12</v>
      </c>
      <c r="K90" s="46">
        <f t="shared" si="10"/>
        <v>415.32</v>
      </c>
      <c r="L90" s="290">
        <v>12</v>
      </c>
      <c r="M90" s="37">
        <f t="shared" si="11"/>
        <v>415.32</v>
      </c>
      <c r="N90" s="627">
        <v>12</v>
      </c>
      <c r="O90" s="32">
        <f t="shared" si="12"/>
        <v>415.32</v>
      </c>
      <c r="P90" s="28">
        <f t="shared" ref="P90" si="17">N90+L90+J90+H90</f>
        <v>48</v>
      </c>
      <c r="Q90" s="28">
        <f t="shared" ref="Q90" si="18">P90-D90</f>
        <v>0</v>
      </c>
    </row>
    <row r="91" spans="1:17" s="31" customFormat="1" x14ac:dyDescent="0.2">
      <c r="A91" s="33">
        <v>79</v>
      </c>
      <c r="B91" s="295" t="s">
        <v>1183</v>
      </c>
      <c r="C91" s="40"/>
      <c r="D91" s="626">
        <f t="shared" si="8"/>
        <v>12</v>
      </c>
      <c r="E91" s="86">
        <v>24.63</v>
      </c>
      <c r="F91" s="289" t="s">
        <v>1126</v>
      </c>
      <c r="G91" s="44">
        <f t="shared" si="13"/>
        <v>295.56</v>
      </c>
      <c r="H91" s="290">
        <v>3</v>
      </c>
      <c r="I91" s="37">
        <f t="shared" si="9"/>
        <v>73.89</v>
      </c>
      <c r="J91" s="627">
        <v>3</v>
      </c>
      <c r="K91" s="46">
        <f t="shared" si="10"/>
        <v>73.89</v>
      </c>
      <c r="L91" s="290">
        <v>3</v>
      </c>
      <c r="M91" s="37">
        <f t="shared" si="11"/>
        <v>73.89</v>
      </c>
      <c r="N91" s="627">
        <v>3</v>
      </c>
      <c r="O91" s="32">
        <f t="shared" si="12"/>
        <v>73.89</v>
      </c>
      <c r="P91" s="28">
        <f t="shared" si="14"/>
        <v>12</v>
      </c>
      <c r="Q91" s="28">
        <f t="shared" si="15"/>
        <v>0</v>
      </c>
    </row>
    <row r="92" spans="1:17" s="31" customFormat="1" x14ac:dyDescent="0.2">
      <c r="A92" s="33">
        <v>80</v>
      </c>
      <c r="B92" s="295" t="s">
        <v>1184</v>
      </c>
      <c r="C92" s="40"/>
      <c r="D92" s="626">
        <f t="shared" si="8"/>
        <v>12</v>
      </c>
      <c r="E92" s="86">
        <v>18.18</v>
      </c>
      <c r="F92" s="289" t="s">
        <v>1128</v>
      </c>
      <c r="G92" s="44">
        <f t="shared" si="13"/>
        <v>218.16</v>
      </c>
      <c r="H92" s="290">
        <v>3</v>
      </c>
      <c r="I92" s="37">
        <f t="shared" si="9"/>
        <v>54.54</v>
      </c>
      <c r="J92" s="627">
        <v>3</v>
      </c>
      <c r="K92" s="46">
        <f t="shared" si="10"/>
        <v>54.54</v>
      </c>
      <c r="L92" s="290">
        <v>3</v>
      </c>
      <c r="M92" s="37">
        <f t="shared" si="11"/>
        <v>54.54</v>
      </c>
      <c r="N92" s="627">
        <v>3</v>
      </c>
      <c r="O92" s="32">
        <f t="shared" si="12"/>
        <v>54.54</v>
      </c>
      <c r="P92" s="28">
        <f t="shared" si="14"/>
        <v>12</v>
      </c>
      <c r="Q92" s="28">
        <f t="shared" si="15"/>
        <v>0</v>
      </c>
    </row>
    <row r="93" spans="1:17" s="31" customFormat="1" x14ac:dyDescent="0.2">
      <c r="A93" s="33">
        <v>81</v>
      </c>
      <c r="B93" s="295" t="s">
        <v>1187</v>
      </c>
      <c r="C93" s="40"/>
      <c r="D93" s="626">
        <f t="shared" si="8"/>
        <v>16</v>
      </c>
      <c r="E93" s="86">
        <v>20.68</v>
      </c>
      <c r="F93" s="289" t="s">
        <v>159</v>
      </c>
      <c r="G93" s="44">
        <f t="shared" si="13"/>
        <v>330.88</v>
      </c>
      <c r="H93" s="290">
        <v>4</v>
      </c>
      <c r="I93" s="37">
        <f t="shared" si="9"/>
        <v>82.72</v>
      </c>
      <c r="J93" s="627">
        <v>4</v>
      </c>
      <c r="K93" s="46">
        <f t="shared" si="10"/>
        <v>82.72</v>
      </c>
      <c r="L93" s="290">
        <v>4</v>
      </c>
      <c r="M93" s="37">
        <f t="shared" si="11"/>
        <v>82.72</v>
      </c>
      <c r="N93" s="627">
        <v>4</v>
      </c>
      <c r="O93" s="32">
        <f t="shared" si="12"/>
        <v>82.72</v>
      </c>
      <c r="P93" s="28">
        <f t="shared" si="14"/>
        <v>16</v>
      </c>
      <c r="Q93" s="28">
        <f t="shared" si="15"/>
        <v>0</v>
      </c>
    </row>
    <row r="94" spans="1:17" s="31" customFormat="1" x14ac:dyDescent="0.2">
      <c r="A94" s="33">
        <v>82</v>
      </c>
      <c r="B94" s="295" t="s">
        <v>68</v>
      </c>
      <c r="C94" s="40"/>
      <c r="D94" s="626">
        <f t="shared" si="8"/>
        <v>5</v>
      </c>
      <c r="E94" s="86">
        <v>82.16</v>
      </c>
      <c r="F94" s="289" t="s">
        <v>1128</v>
      </c>
      <c r="G94" s="44">
        <f t="shared" si="13"/>
        <v>410.79999999999995</v>
      </c>
      <c r="H94" s="290">
        <v>2</v>
      </c>
      <c r="I94" s="37">
        <f t="shared" si="9"/>
        <v>164.32</v>
      </c>
      <c r="J94" s="627">
        <v>1</v>
      </c>
      <c r="K94" s="46">
        <f t="shared" si="10"/>
        <v>82.16</v>
      </c>
      <c r="L94" s="290">
        <v>1</v>
      </c>
      <c r="M94" s="37">
        <f t="shared" si="11"/>
        <v>82.16</v>
      </c>
      <c r="N94" s="627">
        <v>1</v>
      </c>
      <c r="O94" s="32">
        <f t="shared" si="12"/>
        <v>82.16</v>
      </c>
      <c r="P94" s="28">
        <f t="shared" si="14"/>
        <v>5</v>
      </c>
      <c r="Q94" s="28">
        <f t="shared" si="15"/>
        <v>0</v>
      </c>
    </row>
    <row r="95" spans="1:17" s="31" customFormat="1" x14ac:dyDescent="0.2">
      <c r="A95" s="33">
        <v>83</v>
      </c>
      <c r="B95" s="295" t="s">
        <v>264</v>
      </c>
      <c r="C95" s="40"/>
      <c r="D95" s="626">
        <f t="shared" si="8"/>
        <v>4</v>
      </c>
      <c r="E95" s="86">
        <v>55.83</v>
      </c>
      <c r="F95" s="289" t="s">
        <v>1128</v>
      </c>
      <c r="G95" s="44">
        <f t="shared" si="13"/>
        <v>223.32</v>
      </c>
      <c r="H95" s="290">
        <v>1</v>
      </c>
      <c r="I95" s="37">
        <f t="shared" si="9"/>
        <v>55.83</v>
      </c>
      <c r="J95" s="627">
        <v>1</v>
      </c>
      <c r="K95" s="46">
        <f t="shared" si="10"/>
        <v>55.83</v>
      </c>
      <c r="L95" s="290">
        <v>1</v>
      </c>
      <c r="M95" s="37">
        <f t="shared" si="11"/>
        <v>55.83</v>
      </c>
      <c r="N95" s="627">
        <v>1</v>
      </c>
      <c r="O95" s="32">
        <f t="shared" si="12"/>
        <v>55.83</v>
      </c>
      <c r="P95" s="28">
        <f t="shared" si="14"/>
        <v>4</v>
      </c>
      <c r="Q95" s="28">
        <f t="shared" si="15"/>
        <v>0</v>
      </c>
    </row>
    <row r="96" spans="1:17" s="31" customFormat="1" x14ac:dyDescent="0.2">
      <c r="A96" s="33">
        <v>84</v>
      </c>
      <c r="B96" s="295" t="s">
        <v>1188</v>
      </c>
      <c r="C96" s="40"/>
      <c r="D96" s="626">
        <f t="shared" si="8"/>
        <v>4</v>
      </c>
      <c r="E96" s="86">
        <v>18.2</v>
      </c>
      <c r="F96" s="289" t="s">
        <v>1196</v>
      </c>
      <c r="G96" s="44">
        <f t="shared" si="13"/>
        <v>72.8</v>
      </c>
      <c r="H96" s="290">
        <v>1</v>
      </c>
      <c r="I96" s="37">
        <f t="shared" si="9"/>
        <v>18.2</v>
      </c>
      <c r="J96" s="627">
        <v>1</v>
      </c>
      <c r="K96" s="46">
        <f t="shared" si="10"/>
        <v>18.2</v>
      </c>
      <c r="L96" s="290">
        <v>1</v>
      </c>
      <c r="M96" s="37">
        <f t="shared" si="11"/>
        <v>18.2</v>
      </c>
      <c r="N96" s="627">
        <v>1</v>
      </c>
      <c r="O96" s="32">
        <f t="shared" si="12"/>
        <v>18.2</v>
      </c>
      <c r="P96" s="28">
        <f t="shared" si="14"/>
        <v>4</v>
      </c>
      <c r="Q96" s="28">
        <f t="shared" si="15"/>
        <v>0</v>
      </c>
    </row>
    <row r="97" spans="1:17" s="31" customFormat="1" x14ac:dyDescent="0.2">
      <c r="A97" s="33">
        <v>85</v>
      </c>
      <c r="B97" s="295" t="s">
        <v>1189</v>
      </c>
      <c r="C97" s="40"/>
      <c r="D97" s="626">
        <f t="shared" si="8"/>
        <v>12</v>
      </c>
      <c r="E97" s="86">
        <v>55.12</v>
      </c>
      <c r="F97" s="289" t="s">
        <v>1196</v>
      </c>
      <c r="G97" s="44">
        <f t="shared" si="13"/>
        <v>661.43999999999994</v>
      </c>
      <c r="H97" s="290">
        <v>3</v>
      </c>
      <c r="I97" s="37">
        <f t="shared" si="9"/>
        <v>165.35999999999999</v>
      </c>
      <c r="J97" s="627">
        <v>3</v>
      </c>
      <c r="K97" s="46">
        <f t="shared" si="10"/>
        <v>165.35999999999999</v>
      </c>
      <c r="L97" s="290">
        <v>3</v>
      </c>
      <c r="M97" s="37">
        <f t="shared" si="11"/>
        <v>165.35999999999999</v>
      </c>
      <c r="N97" s="627">
        <v>3</v>
      </c>
      <c r="O97" s="32">
        <f t="shared" si="12"/>
        <v>165.35999999999999</v>
      </c>
      <c r="P97" s="28">
        <f t="shared" si="14"/>
        <v>12</v>
      </c>
      <c r="Q97" s="28">
        <f t="shared" si="15"/>
        <v>0</v>
      </c>
    </row>
    <row r="98" spans="1:17" s="31" customFormat="1" x14ac:dyDescent="0.2">
      <c r="A98" s="33">
        <v>86</v>
      </c>
      <c r="B98" s="295" t="s">
        <v>1190</v>
      </c>
      <c r="C98" s="40"/>
      <c r="D98" s="626">
        <f t="shared" si="8"/>
        <v>24</v>
      </c>
      <c r="E98" s="86">
        <v>106.6</v>
      </c>
      <c r="F98" s="289" t="s">
        <v>1196</v>
      </c>
      <c r="G98" s="44">
        <f t="shared" si="13"/>
        <v>2558.3999999999996</v>
      </c>
      <c r="H98" s="290">
        <v>6</v>
      </c>
      <c r="I98" s="37">
        <f t="shared" si="9"/>
        <v>639.59999999999991</v>
      </c>
      <c r="J98" s="627">
        <v>6</v>
      </c>
      <c r="K98" s="46">
        <f t="shared" si="10"/>
        <v>639.59999999999991</v>
      </c>
      <c r="L98" s="290">
        <v>6</v>
      </c>
      <c r="M98" s="37">
        <f t="shared" si="11"/>
        <v>639.59999999999991</v>
      </c>
      <c r="N98" s="627">
        <v>6</v>
      </c>
      <c r="O98" s="32">
        <f t="shared" si="12"/>
        <v>639.59999999999991</v>
      </c>
      <c r="P98" s="28">
        <f t="shared" si="14"/>
        <v>24</v>
      </c>
      <c r="Q98" s="28">
        <f t="shared" si="15"/>
        <v>0</v>
      </c>
    </row>
    <row r="99" spans="1:17" s="31" customFormat="1" x14ac:dyDescent="0.2">
      <c r="A99" s="33">
        <v>87</v>
      </c>
      <c r="B99" s="295" t="s">
        <v>1191</v>
      </c>
      <c r="C99" s="40"/>
      <c r="D99" s="626">
        <f t="shared" si="8"/>
        <v>24</v>
      </c>
      <c r="E99" s="86">
        <v>18.2</v>
      </c>
      <c r="F99" s="289" t="s">
        <v>1196</v>
      </c>
      <c r="G99" s="44">
        <f t="shared" si="13"/>
        <v>436.79999999999995</v>
      </c>
      <c r="H99" s="290">
        <v>6</v>
      </c>
      <c r="I99" s="37">
        <f t="shared" si="9"/>
        <v>109.19999999999999</v>
      </c>
      <c r="J99" s="627">
        <v>6</v>
      </c>
      <c r="K99" s="46">
        <f t="shared" si="10"/>
        <v>109.19999999999999</v>
      </c>
      <c r="L99" s="290">
        <v>6</v>
      </c>
      <c r="M99" s="37">
        <f t="shared" si="11"/>
        <v>109.19999999999999</v>
      </c>
      <c r="N99" s="627">
        <v>6</v>
      </c>
      <c r="O99" s="32">
        <f t="shared" si="12"/>
        <v>109.19999999999999</v>
      </c>
      <c r="P99" s="28">
        <f t="shared" si="14"/>
        <v>24</v>
      </c>
      <c r="Q99" s="28">
        <f t="shared" si="15"/>
        <v>0</v>
      </c>
    </row>
    <row r="100" spans="1:17" s="31" customFormat="1" x14ac:dyDescent="0.2">
      <c r="A100" s="33">
        <v>88</v>
      </c>
      <c r="B100" s="295" t="s">
        <v>1192</v>
      </c>
      <c r="C100" s="40"/>
      <c r="D100" s="626">
        <f t="shared" si="8"/>
        <v>24</v>
      </c>
      <c r="E100" s="86">
        <v>9.1</v>
      </c>
      <c r="F100" s="289" t="s">
        <v>105</v>
      </c>
      <c r="G100" s="44">
        <f t="shared" si="13"/>
        <v>218.39999999999998</v>
      </c>
      <c r="H100" s="290">
        <v>6</v>
      </c>
      <c r="I100" s="37">
        <f t="shared" si="9"/>
        <v>54.599999999999994</v>
      </c>
      <c r="J100" s="627">
        <v>6</v>
      </c>
      <c r="K100" s="46">
        <f t="shared" si="10"/>
        <v>54.599999999999994</v>
      </c>
      <c r="L100" s="290">
        <v>6</v>
      </c>
      <c r="M100" s="37">
        <f t="shared" si="11"/>
        <v>54.599999999999994</v>
      </c>
      <c r="N100" s="627">
        <v>6</v>
      </c>
      <c r="O100" s="32">
        <f t="shared" si="12"/>
        <v>54.599999999999994</v>
      </c>
      <c r="P100" s="28">
        <f t="shared" si="14"/>
        <v>24</v>
      </c>
      <c r="Q100" s="28">
        <f t="shared" si="15"/>
        <v>0</v>
      </c>
    </row>
    <row r="101" spans="1:17" s="31" customFormat="1" x14ac:dyDescent="0.2">
      <c r="A101" s="33">
        <v>89</v>
      </c>
      <c r="B101" s="295" t="s">
        <v>1193</v>
      </c>
      <c r="C101" s="40"/>
      <c r="D101" s="626">
        <f t="shared" si="8"/>
        <v>12</v>
      </c>
      <c r="E101" s="86">
        <v>65.42</v>
      </c>
      <c r="F101" s="289" t="s">
        <v>1127</v>
      </c>
      <c r="G101" s="44">
        <f t="shared" si="13"/>
        <v>785.04</v>
      </c>
      <c r="H101" s="290">
        <v>3</v>
      </c>
      <c r="I101" s="37">
        <f t="shared" si="9"/>
        <v>196.26</v>
      </c>
      <c r="J101" s="627">
        <v>3</v>
      </c>
      <c r="K101" s="46">
        <f t="shared" si="10"/>
        <v>196.26</v>
      </c>
      <c r="L101" s="290">
        <v>3</v>
      </c>
      <c r="M101" s="37">
        <f t="shared" si="11"/>
        <v>196.26</v>
      </c>
      <c r="N101" s="627">
        <v>3</v>
      </c>
      <c r="O101" s="32">
        <f t="shared" si="12"/>
        <v>196.26</v>
      </c>
      <c r="P101" s="28">
        <f t="shared" si="14"/>
        <v>12</v>
      </c>
      <c r="Q101" s="28">
        <f t="shared" si="15"/>
        <v>0</v>
      </c>
    </row>
    <row r="102" spans="1:17" s="31" customFormat="1" x14ac:dyDescent="0.2">
      <c r="A102" s="33">
        <v>90</v>
      </c>
      <c r="B102" s="295" t="s">
        <v>1194</v>
      </c>
      <c r="C102" s="40"/>
      <c r="D102" s="626">
        <f t="shared" si="8"/>
        <v>13</v>
      </c>
      <c r="E102" s="86">
        <v>3500</v>
      </c>
      <c r="F102" s="289" t="s">
        <v>1126</v>
      </c>
      <c r="G102" s="44">
        <f t="shared" si="13"/>
        <v>45500</v>
      </c>
      <c r="H102" s="290">
        <v>3</v>
      </c>
      <c r="I102" s="37">
        <f t="shared" si="9"/>
        <v>10500</v>
      </c>
      <c r="J102" s="627">
        <v>3</v>
      </c>
      <c r="K102" s="46">
        <f t="shared" si="10"/>
        <v>10500</v>
      </c>
      <c r="L102" s="290">
        <v>4</v>
      </c>
      <c r="M102" s="37">
        <f t="shared" si="11"/>
        <v>14000</v>
      </c>
      <c r="N102" s="627">
        <v>3</v>
      </c>
      <c r="O102" s="32">
        <f t="shared" si="12"/>
        <v>10500</v>
      </c>
      <c r="P102" s="28">
        <f t="shared" si="14"/>
        <v>13</v>
      </c>
      <c r="Q102" s="28">
        <f t="shared" si="15"/>
        <v>0</v>
      </c>
    </row>
    <row r="103" spans="1:17" s="31" customFormat="1" x14ac:dyDescent="0.2">
      <c r="A103" s="33">
        <v>91</v>
      </c>
      <c r="B103" s="295" t="s">
        <v>130</v>
      </c>
      <c r="C103" s="40"/>
      <c r="D103" s="626">
        <f t="shared" si="8"/>
        <v>4</v>
      </c>
      <c r="E103" s="86">
        <v>23.59</v>
      </c>
      <c r="F103" s="291" t="s">
        <v>1128</v>
      </c>
      <c r="G103" s="44">
        <f t="shared" si="13"/>
        <v>94.36</v>
      </c>
      <c r="H103" s="290">
        <v>1</v>
      </c>
      <c r="I103" s="37">
        <f t="shared" si="9"/>
        <v>23.59</v>
      </c>
      <c r="J103" s="627">
        <v>1</v>
      </c>
      <c r="K103" s="46">
        <f t="shared" si="10"/>
        <v>23.59</v>
      </c>
      <c r="L103" s="290">
        <v>1</v>
      </c>
      <c r="M103" s="37">
        <f t="shared" si="11"/>
        <v>23.59</v>
      </c>
      <c r="N103" s="627">
        <v>1</v>
      </c>
      <c r="O103" s="32">
        <f t="shared" si="12"/>
        <v>23.59</v>
      </c>
      <c r="P103" s="28">
        <f t="shared" si="14"/>
        <v>4</v>
      </c>
      <c r="Q103" s="28">
        <f t="shared" si="15"/>
        <v>0</v>
      </c>
    </row>
    <row r="104" spans="1:17" s="31" customFormat="1" x14ac:dyDescent="0.2">
      <c r="A104" s="33">
        <v>92</v>
      </c>
      <c r="B104" s="562" t="s">
        <v>1195</v>
      </c>
      <c r="C104" s="40"/>
      <c r="D104" s="626">
        <f t="shared" si="8"/>
        <v>4</v>
      </c>
      <c r="E104" s="86">
        <v>70.61</v>
      </c>
      <c r="F104" s="291" t="s">
        <v>1197</v>
      </c>
      <c r="G104" s="44">
        <f t="shared" si="13"/>
        <v>282.44</v>
      </c>
      <c r="H104" s="298">
        <v>1</v>
      </c>
      <c r="I104" s="37">
        <f t="shared" si="9"/>
        <v>70.61</v>
      </c>
      <c r="J104" s="627">
        <v>1</v>
      </c>
      <c r="K104" s="46">
        <f t="shared" si="10"/>
        <v>70.61</v>
      </c>
      <c r="L104" s="298">
        <v>1</v>
      </c>
      <c r="M104" s="37">
        <f t="shared" si="11"/>
        <v>70.61</v>
      </c>
      <c r="N104" s="627">
        <v>1</v>
      </c>
      <c r="O104" s="32">
        <f t="shared" si="12"/>
        <v>70.61</v>
      </c>
      <c r="P104" s="28">
        <f t="shared" si="14"/>
        <v>4</v>
      </c>
      <c r="Q104" s="28">
        <f t="shared" si="15"/>
        <v>0</v>
      </c>
    </row>
    <row r="105" spans="1:17" s="31" customFormat="1" x14ac:dyDescent="0.25">
      <c r="A105" s="33"/>
      <c r="B105" s="42"/>
      <c r="C105" s="40"/>
      <c r="D105" s="626"/>
      <c r="E105" s="86"/>
      <c r="F105" s="18"/>
      <c r="G105" s="44">
        <f t="shared" si="13"/>
        <v>0</v>
      </c>
      <c r="H105" s="39"/>
      <c r="I105" s="37">
        <f t="shared" si="9"/>
        <v>0</v>
      </c>
      <c r="J105" s="47"/>
      <c r="K105" s="46">
        <f t="shared" si="10"/>
        <v>0</v>
      </c>
      <c r="L105" s="39"/>
      <c r="M105" s="37">
        <f t="shared" si="11"/>
        <v>0</v>
      </c>
      <c r="N105" s="47"/>
      <c r="O105" s="32">
        <f t="shared" si="12"/>
        <v>0</v>
      </c>
      <c r="P105" s="28">
        <f t="shared" si="14"/>
        <v>0</v>
      </c>
      <c r="Q105" s="28">
        <f t="shared" si="15"/>
        <v>0</v>
      </c>
    </row>
    <row r="106" spans="1:17" s="31" customFormat="1" x14ac:dyDescent="0.25">
      <c r="A106" s="33"/>
      <c r="B106" s="107" t="s">
        <v>1198</v>
      </c>
      <c r="C106" s="40"/>
      <c r="D106" s="626"/>
      <c r="E106" s="86"/>
      <c r="F106" s="18"/>
      <c r="G106" s="44">
        <f t="shared" si="13"/>
        <v>0</v>
      </c>
      <c r="H106" s="39"/>
      <c r="I106" s="37">
        <f t="shared" si="9"/>
        <v>0</v>
      </c>
      <c r="J106" s="47"/>
      <c r="K106" s="46">
        <f t="shared" si="10"/>
        <v>0</v>
      </c>
      <c r="L106" s="39"/>
      <c r="M106" s="37">
        <f t="shared" si="11"/>
        <v>0</v>
      </c>
      <c r="N106" s="47"/>
      <c r="O106" s="32">
        <f t="shared" si="12"/>
        <v>0</v>
      </c>
      <c r="P106" s="28">
        <f t="shared" si="14"/>
        <v>0</v>
      </c>
      <c r="Q106" s="28">
        <f t="shared" si="15"/>
        <v>0</v>
      </c>
    </row>
    <row r="107" spans="1:17" s="31" customFormat="1" x14ac:dyDescent="0.2">
      <c r="A107" s="33">
        <v>93</v>
      </c>
      <c r="B107" s="295" t="s">
        <v>1199</v>
      </c>
      <c r="C107" s="40"/>
      <c r="D107" s="626">
        <f t="shared" si="8"/>
        <v>400</v>
      </c>
      <c r="E107" s="86"/>
      <c r="F107" s="289" t="s">
        <v>1204</v>
      </c>
      <c r="G107" s="44">
        <f t="shared" si="13"/>
        <v>0</v>
      </c>
      <c r="H107" s="290">
        <v>100</v>
      </c>
      <c r="I107" s="37">
        <f t="shared" si="9"/>
        <v>0</v>
      </c>
      <c r="J107" s="627">
        <v>100</v>
      </c>
      <c r="K107" s="46">
        <f t="shared" si="10"/>
        <v>0</v>
      </c>
      <c r="L107" s="290">
        <v>100</v>
      </c>
      <c r="M107" s="37">
        <f t="shared" si="11"/>
        <v>0</v>
      </c>
      <c r="N107" s="627">
        <v>100</v>
      </c>
      <c r="O107" s="32">
        <f t="shared" si="12"/>
        <v>0</v>
      </c>
      <c r="P107" s="28">
        <f t="shared" si="14"/>
        <v>400</v>
      </c>
      <c r="Q107" s="28">
        <f t="shared" si="15"/>
        <v>0</v>
      </c>
    </row>
    <row r="108" spans="1:17" s="31" customFormat="1" x14ac:dyDescent="0.2">
      <c r="A108" s="33">
        <v>94</v>
      </c>
      <c r="B108" s="451" t="s">
        <v>30</v>
      </c>
      <c r="C108" s="40"/>
      <c r="D108" s="626">
        <f t="shared" si="8"/>
        <v>8</v>
      </c>
      <c r="E108" s="86"/>
      <c r="F108" s="289" t="s">
        <v>1205</v>
      </c>
      <c r="G108" s="44">
        <f t="shared" si="13"/>
        <v>0</v>
      </c>
      <c r="H108" s="290">
        <v>2</v>
      </c>
      <c r="I108" s="37">
        <f t="shared" si="9"/>
        <v>0</v>
      </c>
      <c r="J108" s="627">
        <v>2</v>
      </c>
      <c r="K108" s="46">
        <f t="shared" si="10"/>
        <v>0</v>
      </c>
      <c r="L108" s="290">
        <v>2</v>
      </c>
      <c r="M108" s="37">
        <f t="shared" si="11"/>
        <v>0</v>
      </c>
      <c r="N108" s="627">
        <v>2</v>
      </c>
      <c r="O108" s="32">
        <f t="shared" si="12"/>
        <v>0</v>
      </c>
      <c r="P108" s="28">
        <f t="shared" si="14"/>
        <v>8</v>
      </c>
      <c r="Q108" s="28">
        <f t="shared" si="15"/>
        <v>0</v>
      </c>
    </row>
    <row r="109" spans="1:17" s="31" customFormat="1" x14ac:dyDescent="0.2">
      <c r="A109" s="33">
        <v>95</v>
      </c>
      <c r="B109" s="295" t="s">
        <v>1161</v>
      </c>
      <c r="C109" s="40"/>
      <c r="D109" s="626">
        <f t="shared" si="8"/>
        <v>24</v>
      </c>
      <c r="E109" s="86">
        <v>114.51</v>
      </c>
      <c r="F109" s="289" t="s">
        <v>1129</v>
      </c>
      <c r="G109" s="44">
        <f t="shared" si="13"/>
        <v>2748.2400000000002</v>
      </c>
      <c r="H109" s="290">
        <v>6</v>
      </c>
      <c r="I109" s="37">
        <f t="shared" si="9"/>
        <v>687.06000000000006</v>
      </c>
      <c r="J109" s="627">
        <v>6</v>
      </c>
      <c r="K109" s="46">
        <f t="shared" si="10"/>
        <v>687.06000000000006</v>
      </c>
      <c r="L109" s="290">
        <v>6</v>
      </c>
      <c r="M109" s="37">
        <f t="shared" si="11"/>
        <v>687.06000000000006</v>
      </c>
      <c r="N109" s="627">
        <v>6</v>
      </c>
      <c r="O109" s="32">
        <f t="shared" si="12"/>
        <v>687.06000000000006</v>
      </c>
      <c r="P109" s="28">
        <f t="shared" si="14"/>
        <v>24</v>
      </c>
      <c r="Q109" s="28">
        <f t="shared" si="15"/>
        <v>0</v>
      </c>
    </row>
    <row r="110" spans="1:17" s="31" customFormat="1" x14ac:dyDescent="0.2">
      <c r="A110" s="33">
        <v>96</v>
      </c>
      <c r="B110" s="295" t="s">
        <v>1200</v>
      </c>
      <c r="C110" s="40"/>
      <c r="D110" s="626">
        <f t="shared" si="8"/>
        <v>24</v>
      </c>
      <c r="E110" s="86">
        <v>114.51</v>
      </c>
      <c r="F110" s="289" t="s">
        <v>1129</v>
      </c>
      <c r="G110" s="44">
        <f t="shared" si="13"/>
        <v>2748.2400000000002</v>
      </c>
      <c r="H110" s="290">
        <v>6</v>
      </c>
      <c r="I110" s="37">
        <f t="shared" si="9"/>
        <v>687.06000000000006</v>
      </c>
      <c r="J110" s="627">
        <v>6</v>
      </c>
      <c r="K110" s="46">
        <f t="shared" si="10"/>
        <v>687.06000000000006</v>
      </c>
      <c r="L110" s="290">
        <v>6</v>
      </c>
      <c r="M110" s="37">
        <f t="shared" si="11"/>
        <v>687.06000000000006</v>
      </c>
      <c r="N110" s="627">
        <v>6</v>
      </c>
      <c r="O110" s="32">
        <f t="shared" si="12"/>
        <v>687.06000000000006</v>
      </c>
      <c r="P110" s="28">
        <f t="shared" si="14"/>
        <v>24</v>
      </c>
      <c r="Q110" s="28">
        <f t="shared" si="15"/>
        <v>0</v>
      </c>
    </row>
    <row r="111" spans="1:17" s="31" customFormat="1" x14ac:dyDescent="0.2">
      <c r="A111" s="33">
        <v>97</v>
      </c>
      <c r="B111" s="295" t="s">
        <v>1162</v>
      </c>
      <c r="C111" s="40"/>
      <c r="D111" s="626">
        <f t="shared" si="8"/>
        <v>24</v>
      </c>
      <c r="E111" s="86">
        <v>129.97999999999999</v>
      </c>
      <c r="F111" s="289" t="s">
        <v>1129</v>
      </c>
      <c r="G111" s="44">
        <f t="shared" si="13"/>
        <v>3119.5199999999995</v>
      </c>
      <c r="H111" s="290">
        <v>6</v>
      </c>
      <c r="I111" s="37">
        <f t="shared" si="9"/>
        <v>779.87999999999988</v>
      </c>
      <c r="J111" s="627">
        <v>6</v>
      </c>
      <c r="K111" s="46">
        <f t="shared" si="10"/>
        <v>779.87999999999988</v>
      </c>
      <c r="L111" s="290">
        <v>6</v>
      </c>
      <c r="M111" s="37">
        <f t="shared" si="11"/>
        <v>779.87999999999988</v>
      </c>
      <c r="N111" s="627">
        <v>6</v>
      </c>
      <c r="O111" s="32">
        <f t="shared" si="12"/>
        <v>779.87999999999988</v>
      </c>
      <c r="P111" s="28">
        <f t="shared" si="14"/>
        <v>24</v>
      </c>
      <c r="Q111" s="28">
        <f t="shared" si="15"/>
        <v>0</v>
      </c>
    </row>
    <row r="112" spans="1:17" s="31" customFormat="1" x14ac:dyDescent="0.2">
      <c r="A112" s="33">
        <v>98</v>
      </c>
      <c r="B112" s="295" t="s">
        <v>1201</v>
      </c>
      <c r="C112" s="40"/>
      <c r="D112" s="626">
        <f t="shared" si="8"/>
        <v>40</v>
      </c>
      <c r="E112" s="86">
        <v>100</v>
      </c>
      <c r="F112" s="289" t="s">
        <v>159</v>
      </c>
      <c r="G112" s="44">
        <f t="shared" si="13"/>
        <v>4000</v>
      </c>
      <c r="H112" s="290">
        <v>10</v>
      </c>
      <c r="I112" s="37">
        <f t="shared" si="9"/>
        <v>1000</v>
      </c>
      <c r="J112" s="627">
        <v>10</v>
      </c>
      <c r="K112" s="46">
        <f t="shared" si="10"/>
        <v>1000</v>
      </c>
      <c r="L112" s="290">
        <v>10</v>
      </c>
      <c r="M112" s="37">
        <f t="shared" si="11"/>
        <v>1000</v>
      </c>
      <c r="N112" s="627">
        <v>10</v>
      </c>
      <c r="O112" s="32">
        <f t="shared" si="12"/>
        <v>1000</v>
      </c>
      <c r="P112" s="28">
        <f t="shared" si="14"/>
        <v>40</v>
      </c>
      <c r="Q112" s="28">
        <f t="shared" si="15"/>
        <v>0</v>
      </c>
    </row>
    <row r="113" spans="1:17" s="31" customFormat="1" x14ac:dyDescent="0.2">
      <c r="A113" s="33">
        <v>99</v>
      </c>
      <c r="B113" s="295" t="s">
        <v>1202</v>
      </c>
      <c r="C113" s="40"/>
      <c r="D113" s="626">
        <f t="shared" si="8"/>
        <v>8</v>
      </c>
      <c r="E113" s="86">
        <v>100</v>
      </c>
      <c r="F113" s="289" t="s">
        <v>159</v>
      </c>
      <c r="G113" s="44">
        <f t="shared" si="13"/>
        <v>800</v>
      </c>
      <c r="H113" s="290">
        <v>2</v>
      </c>
      <c r="I113" s="37">
        <f t="shared" si="9"/>
        <v>200</v>
      </c>
      <c r="J113" s="627">
        <v>2</v>
      </c>
      <c r="K113" s="46">
        <f t="shared" si="10"/>
        <v>200</v>
      </c>
      <c r="L113" s="290">
        <v>2</v>
      </c>
      <c r="M113" s="37">
        <f t="shared" si="11"/>
        <v>200</v>
      </c>
      <c r="N113" s="627">
        <v>2</v>
      </c>
      <c r="O113" s="32">
        <f t="shared" si="12"/>
        <v>200</v>
      </c>
      <c r="P113" s="28">
        <f t="shared" si="14"/>
        <v>8</v>
      </c>
      <c r="Q113" s="28">
        <f t="shared" si="15"/>
        <v>0</v>
      </c>
    </row>
    <row r="114" spans="1:17" s="31" customFormat="1" x14ac:dyDescent="0.2">
      <c r="A114" s="33">
        <v>100</v>
      </c>
      <c r="B114" s="295" t="s">
        <v>936</v>
      </c>
      <c r="C114" s="40"/>
      <c r="D114" s="626">
        <f t="shared" si="8"/>
        <v>40</v>
      </c>
      <c r="E114" s="86">
        <v>20.79</v>
      </c>
      <c r="F114" s="289" t="s">
        <v>159</v>
      </c>
      <c r="G114" s="44">
        <f t="shared" si="13"/>
        <v>831.59999999999991</v>
      </c>
      <c r="H114" s="290">
        <v>10</v>
      </c>
      <c r="I114" s="37">
        <f t="shared" si="9"/>
        <v>207.89999999999998</v>
      </c>
      <c r="J114" s="627">
        <v>10</v>
      </c>
      <c r="K114" s="46">
        <f t="shared" si="10"/>
        <v>207.89999999999998</v>
      </c>
      <c r="L114" s="290">
        <v>10</v>
      </c>
      <c r="M114" s="37">
        <f t="shared" si="11"/>
        <v>207.89999999999998</v>
      </c>
      <c r="N114" s="627">
        <v>10</v>
      </c>
      <c r="O114" s="32">
        <f t="shared" si="12"/>
        <v>207.89999999999998</v>
      </c>
      <c r="P114" s="28">
        <f t="shared" si="14"/>
        <v>40</v>
      </c>
      <c r="Q114" s="28">
        <f t="shared" si="15"/>
        <v>0</v>
      </c>
    </row>
    <row r="115" spans="1:17" s="31" customFormat="1" x14ac:dyDescent="0.2">
      <c r="A115" s="33">
        <v>101</v>
      </c>
      <c r="B115" s="295" t="s">
        <v>1152</v>
      </c>
      <c r="C115" s="40"/>
      <c r="D115" s="626">
        <f t="shared" si="8"/>
        <v>12</v>
      </c>
      <c r="E115" s="86">
        <v>37.229999999999997</v>
      </c>
      <c r="F115" s="289" t="s">
        <v>1166</v>
      </c>
      <c r="G115" s="44">
        <f t="shared" si="13"/>
        <v>446.76</v>
      </c>
      <c r="H115" s="290">
        <v>3</v>
      </c>
      <c r="I115" s="37">
        <f t="shared" si="9"/>
        <v>111.69</v>
      </c>
      <c r="J115" s="627">
        <v>3</v>
      </c>
      <c r="K115" s="46">
        <f t="shared" si="10"/>
        <v>111.69</v>
      </c>
      <c r="L115" s="290">
        <v>3</v>
      </c>
      <c r="M115" s="37">
        <f t="shared" si="11"/>
        <v>111.69</v>
      </c>
      <c r="N115" s="627">
        <v>3</v>
      </c>
      <c r="O115" s="32">
        <f t="shared" si="12"/>
        <v>111.69</v>
      </c>
      <c r="P115" s="28">
        <f t="shared" si="14"/>
        <v>12</v>
      </c>
      <c r="Q115" s="28">
        <f t="shared" si="15"/>
        <v>0</v>
      </c>
    </row>
    <row r="116" spans="1:17" s="31" customFormat="1" x14ac:dyDescent="0.2">
      <c r="A116" s="33">
        <v>102</v>
      </c>
      <c r="B116" s="295" t="s">
        <v>1153</v>
      </c>
      <c r="C116" s="40"/>
      <c r="D116" s="626">
        <f t="shared" si="8"/>
        <v>4</v>
      </c>
      <c r="E116" s="86">
        <f>12*9.65</f>
        <v>115.80000000000001</v>
      </c>
      <c r="F116" s="289" t="s">
        <v>1206</v>
      </c>
      <c r="G116" s="44">
        <f t="shared" si="13"/>
        <v>463.20000000000005</v>
      </c>
      <c r="H116" s="290">
        <v>1</v>
      </c>
      <c r="I116" s="37">
        <f t="shared" si="9"/>
        <v>115.80000000000001</v>
      </c>
      <c r="J116" s="627">
        <v>1</v>
      </c>
      <c r="K116" s="46">
        <f t="shared" si="10"/>
        <v>115.80000000000001</v>
      </c>
      <c r="L116" s="290">
        <v>1</v>
      </c>
      <c r="M116" s="37">
        <f t="shared" si="11"/>
        <v>115.80000000000001</v>
      </c>
      <c r="N116" s="627">
        <v>1</v>
      </c>
      <c r="O116" s="32">
        <f t="shared" si="12"/>
        <v>115.80000000000001</v>
      </c>
      <c r="P116" s="28">
        <f t="shared" si="14"/>
        <v>4</v>
      </c>
      <c r="Q116" s="28">
        <f t="shared" si="15"/>
        <v>0</v>
      </c>
    </row>
    <row r="117" spans="1:17" s="31" customFormat="1" x14ac:dyDescent="0.2">
      <c r="A117" s="33">
        <v>103</v>
      </c>
      <c r="B117" s="295" t="s">
        <v>1154</v>
      </c>
      <c r="C117" s="40"/>
      <c r="D117" s="626">
        <f t="shared" si="8"/>
        <v>4</v>
      </c>
      <c r="E117" s="86">
        <f>12*10.31</f>
        <v>123.72</v>
      </c>
      <c r="F117" s="289" t="s">
        <v>1206</v>
      </c>
      <c r="G117" s="44">
        <f t="shared" si="13"/>
        <v>494.88</v>
      </c>
      <c r="H117" s="290">
        <v>1</v>
      </c>
      <c r="I117" s="37">
        <f t="shared" si="9"/>
        <v>123.72</v>
      </c>
      <c r="J117" s="627">
        <v>1</v>
      </c>
      <c r="K117" s="46">
        <f t="shared" si="10"/>
        <v>123.72</v>
      </c>
      <c r="L117" s="290">
        <v>1</v>
      </c>
      <c r="M117" s="37">
        <f t="shared" si="11"/>
        <v>123.72</v>
      </c>
      <c r="N117" s="627">
        <v>1</v>
      </c>
      <c r="O117" s="32">
        <f t="shared" si="12"/>
        <v>123.72</v>
      </c>
      <c r="P117" s="28">
        <f t="shared" si="14"/>
        <v>4</v>
      </c>
      <c r="Q117" s="28">
        <f t="shared" si="15"/>
        <v>0</v>
      </c>
    </row>
    <row r="118" spans="1:17" s="31" customFormat="1" x14ac:dyDescent="0.2">
      <c r="A118" s="33">
        <v>104</v>
      </c>
      <c r="B118" s="295" t="s">
        <v>1156</v>
      </c>
      <c r="C118" s="40"/>
      <c r="D118" s="626">
        <f t="shared" si="8"/>
        <v>4</v>
      </c>
      <c r="E118" s="86">
        <f>12*10.31</f>
        <v>123.72</v>
      </c>
      <c r="F118" s="289" t="s">
        <v>1206</v>
      </c>
      <c r="G118" s="44">
        <f t="shared" si="13"/>
        <v>494.88</v>
      </c>
      <c r="H118" s="290">
        <v>1</v>
      </c>
      <c r="I118" s="37">
        <f t="shared" si="9"/>
        <v>123.72</v>
      </c>
      <c r="J118" s="627">
        <v>1</v>
      </c>
      <c r="K118" s="46">
        <f t="shared" si="10"/>
        <v>123.72</v>
      </c>
      <c r="L118" s="290">
        <v>1</v>
      </c>
      <c r="M118" s="37">
        <f t="shared" si="11"/>
        <v>123.72</v>
      </c>
      <c r="N118" s="627">
        <v>1</v>
      </c>
      <c r="O118" s="32">
        <f t="shared" si="12"/>
        <v>123.72</v>
      </c>
      <c r="P118" s="28">
        <f t="shared" si="14"/>
        <v>4</v>
      </c>
      <c r="Q118" s="28">
        <f t="shared" si="15"/>
        <v>0</v>
      </c>
    </row>
    <row r="119" spans="1:17" s="31" customFormat="1" x14ac:dyDescent="0.2">
      <c r="A119" s="33">
        <v>105</v>
      </c>
      <c r="B119" s="295" t="s">
        <v>218</v>
      </c>
      <c r="C119" s="40"/>
      <c r="D119" s="626">
        <f t="shared" si="8"/>
        <v>4</v>
      </c>
      <c r="E119" s="86"/>
      <c r="F119" s="289" t="s">
        <v>1128</v>
      </c>
      <c r="G119" s="44">
        <f t="shared" si="13"/>
        <v>0</v>
      </c>
      <c r="H119" s="290">
        <v>1</v>
      </c>
      <c r="I119" s="37">
        <f t="shared" si="9"/>
        <v>0</v>
      </c>
      <c r="J119" s="627">
        <v>1</v>
      </c>
      <c r="K119" s="46">
        <f t="shared" si="10"/>
        <v>0</v>
      </c>
      <c r="L119" s="290">
        <v>1</v>
      </c>
      <c r="M119" s="37">
        <f t="shared" si="11"/>
        <v>0</v>
      </c>
      <c r="N119" s="627">
        <v>1</v>
      </c>
      <c r="O119" s="32">
        <f t="shared" si="12"/>
        <v>0</v>
      </c>
      <c r="P119" s="28">
        <f t="shared" si="14"/>
        <v>4</v>
      </c>
      <c r="Q119" s="28">
        <f t="shared" si="15"/>
        <v>0</v>
      </c>
    </row>
    <row r="120" spans="1:17" s="31" customFormat="1" x14ac:dyDescent="0.2">
      <c r="A120" s="33">
        <v>106</v>
      </c>
      <c r="B120" s="295" t="s">
        <v>1203</v>
      </c>
      <c r="C120" s="40"/>
      <c r="D120" s="626">
        <f t="shared" si="8"/>
        <v>200</v>
      </c>
      <c r="E120" s="86">
        <v>2.91</v>
      </c>
      <c r="F120" s="289" t="s">
        <v>1128</v>
      </c>
      <c r="G120" s="44">
        <f t="shared" si="13"/>
        <v>582</v>
      </c>
      <c r="H120" s="290">
        <v>50</v>
      </c>
      <c r="I120" s="37">
        <f t="shared" si="9"/>
        <v>145.5</v>
      </c>
      <c r="J120" s="627">
        <v>50</v>
      </c>
      <c r="K120" s="46">
        <f t="shared" si="10"/>
        <v>145.5</v>
      </c>
      <c r="L120" s="290">
        <v>50</v>
      </c>
      <c r="M120" s="37">
        <f t="shared" si="11"/>
        <v>145.5</v>
      </c>
      <c r="N120" s="627">
        <v>50</v>
      </c>
      <c r="O120" s="32">
        <f t="shared" si="12"/>
        <v>145.5</v>
      </c>
      <c r="P120" s="28">
        <f t="shared" si="14"/>
        <v>200</v>
      </c>
      <c r="Q120" s="28">
        <f t="shared" si="15"/>
        <v>0</v>
      </c>
    </row>
    <row r="121" spans="1:17" s="31" customFormat="1" x14ac:dyDescent="0.2">
      <c r="A121" s="33">
        <v>107</v>
      </c>
      <c r="B121" s="295" t="s">
        <v>67</v>
      </c>
      <c r="C121" s="40"/>
      <c r="D121" s="626">
        <f t="shared" si="8"/>
        <v>48</v>
      </c>
      <c r="E121" s="86">
        <v>175.6</v>
      </c>
      <c r="F121" s="289" t="s">
        <v>159</v>
      </c>
      <c r="G121" s="44">
        <f t="shared" si="13"/>
        <v>8428.7999999999993</v>
      </c>
      <c r="H121" s="290">
        <v>12</v>
      </c>
      <c r="I121" s="37">
        <f t="shared" si="9"/>
        <v>2107.1999999999998</v>
      </c>
      <c r="J121" s="627">
        <v>12</v>
      </c>
      <c r="K121" s="46">
        <f t="shared" si="10"/>
        <v>2107.1999999999998</v>
      </c>
      <c r="L121" s="290">
        <v>12</v>
      </c>
      <c r="M121" s="37">
        <f t="shared" si="11"/>
        <v>2107.1999999999998</v>
      </c>
      <c r="N121" s="627">
        <v>12</v>
      </c>
      <c r="O121" s="32">
        <f t="shared" si="12"/>
        <v>2107.1999999999998</v>
      </c>
      <c r="P121" s="28">
        <f t="shared" si="14"/>
        <v>48</v>
      </c>
      <c r="Q121" s="28">
        <f t="shared" si="15"/>
        <v>0</v>
      </c>
    </row>
    <row r="122" spans="1:17" s="31" customFormat="1" x14ac:dyDescent="0.2">
      <c r="A122" s="33">
        <v>108</v>
      </c>
      <c r="B122" s="295" t="s">
        <v>1141</v>
      </c>
      <c r="C122" s="40"/>
      <c r="D122" s="626">
        <f t="shared" si="8"/>
        <v>12</v>
      </c>
      <c r="E122" s="86">
        <v>259.2</v>
      </c>
      <c r="F122" s="289" t="s">
        <v>1126</v>
      </c>
      <c r="G122" s="44">
        <f t="shared" si="13"/>
        <v>3110.3999999999996</v>
      </c>
      <c r="H122" s="290">
        <v>3</v>
      </c>
      <c r="I122" s="37">
        <f t="shared" si="9"/>
        <v>777.59999999999991</v>
      </c>
      <c r="J122" s="627">
        <v>3</v>
      </c>
      <c r="K122" s="46">
        <f t="shared" si="10"/>
        <v>777.59999999999991</v>
      </c>
      <c r="L122" s="290">
        <v>3</v>
      </c>
      <c r="M122" s="37">
        <f t="shared" si="11"/>
        <v>777.59999999999991</v>
      </c>
      <c r="N122" s="627">
        <v>3</v>
      </c>
      <c r="O122" s="32">
        <f t="shared" si="12"/>
        <v>777.59999999999991</v>
      </c>
      <c r="P122" s="28">
        <f t="shared" si="14"/>
        <v>12</v>
      </c>
      <c r="Q122" s="28">
        <f t="shared" si="15"/>
        <v>0</v>
      </c>
    </row>
    <row r="123" spans="1:17" s="31" customFormat="1" x14ac:dyDescent="0.2">
      <c r="A123" s="33">
        <v>109</v>
      </c>
      <c r="B123" s="295" t="s">
        <v>1142</v>
      </c>
      <c r="C123" s="40"/>
      <c r="D123" s="626">
        <f t="shared" si="8"/>
        <v>12</v>
      </c>
      <c r="E123" s="86">
        <v>259.2</v>
      </c>
      <c r="F123" s="289" t="s">
        <v>1126</v>
      </c>
      <c r="G123" s="44">
        <f t="shared" si="13"/>
        <v>3110.3999999999996</v>
      </c>
      <c r="H123" s="290">
        <v>3</v>
      </c>
      <c r="I123" s="37">
        <f t="shared" si="9"/>
        <v>777.59999999999991</v>
      </c>
      <c r="J123" s="627">
        <v>3</v>
      </c>
      <c r="K123" s="46">
        <f t="shared" si="10"/>
        <v>777.59999999999991</v>
      </c>
      <c r="L123" s="290">
        <v>3</v>
      </c>
      <c r="M123" s="37">
        <f t="shared" si="11"/>
        <v>777.59999999999991</v>
      </c>
      <c r="N123" s="627">
        <v>3</v>
      </c>
      <c r="O123" s="32">
        <f t="shared" si="12"/>
        <v>777.59999999999991</v>
      </c>
      <c r="P123" s="28">
        <f t="shared" si="14"/>
        <v>12</v>
      </c>
      <c r="Q123" s="28">
        <f t="shared" si="15"/>
        <v>0</v>
      </c>
    </row>
    <row r="124" spans="1:17" s="31" customFormat="1" x14ac:dyDescent="0.2">
      <c r="A124" s="33">
        <v>110</v>
      </c>
      <c r="B124" s="295" t="s">
        <v>1139</v>
      </c>
      <c r="C124" s="40"/>
      <c r="D124" s="626">
        <f t="shared" si="8"/>
        <v>20</v>
      </c>
      <c r="E124" s="86">
        <v>259.2</v>
      </c>
      <c r="F124" s="289" t="s">
        <v>1126</v>
      </c>
      <c r="G124" s="44">
        <f t="shared" si="13"/>
        <v>5184</v>
      </c>
      <c r="H124" s="290">
        <v>5</v>
      </c>
      <c r="I124" s="37">
        <f t="shared" si="9"/>
        <v>1296</v>
      </c>
      <c r="J124" s="627">
        <v>5</v>
      </c>
      <c r="K124" s="46">
        <f t="shared" si="10"/>
        <v>1296</v>
      </c>
      <c r="L124" s="290">
        <v>5</v>
      </c>
      <c r="M124" s="37">
        <f t="shared" si="11"/>
        <v>1296</v>
      </c>
      <c r="N124" s="627">
        <v>5</v>
      </c>
      <c r="O124" s="32">
        <f t="shared" si="12"/>
        <v>1296</v>
      </c>
      <c r="P124" s="28">
        <f t="shared" si="14"/>
        <v>20</v>
      </c>
      <c r="Q124" s="28">
        <f t="shared" si="15"/>
        <v>0</v>
      </c>
    </row>
    <row r="125" spans="1:17" s="31" customFormat="1" x14ac:dyDescent="0.2">
      <c r="A125" s="33">
        <v>111</v>
      </c>
      <c r="B125" s="295" t="s">
        <v>1140</v>
      </c>
      <c r="C125" s="40"/>
      <c r="D125" s="626">
        <f t="shared" si="8"/>
        <v>12</v>
      </c>
      <c r="E125" s="86">
        <v>259.2</v>
      </c>
      <c r="F125" s="289" t="s">
        <v>1126</v>
      </c>
      <c r="G125" s="44">
        <f t="shared" si="13"/>
        <v>3110.3999999999996</v>
      </c>
      <c r="H125" s="298">
        <v>3</v>
      </c>
      <c r="I125" s="37">
        <f t="shared" si="9"/>
        <v>777.59999999999991</v>
      </c>
      <c r="J125" s="627">
        <v>3</v>
      </c>
      <c r="K125" s="46">
        <f t="shared" si="10"/>
        <v>777.59999999999991</v>
      </c>
      <c r="L125" s="298">
        <v>3</v>
      </c>
      <c r="M125" s="37">
        <f t="shared" si="11"/>
        <v>777.59999999999991</v>
      </c>
      <c r="N125" s="627">
        <v>3</v>
      </c>
      <c r="O125" s="32">
        <f t="shared" si="12"/>
        <v>777.59999999999991</v>
      </c>
      <c r="P125" s="28">
        <f t="shared" si="14"/>
        <v>12</v>
      </c>
      <c r="Q125" s="28">
        <f t="shared" si="15"/>
        <v>0</v>
      </c>
    </row>
    <row r="126" spans="1:17" s="31" customFormat="1" x14ac:dyDescent="0.25">
      <c r="A126" s="33"/>
      <c r="B126" s="42"/>
      <c r="C126" s="40"/>
      <c r="D126" s="626"/>
      <c r="E126" s="86"/>
      <c r="F126" s="18"/>
      <c r="G126" s="44">
        <f t="shared" si="13"/>
        <v>0</v>
      </c>
      <c r="H126" s="39"/>
      <c r="I126" s="37">
        <f t="shared" si="9"/>
        <v>0</v>
      </c>
      <c r="J126" s="47"/>
      <c r="K126" s="46">
        <f t="shared" si="10"/>
        <v>0</v>
      </c>
      <c r="L126" s="39"/>
      <c r="M126" s="37">
        <f t="shared" si="11"/>
        <v>0</v>
      </c>
      <c r="N126" s="47"/>
      <c r="O126" s="32">
        <f t="shared" si="12"/>
        <v>0</v>
      </c>
      <c r="P126" s="28">
        <f t="shared" si="14"/>
        <v>0</v>
      </c>
      <c r="Q126" s="28">
        <f t="shared" si="15"/>
        <v>0</v>
      </c>
    </row>
    <row r="127" spans="1:17" s="31" customFormat="1" x14ac:dyDescent="0.25">
      <c r="A127" s="33"/>
      <c r="B127" s="107" t="s">
        <v>1207</v>
      </c>
      <c r="C127" s="40"/>
      <c r="D127" s="626"/>
      <c r="E127" s="86"/>
      <c r="F127" s="18"/>
      <c r="G127" s="44">
        <f t="shared" si="13"/>
        <v>0</v>
      </c>
      <c r="H127" s="39"/>
      <c r="I127" s="37">
        <f t="shared" si="9"/>
        <v>0</v>
      </c>
      <c r="J127" s="47"/>
      <c r="K127" s="46">
        <f t="shared" si="10"/>
        <v>0</v>
      </c>
      <c r="L127" s="39"/>
      <c r="M127" s="37">
        <f t="shared" si="11"/>
        <v>0</v>
      </c>
      <c r="N127" s="47"/>
      <c r="O127" s="32">
        <f t="shared" si="12"/>
        <v>0</v>
      </c>
      <c r="P127" s="28">
        <f t="shared" si="14"/>
        <v>0</v>
      </c>
      <c r="Q127" s="28">
        <f t="shared" si="15"/>
        <v>0</v>
      </c>
    </row>
    <row r="128" spans="1:17" s="31" customFormat="1" x14ac:dyDescent="0.25">
      <c r="A128" s="33"/>
      <c r="B128" s="107" t="s">
        <v>1208</v>
      </c>
      <c r="C128" s="40"/>
      <c r="D128" s="626"/>
      <c r="E128" s="86"/>
      <c r="F128" s="18"/>
      <c r="G128" s="44">
        <f t="shared" si="13"/>
        <v>0</v>
      </c>
      <c r="H128" s="39"/>
      <c r="I128" s="37">
        <f t="shared" si="9"/>
        <v>0</v>
      </c>
      <c r="J128" s="47"/>
      <c r="K128" s="46">
        <f t="shared" si="10"/>
        <v>0</v>
      </c>
      <c r="L128" s="39"/>
      <c r="M128" s="37">
        <f t="shared" si="11"/>
        <v>0</v>
      </c>
      <c r="N128" s="47"/>
      <c r="O128" s="32">
        <f t="shared" si="12"/>
        <v>0</v>
      </c>
      <c r="P128" s="28">
        <f t="shared" si="14"/>
        <v>0</v>
      </c>
      <c r="Q128" s="28">
        <f t="shared" si="15"/>
        <v>0</v>
      </c>
    </row>
    <row r="129" spans="1:17" s="31" customFormat="1" x14ac:dyDescent="0.2">
      <c r="A129" s="33">
        <v>111</v>
      </c>
      <c r="B129" s="451" t="s">
        <v>30</v>
      </c>
      <c r="C129" s="40"/>
      <c r="D129" s="626">
        <f t="shared" si="8"/>
        <v>8</v>
      </c>
      <c r="E129" s="86"/>
      <c r="F129" s="289" t="s">
        <v>1205</v>
      </c>
      <c r="G129" s="44">
        <f t="shared" si="13"/>
        <v>0</v>
      </c>
      <c r="H129" s="290">
        <v>2</v>
      </c>
      <c r="I129" s="37">
        <f t="shared" si="9"/>
        <v>0</v>
      </c>
      <c r="J129" s="627">
        <v>2</v>
      </c>
      <c r="K129" s="46">
        <f t="shared" si="10"/>
        <v>0</v>
      </c>
      <c r="L129" s="290">
        <v>2</v>
      </c>
      <c r="M129" s="37">
        <f t="shared" si="11"/>
        <v>0</v>
      </c>
      <c r="N129" s="627">
        <v>2</v>
      </c>
      <c r="O129" s="32">
        <f t="shared" si="12"/>
        <v>0</v>
      </c>
      <c r="P129" s="28">
        <f t="shared" si="14"/>
        <v>8</v>
      </c>
      <c r="Q129" s="28">
        <f t="shared" si="15"/>
        <v>0</v>
      </c>
    </row>
    <row r="130" spans="1:17" s="31" customFormat="1" x14ac:dyDescent="0.2">
      <c r="A130" s="33">
        <v>112</v>
      </c>
      <c r="B130" s="295" t="s">
        <v>1161</v>
      </c>
      <c r="C130" s="40"/>
      <c r="D130" s="626">
        <f t="shared" si="8"/>
        <v>24</v>
      </c>
      <c r="E130" s="86">
        <v>114.51</v>
      </c>
      <c r="F130" s="289" t="s">
        <v>1129</v>
      </c>
      <c r="G130" s="44">
        <f t="shared" si="13"/>
        <v>2748.2400000000002</v>
      </c>
      <c r="H130" s="290">
        <v>6</v>
      </c>
      <c r="I130" s="37">
        <f t="shared" si="9"/>
        <v>687.06000000000006</v>
      </c>
      <c r="J130" s="627">
        <v>6</v>
      </c>
      <c r="K130" s="46">
        <f t="shared" si="10"/>
        <v>687.06000000000006</v>
      </c>
      <c r="L130" s="290">
        <v>6</v>
      </c>
      <c r="M130" s="37">
        <f t="shared" si="11"/>
        <v>687.06000000000006</v>
      </c>
      <c r="N130" s="627">
        <v>6</v>
      </c>
      <c r="O130" s="32">
        <f t="shared" si="12"/>
        <v>687.06000000000006</v>
      </c>
      <c r="P130" s="28">
        <f t="shared" si="14"/>
        <v>24</v>
      </c>
      <c r="Q130" s="28">
        <f t="shared" si="15"/>
        <v>0</v>
      </c>
    </row>
    <row r="131" spans="1:17" s="31" customFormat="1" x14ac:dyDescent="0.2">
      <c r="A131" s="33">
        <v>113</v>
      </c>
      <c r="B131" s="295" t="s">
        <v>1200</v>
      </c>
      <c r="C131" s="40"/>
      <c r="D131" s="626">
        <f t="shared" si="8"/>
        <v>24</v>
      </c>
      <c r="E131" s="86">
        <v>114.51</v>
      </c>
      <c r="F131" s="289" t="s">
        <v>1129</v>
      </c>
      <c r="G131" s="44">
        <f t="shared" si="13"/>
        <v>2748.2400000000002</v>
      </c>
      <c r="H131" s="290">
        <v>6</v>
      </c>
      <c r="I131" s="37">
        <f t="shared" si="9"/>
        <v>687.06000000000006</v>
      </c>
      <c r="J131" s="627">
        <v>6</v>
      </c>
      <c r="K131" s="46">
        <f t="shared" si="10"/>
        <v>687.06000000000006</v>
      </c>
      <c r="L131" s="290">
        <v>6</v>
      </c>
      <c r="M131" s="37">
        <f t="shared" si="11"/>
        <v>687.06000000000006</v>
      </c>
      <c r="N131" s="627">
        <v>6</v>
      </c>
      <c r="O131" s="32">
        <f t="shared" si="12"/>
        <v>687.06000000000006</v>
      </c>
      <c r="P131" s="28">
        <f t="shared" si="14"/>
        <v>24</v>
      </c>
      <c r="Q131" s="28">
        <f t="shared" si="15"/>
        <v>0</v>
      </c>
    </row>
    <row r="132" spans="1:17" s="31" customFormat="1" x14ac:dyDescent="0.2">
      <c r="A132" s="33">
        <v>114</v>
      </c>
      <c r="B132" s="295" t="s">
        <v>1162</v>
      </c>
      <c r="C132" s="40"/>
      <c r="D132" s="626">
        <f t="shared" si="8"/>
        <v>24</v>
      </c>
      <c r="E132" s="86">
        <v>129.97999999999999</v>
      </c>
      <c r="F132" s="289" t="s">
        <v>1129</v>
      </c>
      <c r="G132" s="44">
        <f t="shared" si="13"/>
        <v>3119.5199999999995</v>
      </c>
      <c r="H132" s="290">
        <v>6</v>
      </c>
      <c r="I132" s="37">
        <f t="shared" si="9"/>
        <v>779.87999999999988</v>
      </c>
      <c r="J132" s="627">
        <v>6</v>
      </c>
      <c r="K132" s="46">
        <f t="shared" si="10"/>
        <v>779.87999999999988</v>
      </c>
      <c r="L132" s="290">
        <v>6</v>
      </c>
      <c r="M132" s="37">
        <f t="shared" si="11"/>
        <v>779.87999999999988</v>
      </c>
      <c r="N132" s="627">
        <v>6</v>
      </c>
      <c r="O132" s="32">
        <f t="shared" si="12"/>
        <v>779.87999999999988</v>
      </c>
      <c r="P132" s="28">
        <f t="shared" si="14"/>
        <v>24</v>
      </c>
      <c r="Q132" s="28">
        <f t="shared" si="15"/>
        <v>0</v>
      </c>
    </row>
    <row r="133" spans="1:17" s="31" customFormat="1" x14ac:dyDescent="0.2">
      <c r="A133" s="33">
        <v>115</v>
      </c>
      <c r="B133" s="295" t="s">
        <v>1201</v>
      </c>
      <c r="C133" s="40"/>
      <c r="D133" s="626">
        <f t="shared" si="8"/>
        <v>40</v>
      </c>
      <c r="E133" s="86">
        <v>100</v>
      </c>
      <c r="F133" s="289" t="s">
        <v>159</v>
      </c>
      <c r="G133" s="44">
        <f t="shared" si="13"/>
        <v>4000</v>
      </c>
      <c r="H133" s="290">
        <v>10</v>
      </c>
      <c r="I133" s="37">
        <f t="shared" si="9"/>
        <v>1000</v>
      </c>
      <c r="J133" s="627">
        <v>10</v>
      </c>
      <c r="K133" s="46">
        <f t="shared" si="10"/>
        <v>1000</v>
      </c>
      <c r="L133" s="290">
        <v>10</v>
      </c>
      <c r="M133" s="37">
        <f t="shared" si="11"/>
        <v>1000</v>
      </c>
      <c r="N133" s="627">
        <v>10</v>
      </c>
      <c r="O133" s="32">
        <f t="shared" si="12"/>
        <v>1000</v>
      </c>
      <c r="P133" s="28">
        <f t="shared" si="14"/>
        <v>40</v>
      </c>
      <c r="Q133" s="28">
        <f t="shared" si="15"/>
        <v>0</v>
      </c>
    </row>
    <row r="134" spans="1:17" s="31" customFormat="1" x14ac:dyDescent="0.2">
      <c r="A134" s="33">
        <v>116</v>
      </c>
      <c r="B134" s="295" t="s">
        <v>1202</v>
      </c>
      <c r="C134" s="40"/>
      <c r="D134" s="626">
        <f t="shared" si="8"/>
        <v>8</v>
      </c>
      <c r="E134" s="86">
        <v>100</v>
      </c>
      <c r="F134" s="289" t="s">
        <v>159</v>
      </c>
      <c r="G134" s="44">
        <f t="shared" si="13"/>
        <v>800</v>
      </c>
      <c r="H134" s="290">
        <v>2</v>
      </c>
      <c r="I134" s="37">
        <f t="shared" si="9"/>
        <v>200</v>
      </c>
      <c r="J134" s="627">
        <v>2</v>
      </c>
      <c r="K134" s="46">
        <f t="shared" si="10"/>
        <v>200</v>
      </c>
      <c r="L134" s="290">
        <v>2</v>
      </c>
      <c r="M134" s="37">
        <f t="shared" si="11"/>
        <v>200</v>
      </c>
      <c r="N134" s="627">
        <v>2</v>
      </c>
      <c r="O134" s="32">
        <f t="shared" si="12"/>
        <v>200</v>
      </c>
      <c r="P134" s="28">
        <f t="shared" si="14"/>
        <v>8</v>
      </c>
      <c r="Q134" s="28">
        <f t="shared" si="15"/>
        <v>0</v>
      </c>
    </row>
    <row r="135" spans="1:17" s="31" customFormat="1" x14ac:dyDescent="0.2">
      <c r="A135" s="33">
        <v>117</v>
      </c>
      <c r="B135" s="295" t="s">
        <v>936</v>
      </c>
      <c r="C135" s="40"/>
      <c r="D135" s="626">
        <f t="shared" si="8"/>
        <v>40</v>
      </c>
      <c r="E135" s="86">
        <v>20.79</v>
      </c>
      <c r="F135" s="289" t="s">
        <v>159</v>
      </c>
      <c r="G135" s="44">
        <f t="shared" si="13"/>
        <v>831.59999999999991</v>
      </c>
      <c r="H135" s="290">
        <v>10</v>
      </c>
      <c r="I135" s="37">
        <f t="shared" si="9"/>
        <v>207.89999999999998</v>
      </c>
      <c r="J135" s="627">
        <v>10</v>
      </c>
      <c r="K135" s="46">
        <f t="shared" si="10"/>
        <v>207.89999999999998</v>
      </c>
      <c r="L135" s="290">
        <v>10</v>
      </c>
      <c r="M135" s="37">
        <f t="shared" si="11"/>
        <v>207.89999999999998</v>
      </c>
      <c r="N135" s="627">
        <v>10</v>
      </c>
      <c r="O135" s="32">
        <f t="shared" si="12"/>
        <v>207.89999999999998</v>
      </c>
      <c r="P135" s="28">
        <f t="shared" si="14"/>
        <v>40</v>
      </c>
      <c r="Q135" s="28">
        <f t="shared" si="15"/>
        <v>0</v>
      </c>
    </row>
    <row r="136" spans="1:17" s="31" customFormat="1" x14ac:dyDescent="0.2">
      <c r="A136" s="33">
        <v>118</v>
      </c>
      <c r="B136" s="295" t="s">
        <v>1152</v>
      </c>
      <c r="C136" s="40"/>
      <c r="D136" s="626">
        <f t="shared" si="8"/>
        <v>12</v>
      </c>
      <c r="E136" s="86">
        <v>37.229999999999997</v>
      </c>
      <c r="F136" s="289" t="s">
        <v>1166</v>
      </c>
      <c r="G136" s="44">
        <f t="shared" si="13"/>
        <v>446.76</v>
      </c>
      <c r="H136" s="290">
        <v>3</v>
      </c>
      <c r="I136" s="37">
        <f t="shared" si="9"/>
        <v>111.69</v>
      </c>
      <c r="J136" s="627">
        <v>3</v>
      </c>
      <c r="K136" s="46">
        <f t="shared" si="10"/>
        <v>111.69</v>
      </c>
      <c r="L136" s="290">
        <v>3</v>
      </c>
      <c r="M136" s="37">
        <f t="shared" si="11"/>
        <v>111.69</v>
      </c>
      <c r="N136" s="627">
        <v>3</v>
      </c>
      <c r="O136" s="32">
        <f t="shared" si="12"/>
        <v>111.69</v>
      </c>
      <c r="P136" s="28">
        <f t="shared" si="14"/>
        <v>12</v>
      </c>
      <c r="Q136" s="28">
        <f t="shared" si="15"/>
        <v>0</v>
      </c>
    </row>
    <row r="137" spans="1:17" s="31" customFormat="1" x14ac:dyDescent="0.2">
      <c r="A137" s="33">
        <v>119</v>
      </c>
      <c r="B137" s="295" t="s">
        <v>1153</v>
      </c>
      <c r="C137" s="40"/>
      <c r="D137" s="626">
        <f t="shared" si="8"/>
        <v>4</v>
      </c>
      <c r="E137" s="86">
        <f>12*9.65</f>
        <v>115.80000000000001</v>
      </c>
      <c r="F137" s="289" t="s">
        <v>1206</v>
      </c>
      <c r="G137" s="44">
        <f t="shared" si="13"/>
        <v>463.20000000000005</v>
      </c>
      <c r="H137" s="290">
        <v>1</v>
      </c>
      <c r="I137" s="37">
        <f t="shared" si="9"/>
        <v>115.80000000000001</v>
      </c>
      <c r="J137" s="627">
        <v>1</v>
      </c>
      <c r="K137" s="46">
        <f t="shared" si="10"/>
        <v>115.80000000000001</v>
      </c>
      <c r="L137" s="290">
        <v>1</v>
      </c>
      <c r="M137" s="37">
        <f t="shared" si="11"/>
        <v>115.80000000000001</v>
      </c>
      <c r="N137" s="627">
        <v>1</v>
      </c>
      <c r="O137" s="32">
        <f t="shared" si="12"/>
        <v>115.80000000000001</v>
      </c>
      <c r="P137" s="28">
        <f t="shared" si="14"/>
        <v>4</v>
      </c>
      <c r="Q137" s="28">
        <f t="shared" si="15"/>
        <v>0</v>
      </c>
    </row>
    <row r="138" spans="1:17" s="31" customFormat="1" x14ac:dyDescent="0.2">
      <c r="A138" s="33">
        <v>120</v>
      </c>
      <c r="B138" s="295" t="s">
        <v>1154</v>
      </c>
      <c r="C138" s="40"/>
      <c r="D138" s="626">
        <f t="shared" si="8"/>
        <v>4</v>
      </c>
      <c r="E138" s="86">
        <f>12*10.31</f>
        <v>123.72</v>
      </c>
      <c r="F138" s="289" t="s">
        <v>1206</v>
      </c>
      <c r="G138" s="44">
        <f t="shared" si="13"/>
        <v>494.88</v>
      </c>
      <c r="H138" s="290">
        <v>1</v>
      </c>
      <c r="I138" s="37">
        <f t="shared" si="9"/>
        <v>123.72</v>
      </c>
      <c r="J138" s="627">
        <v>1</v>
      </c>
      <c r="K138" s="46">
        <f t="shared" si="10"/>
        <v>123.72</v>
      </c>
      <c r="L138" s="290">
        <v>1</v>
      </c>
      <c r="M138" s="37">
        <f t="shared" si="11"/>
        <v>123.72</v>
      </c>
      <c r="N138" s="627">
        <v>1</v>
      </c>
      <c r="O138" s="32">
        <f t="shared" si="12"/>
        <v>123.72</v>
      </c>
      <c r="P138" s="28">
        <f t="shared" si="14"/>
        <v>4</v>
      </c>
      <c r="Q138" s="28">
        <f t="shared" si="15"/>
        <v>0</v>
      </c>
    </row>
    <row r="139" spans="1:17" s="31" customFormat="1" x14ac:dyDescent="0.2">
      <c r="A139" s="33">
        <v>121</v>
      </c>
      <c r="B139" s="295" t="s">
        <v>1130</v>
      </c>
      <c r="C139" s="40"/>
      <c r="D139" s="626">
        <f t="shared" si="8"/>
        <v>72</v>
      </c>
      <c r="E139" s="86">
        <v>69.78</v>
      </c>
      <c r="F139" s="289" t="s">
        <v>1128</v>
      </c>
      <c r="G139" s="44">
        <f t="shared" si="13"/>
        <v>5024.16</v>
      </c>
      <c r="H139" s="290">
        <v>24</v>
      </c>
      <c r="I139" s="37">
        <f t="shared" si="9"/>
        <v>1674.72</v>
      </c>
      <c r="J139" s="627">
        <v>12</v>
      </c>
      <c r="K139" s="46">
        <f t="shared" si="10"/>
        <v>837.36</v>
      </c>
      <c r="L139" s="290">
        <v>24</v>
      </c>
      <c r="M139" s="37">
        <f t="shared" si="11"/>
        <v>1674.72</v>
      </c>
      <c r="N139" s="627">
        <v>12</v>
      </c>
      <c r="O139" s="32">
        <f t="shared" si="12"/>
        <v>837.36</v>
      </c>
      <c r="P139" s="28">
        <f t="shared" si="14"/>
        <v>72</v>
      </c>
      <c r="Q139" s="28">
        <f t="shared" si="15"/>
        <v>0</v>
      </c>
    </row>
    <row r="140" spans="1:17" s="31" customFormat="1" x14ac:dyDescent="0.2">
      <c r="A140" s="33">
        <v>122</v>
      </c>
      <c r="B140" s="295" t="s">
        <v>218</v>
      </c>
      <c r="C140" s="40"/>
      <c r="D140" s="626">
        <f t="shared" si="8"/>
        <v>4</v>
      </c>
      <c r="E140" s="86"/>
      <c r="F140" s="289" t="s">
        <v>1128</v>
      </c>
      <c r="G140" s="44">
        <f t="shared" si="13"/>
        <v>0</v>
      </c>
      <c r="H140" s="290">
        <v>1</v>
      </c>
      <c r="I140" s="37">
        <f t="shared" si="9"/>
        <v>0</v>
      </c>
      <c r="J140" s="627">
        <v>1</v>
      </c>
      <c r="K140" s="46">
        <f t="shared" si="10"/>
        <v>0</v>
      </c>
      <c r="L140" s="290">
        <v>1</v>
      </c>
      <c r="M140" s="37">
        <f t="shared" si="11"/>
        <v>0</v>
      </c>
      <c r="N140" s="627">
        <v>1</v>
      </c>
      <c r="O140" s="32">
        <f t="shared" si="12"/>
        <v>0</v>
      </c>
      <c r="P140" s="28">
        <f t="shared" si="14"/>
        <v>4</v>
      </c>
      <c r="Q140" s="28">
        <f t="shared" si="15"/>
        <v>0</v>
      </c>
    </row>
    <row r="141" spans="1:17" s="31" customFormat="1" x14ac:dyDescent="0.2">
      <c r="A141" s="33">
        <v>123</v>
      </c>
      <c r="B141" s="295" t="s">
        <v>1203</v>
      </c>
      <c r="C141" s="40"/>
      <c r="D141" s="626">
        <f t="shared" si="8"/>
        <v>200</v>
      </c>
      <c r="E141" s="86">
        <v>2.91</v>
      </c>
      <c r="F141" s="289" t="s">
        <v>1128</v>
      </c>
      <c r="G141" s="44">
        <f t="shared" si="13"/>
        <v>582</v>
      </c>
      <c r="H141" s="290">
        <v>50</v>
      </c>
      <c r="I141" s="37">
        <f t="shared" si="9"/>
        <v>145.5</v>
      </c>
      <c r="J141" s="627">
        <v>50</v>
      </c>
      <c r="K141" s="46">
        <f t="shared" si="10"/>
        <v>145.5</v>
      </c>
      <c r="L141" s="290">
        <v>50</v>
      </c>
      <c r="M141" s="37">
        <f t="shared" si="11"/>
        <v>145.5</v>
      </c>
      <c r="N141" s="627">
        <v>50</v>
      </c>
      <c r="O141" s="32">
        <f t="shared" si="12"/>
        <v>145.5</v>
      </c>
      <c r="P141" s="28">
        <f t="shared" si="14"/>
        <v>200</v>
      </c>
      <c r="Q141" s="28">
        <f t="shared" si="15"/>
        <v>0</v>
      </c>
    </row>
    <row r="142" spans="1:17" s="31" customFormat="1" x14ac:dyDescent="0.2">
      <c r="A142" s="33">
        <v>124</v>
      </c>
      <c r="B142" s="295" t="s">
        <v>67</v>
      </c>
      <c r="C142" s="40"/>
      <c r="D142" s="626">
        <f t="shared" ref="D142:D205" si="19">H142+J142+L142+N142</f>
        <v>48</v>
      </c>
      <c r="E142" s="86">
        <f>10*17.56</f>
        <v>175.6</v>
      </c>
      <c r="F142" s="289" t="s">
        <v>159</v>
      </c>
      <c r="G142" s="44">
        <f t="shared" si="13"/>
        <v>8428.7999999999993</v>
      </c>
      <c r="H142" s="290">
        <v>12</v>
      </c>
      <c r="I142" s="37">
        <f t="shared" ref="I142:I205" si="20">H142*E142</f>
        <v>2107.1999999999998</v>
      </c>
      <c r="J142" s="627">
        <v>12</v>
      </c>
      <c r="K142" s="46">
        <f t="shared" ref="K142:K205" si="21">J142*E142</f>
        <v>2107.1999999999998</v>
      </c>
      <c r="L142" s="290">
        <v>12</v>
      </c>
      <c r="M142" s="37">
        <f t="shared" ref="M142:M205" si="22">L142*E142</f>
        <v>2107.1999999999998</v>
      </c>
      <c r="N142" s="627">
        <v>12</v>
      </c>
      <c r="O142" s="32">
        <f t="shared" ref="O142:O205" si="23">N142*E142</f>
        <v>2107.1999999999998</v>
      </c>
      <c r="P142" s="28">
        <f t="shared" si="14"/>
        <v>48</v>
      </c>
      <c r="Q142" s="28">
        <f t="shared" si="15"/>
        <v>0</v>
      </c>
    </row>
    <row r="143" spans="1:17" s="31" customFormat="1" x14ac:dyDescent="0.2">
      <c r="A143" s="33">
        <v>125</v>
      </c>
      <c r="B143" s="295" t="s">
        <v>1141</v>
      </c>
      <c r="C143" s="40"/>
      <c r="D143" s="626">
        <f t="shared" si="19"/>
        <v>12</v>
      </c>
      <c r="E143" s="86">
        <v>259.2</v>
      </c>
      <c r="F143" s="289" t="s">
        <v>1126</v>
      </c>
      <c r="G143" s="44">
        <f t="shared" si="13"/>
        <v>3110.3999999999996</v>
      </c>
      <c r="H143" s="290">
        <v>3</v>
      </c>
      <c r="I143" s="37">
        <f t="shared" si="20"/>
        <v>777.59999999999991</v>
      </c>
      <c r="J143" s="627">
        <v>3</v>
      </c>
      <c r="K143" s="46">
        <f t="shared" si="21"/>
        <v>777.59999999999991</v>
      </c>
      <c r="L143" s="290">
        <v>3</v>
      </c>
      <c r="M143" s="37">
        <f t="shared" si="22"/>
        <v>777.59999999999991</v>
      </c>
      <c r="N143" s="627">
        <v>3</v>
      </c>
      <c r="O143" s="32">
        <f t="shared" si="23"/>
        <v>777.59999999999991</v>
      </c>
      <c r="P143" s="28">
        <f t="shared" si="14"/>
        <v>12</v>
      </c>
      <c r="Q143" s="28">
        <f t="shared" si="15"/>
        <v>0</v>
      </c>
    </row>
    <row r="144" spans="1:17" s="31" customFormat="1" x14ac:dyDescent="0.2">
      <c r="A144" s="33">
        <v>126</v>
      </c>
      <c r="B144" s="295" t="s">
        <v>1142</v>
      </c>
      <c r="C144" s="40"/>
      <c r="D144" s="626">
        <f t="shared" si="19"/>
        <v>12</v>
      </c>
      <c r="E144" s="86">
        <v>259.2</v>
      </c>
      <c r="F144" s="289" t="s">
        <v>1126</v>
      </c>
      <c r="G144" s="44">
        <f t="shared" ref="G144:G196" si="24">E144*D144</f>
        <v>3110.3999999999996</v>
      </c>
      <c r="H144" s="290">
        <v>3</v>
      </c>
      <c r="I144" s="37">
        <f t="shared" si="20"/>
        <v>777.59999999999991</v>
      </c>
      <c r="J144" s="627">
        <v>3</v>
      </c>
      <c r="K144" s="46">
        <f t="shared" si="21"/>
        <v>777.59999999999991</v>
      </c>
      <c r="L144" s="290">
        <v>3</v>
      </c>
      <c r="M144" s="37">
        <f t="shared" si="22"/>
        <v>777.59999999999991</v>
      </c>
      <c r="N144" s="627">
        <v>3</v>
      </c>
      <c r="O144" s="32">
        <f t="shared" si="23"/>
        <v>777.59999999999991</v>
      </c>
      <c r="P144" s="28">
        <f>N144+L144+J144+H144</f>
        <v>12</v>
      </c>
      <c r="Q144" s="28">
        <f>P144-D144</f>
        <v>0</v>
      </c>
    </row>
    <row r="145" spans="1:17" s="31" customFormat="1" x14ac:dyDescent="0.2">
      <c r="A145" s="33">
        <v>127</v>
      </c>
      <c r="B145" s="295" t="s">
        <v>1139</v>
      </c>
      <c r="C145" s="40"/>
      <c r="D145" s="626">
        <f t="shared" si="19"/>
        <v>20</v>
      </c>
      <c r="E145" s="86">
        <v>259.2</v>
      </c>
      <c r="F145" s="289" t="s">
        <v>1126</v>
      </c>
      <c r="G145" s="44">
        <f t="shared" si="24"/>
        <v>5184</v>
      </c>
      <c r="H145" s="290">
        <v>5</v>
      </c>
      <c r="I145" s="37">
        <f t="shared" si="20"/>
        <v>1296</v>
      </c>
      <c r="J145" s="627">
        <v>5</v>
      </c>
      <c r="K145" s="46">
        <f t="shared" si="21"/>
        <v>1296</v>
      </c>
      <c r="L145" s="290">
        <v>5</v>
      </c>
      <c r="M145" s="37">
        <f t="shared" si="22"/>
        <v>1296</v>
      </c>
      <c r="N145" s="627">
        <v>5</v>
      </c>
      <c r="O145" s="32">
        <f t="shared" si="23"/>
        <v>1296</v>
      </c>
      <c r="P145" s="28">
        <f>N145+L145+J145+H145</f>
        <v>20</v>
      </c>
      <c r="Q145" s="28">
        <f>P145-D145</f>
        <v>0</v>
      </c>
    </row>
    <row r="146" spans="1:17" s="31" customFormat="1" x14ac:dyDescent="0.25">
      <c r="A146" s="33"/>
      <c r="B146" s="42"/>
      <c r="C146" s="40"/>
      <c r="D146" s="626"/>
      <c r="E146" s="86"/>
      <c r="F146" s="18"/>
      <c r="G146" s="44">
        <f t="shared" si="24"/>
        <v>0</v>
      </c>
      <c r="H146" s="39"/>
      <c r="I146" s="37">
        <f t="shared" si="20"/>
        <v>0</v>
      </c>
      <c r="J146" s="47"/>
      <c r="K146" s="46">
        <f t="shared" si="21"/>
        <v>0</v>
      </c>
      <c r="L146" s="39"/>
      <c r="M146" s="37">
        <f t="shared" si="22"/>
        <v>0</v>
      </c>
      <c r="N146" s="47"/>
      <c r="O146" s="32">
        <f t="shared" si="23"/>
        <v>0</v>
      </c>
      <c r="P146" s="28">
        <f>N146+L146+J146+H146</f>
        <v>0</v>
      </c>
      <c r="Q146" s="28">
        <f>P146-D146</f>
        <v>0</v>
      </c>
    </row>
    <row r="147" spans="1:17" s="31" customFormat="1" x14ac:dyDescent="0.25">
      <c r="A147" s="33"/>
      <c r="B147" s="107" t="s">
        <v>1209</v>
      </c>
      <c r="C147" s="40"/>
      <c r="D147" s="626"/>
      <c r="E147" s="86"/>
      <c r="F147" s="18"/>
      <c r="G147" s="44">
        <f t="shared" si="24"/>
        <v>0</v>
      </c>
      <c r="H147" s="39"/>
      <c r="I147" s="37">
        <f t="shared" si="20"/>
        <v>0</v>
      </c>
      <c r="J147" s="47"/>
      <c r="K147" s="46">
        <f t="shared" si="21"/>
        <v>0</v>
      </c>
      <c r="L147" s="39"/>
      <c r="M147" s="37">
        <f t="shared" si="22"/>
        <v>0</v>
      </c>
      <c r="N147" s="47"/>
      <c r="O147" s="32">
        <f t="shared" si="23"/>
        <v>0</v>
      </c>
      <c r="P147" s="28">
        <f t="shared" ref="P147:P178" si="25">N147+L147+J147+H147</f>
        <v>0</v>
      </c>
      <c r="Q147" s="28">
        <f t="shared" ref="Q147:Q178" si="26">P147-D147</f>
        <v>0</v>
      </c>
    </row>
    <row r="148" spans="1:17" s="31" customFormat="1" x14ac:dyDescent="0.25">
      <c r="A148" s="33">
        <v>128</v>
      </c>
      <c r="B148" s="42" t="s">
        <v>2437</v>
      </c>
      <c r="C148" s="40"/>
      <c r="D148" s="626"/>
      <c r="E148" s="86"/>
      <c r="F148" s="18" t="s">
        <v>1800</v>
      </c>
      <c r="G148" s="44">
        <f t="shared" ref="G148:G151" si="27">E148*D148</f>
        <v>0</v>
      </c>
      <c r="H148" s="39"/>
      <c r="I148" s="37">
        <f t="shared" si="20"/>
        <v>0</v>
      </c>
      <c r="J148" s="47"/>
      <c r="K148" s="46">
        <f t="shared" si="21"/>
        <v>0</v>
      </c>
      <c r="L148" s="39"/>
      <c r="M148" s="37">
        <f t="shared" si="22"/>
        <v>0</v>
      </c>
      <c r="N148" s="47"/>
      <c r="O148" s="32">
        <f t="shared" si="23"/>
        <v>0</v>
      </c>
      <c r="P148" s="28">
        <f t="shared" ref="P148:P155" si="28">N148+L148+J148+H148</f>
        <v>0</v>
      </c>
      <c r="Q148" s="28">
        <f t="shared" ref="Q148:Q155" si="29">P148-D148</f>
        <v>0</v>
      </c>
    </row>
    <row r="149" spans="1:17" s="31" customFormat="1" x14ac:dyDescent="0.25">
      <c r="A149" s="33">
        <v>129</v>
      </c>
      <c r="B149" s="42" t="s">
        <v>1788</v>
      </c>
      <c r="C149" s="40"/>
      <c r="D149" s="626"/>
      <c r="E149" s="86"/>
      <c r="F149" s="18"/>
      <c r="G149" s="44">
        <f t="shared" si="27"/>
        <v>0</v>
      </c>
      <c r="H149" s="39"/>
      <c r="I149" s="37">
        <f t="shared" si="20"/>
        <v>0</v>
      </c>
      <c r="J149" s="47"/>
      <c r="K149" s="46">
        <f t="shared" si="21"/>
        <v>0</v>
      </c>
      <c r="L149" s="39"/>
      <c r="M149" s="37">
        <f t="shared" si="22"/>
        <v>0</v>
      </c>
      <c r="N149" s="47"/>
      <c r="O149" s="32">
        <f t="shared" si="23"/>
        <v>0</v>
      </c>
      <c r="P149" s="28">
        <f t="shared" si="28"/>
        <v>0</v>
      </c>
      <c r="Q149" s="28">
        <f t="shared" si="29"/>
        <v>0</v>
      </c>
    </row>
    <row r="150" spans="1:17" s="31" customFormat="1" x14ac:dyDescent="0.25">
      <c r="A150" s="33">
        <v>130</v>
      </c>
      <c r="B150" s="42" t="s">
        <v>2630</v>
      </c>
      <c r="C150" s="40"/>
      <c r="D150" s="626"/>
      <c r="E150" s="86"/>
      <c r="F150" s="18" t="s">
        <v>2217</v>
      </c>
      <c r="G150" s="44">
        <f t="shared" si="27"/>
        <v>0</v>
      </c>
      <c r="H150" s="39"/>
      <c r="I150" s="37">
        <f t="shared" si="20"/>
        <v>0</v>
      </c>
      <c r="J150" s="47"/>
      <c r="K150" s="46">
        <f t="shared" si="21"/>
        <v>0</v>
      </c>
      <c r="L150" s="39"/>
      <c r="M150" s="37">
        <f t="shared" si="22"/>
        <v>0</v>
      </c>
      <c r="N150" s="47"/>
      <c r="O150" s="32">
        <f t="shared" si="23"/>
        <v>0</v>
      </c>
      <c r="P150" s="28">
        <f t="shared" si="28"/>
        <v>0</v>
      </c>
      <c r="Q150" s="28">
        <f t="shared" si="29"/>
        <v>0</v>
      </c>
    </row>
    <row r="151" spans="1:17" s="31" customFormat="1" x14ac:dyDescent="0.25">
      <c r="A151" s="33">
        <v>131</v>
      </c>
      <c r="B151" s="42" t="s">
        <v>2631</v>
      </c>
      <c r="C151" s="40"/>
      <c r="D151" s="626"/>
      <c r="E151" s="86"/>
      <c r="F151" s="18" t="s">
        <v>1800</v>
      </c>
      <c r="G151" s="44">
        <f t="shared" si="27"/>
        <v>0</v>
      </c>
      <c r="H151" s="39"/>
      <c r="I151" s="37">
        <f t="shared" si="20"/>
        <v>0</v>
      </c>
      <c r="J151" s="47"/>
      <c r="K151" s="46">
        <f t="shared" si="21"/>
        <v>0</v>
      </c>
      <c r="L151" s="39"/>
      <c r="M151" s="37">
        <f t="shared" si="22"/>
        <v>0</v>
      </c>
      <c r="N151" s="47"/>
      <c r="O151" s="32">
        <f t="shared" si="23"/>
        <v>0</v>
      </c>
      <c r="P151" s="28">
        <f t="shared" si="28"/>
        <v>0</v>
      </c>
      <c r="Q151" s="28">
        <f t="shared" si="29"/>
        <v>0</v>
      </c>
    </row>
    <row r="152" spans="1:17" s="31" customFormat="1" x14ac:dyDescent="0.25">
      <c r="A152" s="33">
        <v>132</v>
      </c>
      <c r="B152" s="42" t="s">
        <v>2632</v>
      </c>
      <c r="C152" s="40"/>
      <c r="D152" s="626"/>
      <c r="E152" s="86"/>
      <c r="F152" s="18" t="s">
        <v>1800</v>
      </c>
      <c r="G152" s="44">
        <f t="shared" si="24"/>
        <v>0</v>
      </c>
      <c r="H152" s="39"/>
      <c r="I152" s="37">
        <f t="shared" si="20"/>
        <v>0</v>
      </c>
      <c r="J152" s="47"/>
      <c r="K152" s="46">
        <f t="shared" si="21"/>
        <v>0</v>
      </c>
      <c r="L152" s="39"/>
      <c r="M152" s="37">
        <f t="shared" si="22"/>
        <v>0</v>
      </c>
      <c r="N152" s="47"/>
      <c r="O152" s="32">
        <f t="shared" si="23"/>
        <v>0</v>
      </c>
      <c r="P152" s="28">
        <f t="shared" si="28"/>
        <v>0</v>
      </c>
      <c r="Q152" s="28">
        <f t="shared" si="29"/>
        <v>0</v>
      </c>
    </row>
    <row r="153" spans="1:17" s="31" customFormat="1" x14ac:dyDescent="0.25">
      <c r="A153" s="33">
        <v>133</v>
      </c>
      <c r="B153" s="42" t="s">
        <v>2633</v>
      </c>
      <c r="C153" s="40"/>
      <c r="D153" s="626"/>
      <c r="E153" s="86"/>
      <c r="F153" s="18"/>
      <c r="G153" s="44">
        <f t="shared" si="24"/>
        <v>0</v>
      </c>
      <c r="H153" s="39"/>
      <c r="I153" s="37">
        <f t="shared" si="20"/>
        <v>0</v>
      </c>
      <c r="J153" s="47"/>
      <c r="K153" s="46">
        <f t="shared" si="21"/>
        <v>0</v>
      </c>
      <c r="L153" s="39"/>
      <c r="M153" s="37">
        <f t="shared" si="22"/>
        <v>0</v>
      </c>
      <c r="N153" s="47"/>
      <c r="O153" s="32">
        <f t="shared" si="23"/>
        <v>0</v>
      </c>
      <c r="P153" s="28">
        <f t="shared" si="28"/>
        <v>0</v>
      </c>
      <c r="Q153" s="28">
        <f t="shared" si="29"/>
        <v>0</v>
      </c>
    </row>
    <row r="154" spans="1:17" s="31" customFormat="1" x14ac:dyDescent="0.25">
      <c r="A154" s="33">
        <v>134</v>
      </c>
      <c r="B154" s="42" t="s">
        <v>2634</v>
      </c>
      <c r="C154" s="40"/>
      <c r="D154" s="626"/>
      <c r="E154" s="86"/>
      <c r="F154" s="18"/>
      <c r="G154" s="44">
        <f t="shared" ref="G154:G155" si="30">E154*D154</f>
        <v>0</v>
      </c>
      <c r="H154" s="39"/>
      <c r="I154" s="37">
        <f t="shared" si="20"/>
        <v>0</v>
      </c>
      <c r="J154" s="47"/>
      <c r="K154" s="46">
        <f t="shared" si="21"/>
        <v>0</v>
      </c>
      <c r="L154" s="39"/>
      <c r="M154" s="37">
        <f t="shared" si="22"/>
        <v>0</v>
      </c>
      <c r="N154" s="47"/>
      <c r="O154" s="32">
        <f t="shared" si="23"/>
        <v>0</v>
      </c>
      <c r="P154" s="28">
        <f t="shared" si="28"/>
        <v>0</v>
      </c>
      <c r="Q154" s="28">
        <f t="shared" si="29"/>
        <v>0</v>
      </c>
    </row>
    <row r="155" spans="1:17" s="31" customFormat="1" x14ac:dyDescent="0.25">
      <c r="A155" s="33"/>
      <c r="B155" s="107" t="s">
        <v>2635</v>
      </c>
      <c r="C155" s="40"/>
      <c r="D155" s="626"/>
      <c r="E155" s="86"/>
      <c r="F155" s="18"/>
      <c r="G155" s="44">
        <f t="shared" si="30"/>
        <v>0</v>
      </c>
      <c r="H155" s="39"/>
      <c r="I155" s="37">
        <f t="shared" si="20"/>
        <v>0</v>
      </c>
      <c r="J155" s="47"/>
      <c r="K155" s="46">
        <f t="shared" si="21"/>
        <v>0</v>
      </c>
      <c r="L155" s="39"/>
      <c r="M155" s="37">
        <f t="shared" si="22"/>
        <v>0</v>
      </c>
      <c r="N155" s="47"/>
      <c r="O155" s="32">
        <f t="shared" si="23"/>
        <v>0</v>
      </c>
      <c r="P155" s="28">
        <f t="shared" si="28"/>
        <v>0</v>
      </c>
      <c r="Q155" s="28">
        <f t="shared" si="29"/>
        <v>0</v>
      </c>
    </row>
    <row r="156" spans="1:17" s="31" customFormat="1" x14ac:dyDescent="0.2">
      <c r="A156" s="33">
        <v>135</v>
      </c>
      <c r="B156" s="295" t="s">
        <v>1210</v>
      </c>
      <c r="C156" s="40"/>
      <c r="D156" s="626">
        <f t="shared" si="19"/>
        <v>24</v>
      </c>
      <c r="E156" s="86">
        <v>114.51</v>
      </c>
      <c r="F156" s="289" t="s">
        <v>1129</v>
      </c>
      <c r="G156" s="44">
        <f t="shared" si="24"/>
        <v>2748.2400000000002</v>
      </c>
      <c r="H156" s="290">
        <v>6</v>
      </c>
      <c r="I156" s="37">
        <f t="shared" si="20"/>
        <v>687.06000000000006</v>
      </c>
      <c r="J156" s="627">
        <v>6</v>
      </c>
      <c r="K156" s="46">
        <f t="shared" si="21"/>
        <v>687.06000000000006</v>
      </c>
      <c r="L156" s="290">
        <v>6</v>
      </c>
      <c r="M156" s="37">
        <f t="shared" si="22"/>
        <v>687.06000000000006</v>
      </c>
      <c r="N156" s="627">
        <v>6</v>
      </c>
      <c r="O156" s="32">
        <f t="shared" si="23"/>
        <v>687.06000000000006</v>
      </c>
      <c r="P156" s="28">
        <f t="shared" si="25"/>
        <v>24</v>
      </c>
      <c r="Q156" s="28">
        <f t="shared" si="26"/>
        <v>0</v>
      </c>
    </row>
    <row r="157" spans="1:17" s="31" customFormat="1" x14ac:dyDescent="0.2">
      <c r="A157" s="33">
        <v>136</v>
      </c>
      <c r="B157" s="295" t="s">
        <v>1211</v>
      </c>
      <c r="C157" s="40"/>
      <c r="D157" s="626">
        <f t="shared" si="19"/>
        <v>24</v>
      </c>
      <c r="E157" s="86">
        <v>114.51</v>
      </c>
      <c r="F157" s="289" t="s">
        <v>1129</v>
      </c>
      <c r="G157" s="44">
        <f t="shared" si="24"/>
        <v>2748.2400000000002</v>
      </c>
      <c r="H157" s="290">
        <v>6</v>
      </c>
      <c r="I157" s="37">
        <f t="shared" si="20"/>
        <v>687.06000000000006</v>
      </c>
      <c r="J157" s="627">
        <v>6</v>
      </c>
      <c r="K157" s="46">
        <f t="shared" si="21"/>
        <v>687.06000000000006</v>
      </c>
      <c r="L157" s="290">
        <v>6</v>
      </c>
      <c r="M157" s="37">
        <f t="shared" si="22"/>
        <v>687.06000000000006</v>
      </c>
      <c r="N157" s="627">
        <v>6</v>
      </c>
      <c r="O157" s="32">
        <f t="shared" si="23"/>
        <v>687.06000000000006</v>
      </c>
      <c r="P157" s="28">
        <f t="shared" si="25"/>
        <v>24</v>
      </c>
      <c r="Q157" s="28">
        <f t="shared" si="26"/>
        <v>0</v>
      </c>
    </row>
    <row r="158" spans="1:17" s="31" customFormat="1" x14ac:dyDescent="0.2">
      <c r="A158" s="33">
        <v>137</v>
      </c>
      <c r="B158" s="295" t="s">
        <v>1212</v>
      </c>
      <c r="C158" s="40"/>
      <c r="D158" s="626">
        <f t="shared" si="19"/>
        <v>24</v>
      </c>
      <c r="E158" s="86">
        <v>129.97999999999999</v>
      </c>
      <c r="F158" s="289" t="s">
        <v>1129</v>
      </c>
      <c r="G158" s="44">
        <f t="shared" si="24"/>
        <v>3119.5199999999995</v>
      </c>
      <c r="H158" s="290">
        <v>6</v>
      </c>
      <c r="I158" s="37">
        <f t="shared" si="20"/>
        <v>779.87999999999988</v>
      </c>
      <c r="J158" s="627">
        <v>6</v>
      </c>
      <c r="K158" s="46">
        <f t="shared" si="21"/>
        <v>779.87999999999988</v>
      </c>
      <c r="L158" s="290">
        <v>6</v>
      </c>
      <c r="M158" s="37">
        <f t="shared" si="22"/>
        <v>779.87999999999988</v>
      </c>
      <c r="N158" s="627">
        <v>6</v>
      </c>
      <c r="O158" s="32">
        <f t="shared" si="23"/>
        <v>779.87999999999988</v>
      </c>
      <c r="P158" s="28">
        <f t="shared" si="25"/>
        <v>24</v>
      </c>
      <c r="Q158" s="28">
        <f t="shared" si="26"/>
        <v>0</v>
      </c>
    </row>
    <row r="159" spans="1:17" s="31" customFormat="1" x14ac:dyDescent="0.2">
      <c r="A159" s="33">
        <v>138</v>
      </c>
      <c r="B159" s="295" t="s">
        <v>1141</v>
      </c>
      <c r="C159" s="40"/>
      <c r="D159" s="626">
        <f t="shared" si="19"/>
        <v>12</v>
      </c>
      <c r="E159" s="86">
        <v>259.2</v>
      </c>
      <c r="F159" s="289" t="s">
        <v>1126</v>
      </c>
      <c r="G159" s="44">
        <f t="shared" si="24"/>
        <v>3110.3999999999996</v>
      </c>
      <c r="H159" s="290">
        <v>3</v>
      </c>
      <c r="I159" s="37">
        <f t="shared" si="20"/>
        <v>777.59999999999991</v>
      </c>
      <c r="J159" s="627">
        <v>3</v>
      </c>
      <c r="K159" s="46">
        <f t="shared" si="21"/>
        <v>777.59999999999991</v>
      </c>
      <c r="L159" s="290">
        <v>3</v>
      </c>
      <c r="M159" s="37">
        <f t="shared" si="22"/>
        <v>777.59999999999991</v>
      </c>
      <c r="N159" s="627">
        <v>3</v>
      </c>
      <c r="O159" s="32">
        <f t="shared" si="23"/>
        <v>777.59999999999991</v>
      </c>
      <c r="P159" s="28">
        <f t="shared" si="25"/>
        <v>12</v>
      </c>
      <c r="Q159" s="28">
        <f t="shared" si="26"/>
        <v>0</v>
      </c>
    </row>
    <row r="160" spans="1:17" s="31" customFormat="1" x14ac:dyDescent="0.2">
      <c r="A160" s="33">
        <v>139</v>
      </c>
      <c r="B160" s="295" t="s">
        <v>1142</v>
      </c>
      <c r="C160" s="40"/>
      <c r="D160" s="626">
        <f t="shared" si="19"/>
        <v>12</v>
      </c>
      <c r="E160" s="86">
        <v>259.2</v>
      </c>
      <c r="F160" s="289" t="s">
        <v>1126</v>
      </c>
      <c r="G160" s="44">
        <f t="shared" si="24"/>
        <v>3110.3999999999996</v>
      </c>
      <c r="H160" s="290">
        <v>3</v>
      </c>
      <c r="I160" s="37">
        <f t="shared" si="20"/>
        <v>777.59999999999991</v>
      </c>
      <c r="J160" s="627">
        <v>3</v>
      </c>
      <c r="K160" s="46">
        <f t="shared" si="21"/>
        <v>777.59999999999991</v>
      </c>
      <c r="L160" s="290">
        <v>3</v>
      </c>
      <c r="M160" s="37">
        <f t="shared" si="22"/>
        <v>777.59999999999991</v>
      </c>
      <c r="N160" s="627">
        <v>3</v>
      </c>
      <c r="O160" s="32">
        <f t="shared" si="23"/>
        <v>777.59999999999991</v>
      </c>
      <c r="P160" s="28">
        <f t="shared" si="25"/>
        <v>12</v>
      </c>
      <c r="Q160" s="28">
        <f t="shared" si="26"/>
        <v>0</v>
      </c>
    </row>
    <row r="161" spans="1:17" s="31" customFormat="1" x14ac:dyDescent="0.2">
      <c r="A161" s="33">
        <v>140</v>
      </c>
      <c r="B161" s="295" t="s">
        <v>1139</v>
      </c>
      <c r="C161" s="40"/>
      <c r="D161" s="626">
        <f t="shared" si="19"/>
        <v>18</v>
      </c>
      <c r="E161" s="86">
        <v>259.2</v>
      </c>
      <c r="F161" s="289" t="s">
        <v>1126</v>
      </c>
      <c r="G161" s="44">
        <f t="shared" si="24"/>
        <v>4665.5999999999995</v>
      </c>
      <c r="H161" s="290">
        <v>5</v>
      </c>
      <c r="I161" s="37">
        <f t="shared" si="20"/>
        <v>1296</v>
      </c>
      <c r="J161" s="627">
        <v>3</v>
      </c>
      <c r="K161" s="46">
        <f t="shared" si="21"/>
        <v>777.59999999999991</v>
      </c>
      <c r="L161" s="290">
        <v>5</v>
      </c>
      <c r="M161" s="37">
        <f t="shared" si="22"/>
        <v>1296</v>
      </c>
      <c r="N161" s="627">
        <v>5</v>
      </c>
      <c r="O161" s="32">
        <f t="shared" si="23"/>
        <v>1296</v>
      </c>
      <c r="P161" s="28">
        <f t="shared" si="25"/>
        <v>18</v>
      </c>
      <c r="Q161" s="28">
        <f t="shared" si="26"/>
        <v>0</v>
      </c>
    </row>
    <row r="162" spans="1:17" s="31" customFormat="1" x14ac:dyDescent="0.2">
      <c r="A162" s="33">
        <v>141</v>
      </c>
      <c r="B162" s="295" t="s">
        <v>1140</v>
      </c>
      <c r="C162" s="40"/>
      <c r="D162" s="626">
        <f t="shared" si="19"/>
        <v>12</v>
      </c>
      <c r="E162" s="86">
        <v>259.2</v>
      </c>
      <c r="F162" s="289" t="s">
        <v>1126</v>
      </c>
      <c r="G162" s="44">
        <f t="shared" si="24"/>
        <v>3110.3999999999996</v>
      </c>
      <c r="H162" s="290">
        <v>3</v>
      </c>
      <c r="I162" s="37">
        <f t="shared" si="20"/>
        <v>777.59999999999991</v>
      </c>
      <c r="J162" s="627">
        <v>3</v>
      </c>
      <c r="K162" s="46">
        <f t="shared" si="21"/>
        <v>777.59999999999991</v>
      </c>
      <c r="L162" s="290">
        <v>3</v>
      </c>
      <c r="M162" s="37">
        <f t="shared" si="22"/>
        <v>777.59999999999991</v>
      </c>
      <c r="N162" s="627">
        <v>3</v>
      </c>
      <c r="O162" s="32">
        <f t="shared" si="23"/>
        <v>777.59999999999991</v>
      </c>
      <c r="P162" s="28">
        <f t="shared" si="25"/>
        <v>12</v>
      </c>
      <c r="Q162" s="28">
        <f t="shared" si="26"/>
        <v>0</v>
      </c>
    </row>
    <row r="163" spans="1:17" s="31" customFormat="1" x14ac:dyDescent="0.2">
      <c r="A163" s="33">
        <v>142</v>
      </c>
      <c r="B163" s="295" t="s">
        <v>1201</v>
      </c>
      <c r="C163" s="40"/>
      <c r="D163" s="626">
        <f t="shared" si="19"/>
        <v>8</v>
      </c>
      <c r="E163" s="86">
        <v>100</v>
      </c>
      <c r="F163" s="289" t="s">
        <v>1206</v>
      </c>
      <c r="G163" s="44">
        <f t="shared" si="24"/>
        <v>800</v>
      </c>
      <c r="H163" s="290">
        <v>2</v>
      </c>
      <c r="I163" s="37">
        <f t="shared" si="20"/>
        <v>200</v>
      </c>
      <c r="J163" s="627">
        <v>2</v>
      </c>
      <c r="K163" s="46">
        <f t="shared" si="21"/>
        <v>200</v>
      </c>
      <c r="L163" s="290">
        <v>2</v>
      </c>
      <c r="M163" s="37">
        <f t="shared" si="22"/>
        <v>200</v>
      </c>
      <c r="N163" s="627">
        <v>2</v>
      </c>
      <c r="O163" s="32">
        <f t="shared" si="23"/>
        <v>200</v>
      </c>
      <c r="P163" s="28">
        <f t="shared" si="25"/>
        <v>8</v>
      </c>
      <c r="Q163" s="28">
        <f t="shared" si="26"/>
        <v>0</v>
      </c>
    </row>
    <row r="164" spans="1:17" s="31" customFormat="1" x14ac:dyDescent="0.2">
      <c r="A164" s="33">
        <v>143</v>
      </c>
      <c r="B164" s="295" t="s">
        <v>1213</v>
      </c>
      <c r="C164" s="40"/>
      <c r="D164" s="626">
        <f t="shared" si="19"/>
        <v>6</v>
      </c>
      <c r="E164" s="86">
        <v>100</v>
      </c>
      <c r="F164" s="289" t="s">
        <v>1206</v>
      </c>
      <c r="G164" s="44">
        <f t="shared" si="24"/>
        <v>600</v>
      </c>
      <c r="H164" s="290">
        <v>2</v>
      </c>
      <c r="I164" s="37">
        <f t="shared" si="20"/>
        <v>200</v>
      </c>
      <c r="J164" s="627">
        <v>2</v>
      </c>
      <c r="K164" s="46">
        <f t="shared" si="21"/>
        <v>200</v>
      </c>
      <c r="L164" s="290">
        <v>2</v>
      </c>
      <c r="M164" s="37">
        <f t="shared" si="22"/>
        <v>200</v>
      </c>
      <c r="N164" s="627"/>
      <c r="O164" s="32">
        <f t="shared" si="23"/>
        <v>0</v>
      </c>
      <c r="P164" s="28">
        <f t="shared" si="25"/>
        <v>6</v>
      </c>
      <c r="Q164" s="28">
        <f t="shared" si="26"/>
        <v>0</v>
      </c>
    </row>
    <row r="165" spans="1:17" s="31" customFormat="1" x14ac:dyDescent="0.2">
      <c r="A165" s="33">
        <v>144</v>
      </c>
      <c r="B165" s="295" t="s">
        <v>1180</v>
      </c>
      <c r="C165" s="40"/>
      <c r="D165" s="626">
        <f t="shared" si="19"/>
        <v>136</v>
      </c>
      <c r="E165" s="86">
        <v>34.61</v>
      </c>
      <c r="F165" s="289" t="s">
        <v>1128</v>
      </c>
      <c r="G165" s="44">
        <f t="shared" si="24"/>
        <v>4706.96</v>
      </c>
      <c r="H165" s="290">
        <v>12</v>
      </c>
      <c r="I165" s="37">
        <f t="shared" si="20"/>
        <v>415.32</v>
      </c>
      <c r="J165" s="627">
        <v>12</v>
      </c>
      <c r="K165" s="46">
        <f t="shared" si="21"/>
        <v>415.32</v>
      </c>
      <c r="L165" s="290">
        <v>100</v>
      </c>
      <c r="M165" s="37">
        <f t="shared" si="22"/>
        <v>3461</v>
      </c>
      <c r="N165" s="627">
        <v>12</v>
      </c>
      <c r="O165" s="32">
        <f t="shared" si="23"/>
        <v>415.32</v>
      </c>
      <c r="P165" s="28">
        <f t="shared" si="25"/>
        <v>136</v>
      </c>
      <c r="Q165" s="28">
        <f t="shared" si="26"/>
        <v>0</v>
      </c>
    </row>
    <row r="166" spans="1:17" s="31" customFormat="1" x14ac:dyDescent="0.2">
      <c r="A166" s="33">
        <v>145</v>
      </c>
      <c r="B166" s="295" t="s">
        <v>1194</v>
      </c>
      <c r="C166" s="40"/>
      <c r="D166" s="626">
        <f t="shared" si="19"/>
        <v>4</v>
      </c>
      <c r="E166" s="86">
        <v>3500</v>
      </c>
      <c r="F166" s="289" t="s">
        <v>1126</v>
      </c>
      <c r="G166" s="44">
        <f t="shared" si="24"/>
        <v>14000</v>
      </c>
      <c r="H166" s="290">
        <v>1</v>
      </c>
      <c r="I166" s="37">
        <f t="shared" si="20"/>
        <v>3500</v>
      </c>
      <c r="J166" s="627">
        <v>1</v>
      </c>
      <c r="K166" s="46">
        <f t="shared" si="21"/>
        <v>3500</v>
      </c>
      <c r="L166" s="290">
        <v>1</v>
      </c>
      <c r="M166" s="37">
        <f t="shared" si="22"/>
        <v>3500</v>
      </c>
      <c r="N166" s="627">
        <v>1</v>
      </c>
      <c r="O166" s="32">
        <f t="shared" si="23"/>
        <v>3500</v>
      </c>
      <c r="P166" s="28">
        <f t="shared" si="25"/>
        <v>4</v>
      </c>
      <c r="Q166" s="28">
        <f t="shared" si="26"/>
        <v>0</v>
      </c>
    </row>
    <row r="167" spans="1:17" s="31" customFormat="1" x14ac:dyDescent="0.2">
      <c r="A167" s="33">
        <v>146</v>
      </c>
      <c r="B167" s="295" t="s">
        <v>1214</v>
      </c>
      <c r="C167" s="40"/>
      <c r="D167" s="626">
        <f t="shared" si="19"/>
        <v>20</v>
      </c>
      <c r="E167" s="86">
        <v>50</v>
      </c>
      <c r="F167" s="289" t="s">
        <v>1128</v>
      </c>
      <c r="G167" s="44">
        <f t="shared" si="24"/>
        <v>1000</v>
      </c>
      <c r="H167" s="290">
        <v>5</v>
      </c>
      <c r="I167" s="37">
        <f t="shared" si="20"/>
        <v>250</v>
      </c>
      <c r="J167" s="627">
        <v>5</v>
      </c>
      <c r="K167" s="46">
        <f t="shared" si="21"/>
        <v>250</v>
      </c>
      <c r="L167" s="290">
        <v>5</v>
      </c>
      <c r="M167" s="37">
        <f t="shared" si="22"/>
        <v>250</v>
      </c>
      <c r="N167" s="627">
        <v>5</v>
      </c>
      <c r="O167" s="32">
        <f t="shared" si="23"/>
        <v>250</v>
      </c>
      <c r="P167" s="28">
        <f t="shared" si="25"/>
        <v>20</v>
      </c>
      <c r="Q167" s="28">
        <f t="shared" si="26"/>
        <v>0</v>
      </c>
    </row>
    <row r="168" spans="1:17" s="31" customFormat="1" x14ac:dyDescent="0.2">
      <c r="A168" s="33">
        <v>147</v>
      </c>
      <c r="B168" s="295" t="s">
        <v>1215</v>
      </c>
      <c r="C168" s="40"/>
      <c r="D168" s="626">
        <f t="shared" si="19"/>
        <v>4</v>
      </c>
      <c r="E168" s="86">
        <v>250</v>
      </c>
      <c r="F168" s="291" t="s">
        <v>1129</v>
      </c>
      <c r="G168" s="44">
        <f t="shared" si="24"/>
        <v>1000</v>
      </c>
      <c r="H168" s="290">
        <v>1</v>
      </c>
      <c r="I168" s="37">
        <f t="shared" si="20"/>
        <v>250</v>
      </c>
      <c r="J168" s="627">
        <v>1</v>
      </c>
      <c r="K168" s="46">
        <f t="shared" si="21"/>
        <v>250</v>
      </c>
      <c r="L168" s="290">
        <v>1</v>
      </c>
      <c r="M168" s="37">
        <f t="shared" si="22"/>
        <v>250</v>
      </c>
      <c r="N168" s="627">
        <v>1</v>
      </c>
      <c r="O168" s="32">
        <f t="shared" si="23"/>
        <v>250</v>
      </c>
      <c r="P168" s="28">
        <f t="shared" si="25"/>
        <v>4</v>
      </c>
      <c r="Q168" s="28">
        <f t="shared" si="26"/>
        <v>0</v>
      </c>
    </row>
    <row r="169" spans="1:17" s="31" customFormat="1" x14ac:dyDescent="0.2">
      <c r="A169" s="33">
        <v>148</v>
      </c>
      <c r="B169" s="295" t="s">
        <v>570</v>
      </c>
      <c r="C169" s="40"/>
      <c r="D169" s="626">
        <f t="shared" si="19"/>
        <v>4</v>
      </c>
      <c r="E169" s="86">
        <v>250</v>
      </c>
      <c r="F169" s="291" t="s">
        <v>1129</v>
      </c>
      <c r="G169" s="44">
        <f t="shared" si="24"/>
        <v>1000</v>
      </c>
      <c r="H169" s="290">
        <v>1</v>
      </c>
      <c r="I169" s="37">
        <f t="shared" si="20"/>
        <v>250</v>
      </c>
      <c r="J169" s="627">
        <v>1</v>
      </c>
      <c r="K169" s="46">
        <f t="shared" si="21"/>
        <v>250</v>
      </c>
      <c r="L169" s="290">
        <v>1</v>
      </c>
      <c r="M169" s="37">
        <f t="shared" si="22"/>
        <v>250</v>
      </c>
      <c r="N169" s="627">
        <v>1</v>
      </c>
      <c r="O169" s="32">
        <f t="shared" si="23"/>
        <v>250</v>
      </c>
      <c r="P169" s="28">
        <f t="shared" si="25"/>
        <v>4</v>
      </c>
      <c r="Q169" s="28">
        <f t="shared" si="26"/>
        <v>0</v>
      </c>
    </row>
    <row r="170" spans="1:17" s="31" customFormat="1" x14ac:dyDescent="0.2">
      <c r="A170" s="33">
        <v>149</v>
      </c>
      <c r="B170" s="295" t="s">
        <v>1216</v>
      </c>
      <c r="C170" s="40"/>
      <c r="D170" s="626">
        <f t="shared" si="19"/>
        <v>4</v>
      </c>
      <c r="E170" s="86">
        <v>738.4</v>
      </c>
      <c r="F170" s="291" t="s">
        <v>159</v>
      </c>
      <c r="G170" s="44">
        <f t="shared" si="24"/>
        <v>2953.6</v>
      </c>
      <c r="H170" s="290">
        <v>1</v>
      </c>
      <c r="I170" s="37">
        <f t="shared" si="20"/>
        <v>738.4</v>
      </c>
      <c r="J170" s="627">
        <v>1</v>
      </c>
      <c r="K170" s="46">
        <f t="shared" si="21"/>
        <v>738.4</v>
      </c>
      <c r="L170" s="290">
        <v>1</v>
      </c>
      <c r="M170" s="37">
        <f t="shared" si="22"/>
        <v>738.4</v>
      </c>
      <c r="N170" s="627">
        <v>1</v>
      </c>
      <c r="O170" s="32">
        <f t="shared" si="23"/>
        <v>738.4</v>
      </c>
      <c r="P170" s="28">
        <f t="shared" si="25"/>
        <v>4</v>
      </c>
      <c r="Q170" s="28">
        <f t="shared" si="26"/>
        <v>0</v>
      </c>
    </row>
    <row r="171" spans="1:17" s="31" customFormat="1" x14ac:dyDescent="0.2">
      <c r="A171" s="33">
        <v>150</v>
      </c>
      <c r="B171" s="295" t="s">
        <v>580</v>
      </c>
      <c r="C171" s="40"/>
      <c r="D171" s="626">
        <f t="shared" si="19"/>
        <v>40</v>
      </c>
      <c r="E171" s="86">
        <v>3</v>
      </c>
      <c r="F171" s="291" t="s">
        <v>1128</v>
      </c>
      <c r="G171" s="44">
        <f t="shared" si="24"/>
        <v>120</v>
      </c>
      <c r="H171" s="290">
        <v>10</v>
      </c>
      <c r="I171" s="37">
        <f t="shared" si="20"/>
        <v>30</v>
      </c>
      <c r="J171" s="627">
        <v>10</v>
      </c>
      <c r="K171" s="46">
        <f t="shared" si="21"/>
        <v>30</v>
      </c>
      <c r="L171" s="290">
        <v>10</v>
      </c>
      <c r="M171" s="37">
        <f t="shared" si="22"/>
        <v>30</v>
      </c>
      <c r="N171" s="627">
        <v>10</v>
      </c>
      <c r="O171" s="32">
        <f t="shared" si="23"/>
        <v>30</v>
      </c>
      <c r="P171" s="28">
        <f t="shared" si="25"/>
        <v>40</v>
      </c>
      <c r="Q171" s="28">
        <f t="shared" si="26"/>
        <v>0</v>
      </c>
    </row>
    <row r="172" spans="1:17" s="31" customFormat="1" x14ac:dyDescent="0.2">
      <c r="A172" s="33">
        <v>151</v>
      </c>
      <c r="B172" s="295" t="s">
        <v>250</v>
      </c>
      <c r="C172" s="40"/>
      <c r="D172" s="626">
        <f t="shared" si="19"/>
        <v>12</v>
      </c>
      <c r="E172" s="86">
        <v>18.2</v>
      </c>
      <c r="F172" s="291" t="s">
        <v>1196</v>
      </c>
      <c r="G172" s="44">
        <f t="shared" si="24"/>
        <v>218.39999999999998</v>
      </c>
      <c r="H172" s="290">
        <v>3</v>
      </c>
      <c r="I172" s="37">
        <f t="shared" si="20"/>
        <v>54.599999999999994</v>
      </c>
      <c r="J172" s="627">
        <v>3</v>
      </c>
      <c r="K172" s="46">
        <f t="shared" si="21"/>
        <v>54.599999999999994</v>
      </c>
      <c r="L172" s="290">
        <v>3</v>
      </c>
      <c r="M172" s="37">
        <f t="shared" si="22"/>
        <v>54.599999999999994</v>
      </c>
      <c r="N172" s="627">
        <v>3</v>
      </c>
      <c r="O172" s="32">
        <f t="shared" si="23"/>
        <v>54.599999999999994</v>
      </c>
      <c r="P172" s="28">
        <f t="shared" si="25"/>
        <v>12</v>
      </c>
      <c r="Q172" s="28">
        <f t="shared" si="26"/>
        <v>0</v>
      </c>
    </row>
    <row r="173" spans="1:17" s="31" customFormat="1" x14ac:dyDescent="0.2">
      <c r="A173" s="33">
        <v>152</v>
      </c>
      <c r="B173" s="295" t="s">
        <v>1217</v>
      </c>
      <c r="C173" s="40"/>
      <c r="D173" s="626">
        <f t="shared" si="19"/>
        <v>24</v>
      </c>
      <c r="E173" s="86">
        <v>55.12</v>
      </c>
      <c r="F173" s="291" t="s">
        <v>1196</v>
      </c>
      <c r="G173" s="44">
        <f t="shared" si="24"/>
        <v>1322.8799999999999</v>
      </c>
      <c r="H173" s="290">
        <v>6</v>
      </c>
      <c r="I173" s="37">
        <f t="shared" si="20"/>
        <v>330.71999999999997</v>
      </c>
      <c r="J173" s="627">
        <v>6</v>
      </c>
      <c r="K173" s="46">
        <f t="shared" si="21"/>
        <v>330.71999999999997</v>
      </c>
      <c r="L173" s="290">
        <v>6</v>
      </c>
      <c r="M173" s="37">
        <f t="shared" si="22"/>
        <v>330.71999999999997</v>
      </c>
      <c r="N173" s="627">
        <v>6</v>
      </c>
      <c r="O173" s="32">
        <f t="shared" si="23"/>
        <v>330.71999999999997</v>
      </c>
      <c r="P173" s="28">
        <f t="shared" si="25"/>
        <v>24</v>
      </c>
      <c r="Q173" s="28">
        <f t="shared" si="26"/>
        <v>0</v>
      </c>
    </row>
    <row r="174" spans="1:17" s="31" customFormat="1" x14ac:dyDescent="0.2">
      <c r="A174" s="33">
        <v>153</v>
      </c>
      <c r="B174" s="295" t="s">
        <v>68</v>
      </c>
      <c r="C174" s="40"/>
      <c r="D174" s="626">
        <f t="shared" si="19"/>
        <v>12</v>
      </c>
      <c r="E174" s="86">
        <v>82.16</v>
      </c>
      <c r="F174" s="289" t="s">
        <v>1128</v>
      </c>
      <c r="G174" s="44">
        <f t="shared" si="24"/>
        <v>985.92</v>
      </c>
      <c r="H174" s="296">
        <v>3</v>
      </c>
      <c r="I174" s="37">
        <f t="shared" si="20"/>
        <v>246.48</v>
      </c>
      <c r="J174" s="627">
        <v>3</v>
      </c>
      <c r="K174" s="46">
        <f t="shared" si="21"/>
        <v>246.48</v>
      </c>
      <c r="L174" s="296">
        <v>3</v>
      </c>
      <c r="M174" s="37">
        <f t="shared" si="22"/>
        <v>246.48</v>
      </c>
      <c r="N174" s="627">
        <v>3</v>
      </c>
      <c r="O174" s="32">
        <f t="shared" si="23"/>
        <v>246.48</v>
      </c>
      <c r="P174" s="28">
        <f t="shared" si="25"/>
        <v>12</v>
      </c>
      <c r="Q174" s="28">
        <f t="shared" si="26"/>
        <v>0</v>
      </c>
    </row>
    <row r="175" spans="1:17" s="31" customFormat="1" x14ac:dyDescent="0.2">
      <c r="A175" s="33">
        <v>154</v>
      </c>
      <c r="B175" s="295" t="s">
        <v>152</v>
      </c>
      <c r="C175" s="40"/>
      <c r="D175" s="626">
        <f t="shared" si="19"/>
        <v>12</v>
      </c>
      <c r="E175" s="86">
        <v>20.68</v>
      </c>
      <c r="F175" s="289" t="s">
        <v>159</v>
      </c>
      <c r="G175" s="44">
        <f t="shared" si="24"/>
        <v>248.16</v>
      </c>
      <c r="H175" s="296">
        <v>3</v>
      </c>
      <c r="I175" s="37">
        <f t="shared" si="20"/>
        <v>62.04</v>
      </c>
      <c r="J175" s="627">
        <v>3</v>
      </c>
      <c r="K175" s="46">
        <f t="shared" si="21"/>
        <v>62.04</v>
      </c>
      <c r="L175" s="296">
        <v>3</v>
      </c>
      <c r="M175" s="37">
        <f t="shared" si="22"/>
        <v>62.04</v>
      </c>
      <c r="N175" s="627">
        <v>3</v>
      </c>
      <c r="O175" s="32">
        <f t="shared" si="23"/>
        <v>62.04</v>
      </c>
      <c r="P175" s="28">
        <f t="shared" si="25"/>
        <v>12</v>
      </c>
      <c r="Q175" s="28">
        <f t="shared" si="26"/>
        <v>0</v>
      </c>
    </row>
    <row r="176" spans="1:17" s="31" customFormat="1" x14ac:dyDescent="0.2">
      <c r="A176" s="33">
        <v>155</v>
      </c>
      <c r="B176" s="295" t="s">
        <v>1145</v>
      </c>
      <c r="C176" s="40"/>
      <c r="D176" s="626">
        <f t="shared" si="19"/>
        <v>4</v>
      </c>
      <c r="E176" s="86">
        <v>350</v>
      </c>
      <c r="F176" s="291" t="s">
        <v>1128</v>
      </c>
      <c r="G176" s="44">
        <f t="shared" si="24"/>
        <v>1400</v>
      </c>
      <c r="H176" s="296">
        <v>1</v>
      </c>
      <c r="I176" s="37">
        <f t="shared" si="20"/>
        <v>350</v>
      </c>
      <c r="J176" s="627">
        <v>1</v>
      </c>
      <c r="K176" s="46">
        <f t="shared" si="21"/>
        <v>350</v>
      </c>
      <c r="L176" s="296">
        <v>1</v>
      </c>
      <c r="M176" s="37">
        <f t="shared" si="22"/>
        <v>350</v>
      </c>
      <c r="N176" s="627">
        <v>1</v>
      </c>
      <c r="O176" s="32">
        <f t="shared" si="23"/>
        <v>350</v>
      </c>
      <c r="P176" s="28">
        <f t="shared" si="25"/>
        <v>4</v>
      </c>
      <c r="Q176" s="28">
        <f t="shared" si="26"/>
        <v>0</v>
      </c>
    </row>
    <row r="177" spans="1:17" s="31" customFormat="1" x14ac:dyDescent="0.2">
      <c r="A177" s="33">
        <v>156</v>
      </c>
      <c r="B177" s="295" t="s">
        <v>1218</v>
      </c>
      <c r="C177" s="40"/>
      <c r="D177" s="626">
        <f t="shared" si="19"/>
        <v>100</v>
      </c>
      <c r="E177" s="86">
        <v>20</v>
      </c>
      <c r="F177" s="291" t="s">
        <v>1128</v>
      </c>
      <c r="G177" s="44">
        <f t="shared" si="24"/>
        <v>2000</v>
      </c>
      <c r="H177" s="296">
        <v>100</v>
      </c>
      <c r="I177" s="37">
        <f t="shared" si="20"/>
        <v>2000</v>
      </c>
      <c r="J177" s="627"/>
      <c r="K177" s="46">
        <f t="shared" si="21"/>
        <v>0</v>
      </c>
      <c r="L177" s="296"/>
      <c r="M177" s="37">
        <f t="shared" si="22"/>
        <v>0</v>
      </c>
      <c r="N177" s="627"/>
      <c r="O177" s="32">
        <f t="shared" si="23"/>
        <v>0</v>
      </c>
      <c r="P177" s="28">
        <f t="shared" si="25"/>
        <v>100</v>
      </c>
      <c r="Q177" s="28">
        <f t="shared" si="26"/>
        <v>0</v>
      </c>
    </row>
    <row r="178" spans="1:17" s="31" customFormat="1" x14ac:dyDescent="0.2">
      <c r="A178" s="33">
        <v>157</v>
      </c>
      <c r="B178" s="295" t="s">
        <v>1130</v>
      </c>
      <c r="C178" s="40"/>
      <c r="D178" s="626">
        <f t="shared" si="19"/>
        <v>72</v>
      </c>
      <c r="E178" s="86">
        <v>69.78</v>
      </c>
      <c r="F178" s="289" t="s">
        <v>1128</v>
      </c>
      <c r="G178" s="44">
        <f t="shared" si="24"/>
        <v>5024.16</v>
      </c>
      <c r="H178" s="290">
        <v>24</v>
      </c>
      <c r="I178" s="37">
        <f t="shared" si="20"/>
        <v>1674.72</v>
      </c>
      <c r="J178" s="627">
        <v>12</v>
      </c>
      <c r="K178" s="46">
        <f t="shared" si="21"/>
        <v>837.36</v>
      </c>
      <c r="L178" s="290">
        <v>24</v>
      </c>
      <c r="M178" s="37">
        <f t="shared" si="22"/>
        <v>1674.72</v>
      </c>
      <c r="N178" s="627">
        <v>12</v>
      </c>
      <c r="O178" s="32">
        <f t="shared" si="23"/>
        <v>837.36</v>
      </c>
      <c r="P178" s="28">
        <f t="shared" si="25"/>
        <v>72</v>
      </c>
      <c r="Q178" s="28">
        <f t="shared" si="26"/>
        <v>0</v>
      </c>
    </row>
    <row r="179" spans="1:17" s="31" customFormat="1" x14ac:dyDescent="0.25">
      <c r="A179" s="33"/>
      <c r="B179" s="42"/>
      <c r="C179" s="40"/>
      <c r="D179" s="626"/>
      <c r="E179" s="86"/>
      <c r="F179" s="18"/>
      <c r="G179" s="44">
        <f t="shared" si="24"/>
        <v>0</v>
      </c>
      <c r="H179" s="39"/>
      <c r="I179" s="37">
        <f t="shared" si="20"/>
        <v>0</v>
      </c>
      <c r="J179" s="47"/>
      <c r="K179" s="46">
        <f t="shared" si="21"/>
        <v>0</v>
      </c>
      <c r="L179" s="39"/>
      <c r="M179" s="37">
        <f t="shared" si="22"/>
        <v>0</v>
      </c>
      <c r="N179" s="47"/>
      <c r="O179" s="32">
        <f t="shared" si="23"/>
        <v>0</v>
      </c>
      <c r="P179" s="28">
        <f t="shared" ref="P179:P199" si="31">N179+L179+J179+H179</f>
        <v>0</v>
      </c>
      <c r="Q179" s="28">
        <f t="shared" ref="Q179:Q199" si="32">P179-D179</f>
        <v>0</v>
      </c>
    </row>
    <row r="180" spans="1:17" s="622" customFormat="1" x14ac:dyDescent="0.25">
      <c r="A180" s="33"/>
      <c r="B180" s="42"/>
      <c r="C180" s="40"/>
      <c r="D180" s="626"/>
      <c r="E180" s="86"/>
      <c r="F180" s="18"/>
      <c r="G180" s="44">
        <f t="shared" si="24"/>
        <v>0</v>
      </c>
      <c r="H180" s="39"/>
      <c r="I180" s="37">
        <f t="shared" si="20"/>
        <v>0</v>
      </c>
      <c r="J180" s="47"/>
      <c r="K180" s="46">
        <f t="shared" si="21"/>
        <v>0</v>
      </c>
      <c r="L180" s="39"/>
      <c r="M180" s="37">
        <f t="shared" si="22"/>
        <v>0</v>
      </c>
      <c r="N180" s="47"/>
      <c r="O180" s="32">
        <f t="shared" si="23"/>
        <v>0</v>
      </c>
      <c r="P180" s="29">
        <f t="shared" si="31"/>
        <v>0</v>
      </c>
      <c r="Q180" s="29">
        <f t="shared" si="32"/>
        <v>0</v>
      </c>
    </row>
    <row r="181" spans="1:17" s="622" customFormat="1" x14ac:dyDescent="0.25">
      <c r="A181" s="33"/>
      <c r="B181" s="107" t="s">
        <v>1219</v>
      </c>
      <c r="C181" s="40"/>
      <c r="D181" s="626"/>
      <c r="E181" s="86"/>
      <c r="F181" s="18"/>
      <c r="G181" s="44">
        <f t="shared" si="24"/>
        <v>0</v>
      </c>
      <c r="H181" s="39"/>
      <c r="I181" s="37">
        <f t="shared" si="20"/>
        <v>0</v>
      </c>
      <c r="J181" s="47"/>
      <c r="K181" s="46">
        <f t="shared" si="21"/>
        <v>0</v>
      </c>
      <c r="L181" s="39"/>
      <c r="M181" s="37">
        <f t="shared" si="22"/>
        <v>0</v>
      </c>
      <c r="N181" s="47"/>
      <c r="O181" s="32">
        <f t="shared" si="23"/>
        <v>0</v>
      </c>
      <c r="P181" s="29">
        <f t="shared" si="31"/>
        <v>0</v>
      </c>
      <c r="Q181" s="29">
        <f t="shared" si="32"/>
        <v>0</v>
      </c>
    </row>
    <row r="182" spans="1:17" s="622" customFormat="1" x14ac:dyDescent="0.2">
      <c r="A182" s="33">
        <v>158</v>
      </c>
      <c r="B182" s="451" t="s">
        <v>30</v>
      </c>
      <c r="C182" s="40"/>
      <c r="D182" s="626">
        <f t="shared" si="19"/>
        <v>8</v>
      </c>
      <c r="E182" s="86"/>
      <c r="F182" s="289" t="s">
        <v>1205</v>
      </c>
      <c r="G182" s="44">
        <f t="shared" si="24"/>
        <v>0</v>
      </c>
      <c r="H182" s="290">
        <v>2</v>
      </c>
      <c r="I182" s="37">
        <f t="shared" si="20"/>
        <v>0</v>
      </c>
      <c r="J182" s="627">
        <v>2</v>
      </c>
      <c r="K182" s="46">
        <f t="shared" si="21"/>
        <v>0</v>
      </c>
      <c r="L182" s="290">
        <v>2</v>
      </c>
      <c r="M182" s="37">
        <f t="shared" si="22"/>
        <v>0</v>
      </c>
      <c r="N182" s="627">
        <v>2</v>
      </c>
      <c r="O182" s="32">
        <f t="shared" si="23"/>
        <v>0</v>
      </c>
      <c r="P182" s="29">
        <f t="shared" si="31"/>
        <v>8</v>
      </c>
      <c r="Q182" s="29">
        <f t="shared" si="32"/>
        <v>0</v>
      </c>
    </row>
    <row r="183" spans="1:17" s="622" customFormat="1" x14ac:dyDescent="0.2">
      <c r="A183" s="33">
        <v>159</v>
      </c>
      <c r="B183" s="295" t="s">
        <v>1161</v>
      </c>
      <c r="C183" s="40"/>
      <c r="D183" s="626">
        <f t="shared" si="19"/>
        <v>24</v>
      </c>
      <c r="E183" s="86">
        <v>114.51</v>
      </c>
      <c r="F183" s="289" t="s">
        <v>1129</v>
      </c>
      <c r="G183" s="44">
        <f t="shared" si="24"/>
        <v>2748.2400000000002</v>
      </c>
      <c r="H183" s="290">
        <v>6</v>
      </c>
      <c r="I183" s="37">
        <f t="shared" si="20"/>
        <v>687.06000000000006</v>
      </c>
      <c r="J183" s="627">
        <v>6</v>
      </c>
      <c r="K183" s="46">
        <f t="shared" si="21"/>
        <v>687.06000000000006</v>
      </c>
      <c r="L183" s="290">
        <v>6</v>
      </c>
      <c r="M183" s="37">
        <f t="shared" si="22"/>
        <v>687.06000000000006</v>
      </c>
      <c r="N183" s="627">
        <v>6</v>
      </c>
      <c r="O183" s="32">
        <f t="shared" si="23"/>
        <v>687.06000000000006</v>
      </c>
      <c r="P183" s="29">
        <f t="shared" si="31"/>
        <v>24</v>
      </c>
      <c r="Q183" s="29">
        <f t="shared" si="32"/>
        <v>0</v>
      </c>
    </row>
    <row r="184" spans="1:17" s="622" customFormat="1" x14ac:dyDescent="0.2">
      <c r="A184" s="33">
        <v>160</v>
      </c>
      <c r="B184" s="295" t="s">
        <v>1200</v>
      </c>
      <c r="C184" s="40"/>
      <c r="D184" s="626">
        <f t="shared" si="19"/>
        <v>24</v>
      </c>
      <c r="E184" s="86">
        <v>114.51</v>
      </c>
      <c r="F184" s="289" t="s">
        <v>1129</v>
      </c>
      <c r="G184" s="44">
        <f t="shared" si="24"/>
        <v>2748.2400000000002</v>
      </c>
      <c r="H184" s="290">
        <v>6</v>
      </c>
      <c r="I184" s="37">
        <f t="shared" si="20"/>
        <v>687.06000000000006</v>
      </c>
      <c r="J184" s="627">
        <v>6</v>
      </c>
      <c r="K184" s="46">
        <f t="shared" si="21"/>
        <v>687.06000000000006</v>
      </c>
      <c r="L184" s="290">
        <v>6</v>
      </c>
      <c r="M184" s="37">
        <f t="shared" si="22"/>
        <v>687.06000000000006</v>
      </c>
      <c r="N184" s="627">
        <v>6</v>
      </c>
      <c r="O184" s="32">
        <f t="shared" si="23"/>
        <v>687.06000000000006</v>
      </c>
      <c r="P184" s="29">
        <f t="shared" si="31"/>
        <v>24</v>
      </c>
      <c r="Q184" s="29">
        <f t="shared" si="32"/>
        <v>0</v>
      </c>
    </row>
    <row r="185" spans="1:17" s="622" customFormat="1" x14ac:dyDescent="0.2">
      <c r="A185" s="33">
        <v>161</v>
      </c>
      <c r="B185" s="295" t="s">
        <v>1162</v>
      </c>
      <c r="C185" s="40"/>
      <c r="D185" s="626">
        <f t="shared" si="19"/>
        <v>24</v>
      </c>
      <c r="E185" s="86">
        <v>129.97499999999999</v>
      </c>
      <c r="F185" s="289" t="s">
        <v>1129</v>
      </c>
      <c r="G185" s="44">
        <f t="shared" si="24"/>
        <v>3119.3999999999996</v>
      </c>
      <c r="H185" s="290">
        <v>6</v>
      </c>
      <c r="I185" s="37">
        <f t="shared" si="20"/>
        <v>779.84999999999991</v>
      </c>
      <c r="J185" s="627">
        <v>6</v>
      </c>
      <c r="K185" s="46">
        <f t="shared" si="21"/>
        <v>779.84999999999991</v>
      </c>
      <c r="L185" s="290">
        <v>6</v>
      </c>
      <c r="M185" s="37">
        <f t="shared" si="22"/>
        <v>779.84999999999991</v>
      </c>
      <c r="N185" s="627">
        <v>6</v>
      </c>
      <c r="O185" s="32">
        <f t="shared" si="23"/>
        <v>779.84999999999991</v>
      </c>
      <c r="P185" s="29">
        <f t="shared" si="31"/>
        <v>24</v>
      </c>
      <c r="Q185" s="29">
        <f t="shared" si="32"/>
        <v>0</v>
      </c>
    </row>
    <row r="186" spans="1:17" s="622" customFormat="1" x14ac:dyDescent="0.2">
      <c r="A186" s="33">
        <v>162</v>
      </c>
      <c r="B186" s="295" t="s">
        <v>1201</v>
      </c>
      <c r="C186" s="40"/>
      <c r="D186" s="626">
        <f t="shared" si="19"/>
        <v>40</v>
      </c>
      <c r="E186" s="86">
        <v>100</v>
      </c>
      <c r="F186" s="289" t="s">
        <v>159</v>
      </c>
      <c r="G186" s="44">
        <f t="shared" si="24"/>
        <v>4000</v>
      </c>
      <c r="H186" s="290">
        <v>10</v>
      </c>
      <c r="I186" s="37">
        <f t="shared" si="20"/>
        <v>1000</v>
      </c>
      <c r="J186" s="627">
        <v>10</v>
      </c>
      <c r="K186" s="46">
        <f t="shared" si="21"/>
        <v>1000</v>
      </c>
      <c r="L186" s="290">
        <v>10</v>
      </c>
      <c r="M186" s="37">
        <f t="shared" si="22"/>
        <v>1000</v>
      </c>
      <c r="N186" s="627">
        <v>10</v>
      </c>
      <c r="O186" s="32">
        <f t="shared" si="23"/>
        <v>1000</v>
      </c>
      <c r="P186" s="29">
        <f t="shared" si="31"/>
        <v>40</v>
      </c>
      <c r="Q186" s="29">
        <f t="shared" si="32"/>
        <v>0</v>
      </c>
    </row>
    <row r="187" spans="1:17" s="622" customFormat="1" x14ac:dyDescent="0.2">
      <c r="A187" s="33">
        <v>163</v>
      </c>
      <c r="B187" s="295" t="s">
        <v>1202</v>
      </c>
      <c r="C187" s="40"/>
      <c r="D187" s="626">
        <f t="shared" si="19"/>
        <v>8</v>
      </c>
      <c r="E187" s="86">
        <v>100</v>
      </c>
      <c r="F187" s="289" t="s">
        <v>159</v>
      </c>
      <c r="G187" s="44">
        <f t="shared" si="24"/>
        <v>800</v>
      </c>
      <c r="H187" s="290">
        <v>2</v>
      </c>
      <c r="I187" s="37">
        <f t="shared" si="20"/>
        <v>200</v>
      </c>
      <c r="J187" s="627">
        <v>2</v>
      </c>
      <c r="K187" s="46">
        <f t="shared" si="21"/>
        <v>200</v>
      </c>
      <c r="L187" s="290">
        <v>2</v>
      </c>
      <c r="M187" s="37">
        <f t="shared" si="22"/>
        <v>200</v>
      </c>
      <c r="N187" s="627">
        <v>2</v>
      </c>
      <c r="O187" s="32">
        <f t="shared" si="23"/>
        <v>200</v>
      </c>
      <c r="P187" s="29">
        <f t="shared" si="31"/>
        <v>8</v>
      </c>
      <c r="Q187" s="29">
        <f t="shared" si="32"/>
        <v>0</v>
      </c>
    </row>
    <row r="188" spans="1:17" s="622" customFormat="1" x14ac:dyDescent="0.2">
      <c r="A188" s="33">
        <v>164</v>
      </c>
      <c r="B188" s="295" t="s">
        <v>936</v>
      </c>
      <c r="C188" s="40"/>
      <c r="D188" s="626">
        <f t="shared" si="19"/>
        <v>40</v>
      </c>
      <c r="E188" s="86">
        <v>20.79</v>
      </c>
      <c r="F188" s="289" t="s">
        <v>159</v>
      </c>
      <c r="G188" s="44">
        <f t="shared" si="24"/>
        <v>831.59999999999991</v>
      </c>
      <c r="H188" s="290">
        <v>10</v>
      </c>
      <c r="I188" s="37">
        <f t="shared" si="20"/>
        <v>207.89999999999998</v>
      </c>
      <c r="J188" s="627">
        <v>10</v>
      </c>
      <c r="K188" s="46">
        <f t="shared" si="21"/>
        <v>207.89999999999998</v>
      </c>
      <c r="L188" s="290">
        <v>10</v>
      </c>
      <c r="M188" s="37">
        <f t="shared" si="22"/>
        <v>207.89999999999998</v>
      </c>
      <c r="N188" s="627">
        <v>10</v>
      </c>
      <c r="O188" s="32">
        <f t="shared" si="23"/>
        <v>207.89999999999998</v>
      </c>
      <c r="P188" s="29">
        <f t="shared" si="31"/>
        <v>40</v>
      </c>
      <c r="Q188" s="29">
        <f t="shared" si="32"/>
        <v>0</v>
      </c>
    </row>
    <row r="189" spans="1:17" s="622" customFormat="1" x14ac:dyDescent="0.2">
      <c r="A189" s="33">
        <v>165</v>
      </c>
      <c r="B189" s="295" t="s">
        <v>1152</v>
      </c>
      <c r="C189" s="40"/>
      <c r="D189" s="626">
        <f t="shared" si="19"/>
        <v>12</v>
      </c>
      <c r="E189" s="86">
        <v>37.229999999999997</v>
      </c>
      <c r="F189" s="289" t="s">
        <v>1166</v>
      </c>
      <c r="G189" s="44">
        <f t="shared" si="24"/>
        <v>446.76</v>
      </c>
      <c r="H189" s="290">
        <v>3</v>
      </c>
      <c r="I189" s="37">
        <f t="shared" si="20"/>
        <v>111.69</v>
      </c>
      <c r="J189" s="627">
        <v>3</v>
      </c>
      <c r="K189" s="46">
        <f t="shared" si="21"/>
        <v>111.69</v>
      </c>
      <c r="L189" s="290">
        <v>3</v>
      </c>
      <c r="M189" s="37">
        <f t="shared" si="22"/>
        <v>111.69</v>
      </c>
      <c r="N189" s="627">
        <v>3</v>
      </c>
      <c r="O189" s="32">
        <f t="shared" si="23"/>
        <v>111.69</v>
      </c>
      <c r="P189" s="29">
        <f t="shared" si="31"/>
        <v>12</v>
      </c>
      <c r="Q189" s="29">
        <f t="shared" si="32"/>
        <v>0</v>
      </c>
    </row>
    <row r="190" spans="1:17" s="622" customFormat="1" x14ac:dyDescent="0.2">
      <c r="A190" s="33">
        <v>166</v>
      </c>
      <c r="B190" s="295" t="s">
        <v>1153</v>
      </c>
      <c r="C190" s="40"/>
      <c r="D190" s="626">
        <f t="shared" si="19"/>
        <v>4</v>
      </c>
      <c r="E190" s="86">
        <f>12*9.65</f>
        <v>115.80000000000001</v>
      </c>
      <c r="F190" s="289" t="s">
        <v>1206</v>
      </c>
      <c r="G190" s="44">
        <f t="shared" si="24"/>
        <v>463.20000000000005</v>
      </c>
      <c r="H190" s="290">
        <v>1</v>
      </c>
      <c r="I190" s="37">
        <f t="shared" si="20"/>
        <v>115.80000000000001</v>
      </c>
      <c r="J190" s="627">
        <v>1</v>
      </c>
      <c r="K190" s="46">
        <f t="shared" si="21"/>
        <v>115.80000000000001</v>
      </c>
      <c r="L190" s="290">
        <v>1</v>
      </c>
      <c r="M190" s="37">
        <f t="shared" si="22"/>
        <v>115.80000000000001</v>
      </c>
      <c r="N190" s="627">
        <v>1</v>
      </c>
      <c r="O190" s="32">
        <f t="shared" si="23"/>
        <v>115.80000000000001</v>
      </c>
      <c r="P190" s="29">
        <f t="shared" si="31"/>
        <v>4</v>
      </c>
      <c r="Q190" s="29">
        <f t="shared" si="32"/>
        <v>0</v>
      </c>
    </row>
    <row r="191" spans="1:17" s="622" customFormat="1" x14ac:dyDescent="0.2">
      <c r="A191" s="33">
        <v>167</v>
      </c>
      <c r="B191" s="562" t="s">
        <v>1154</v>
      </c>
      <c r="C191" s="40"/>
      <c r="D191" s="626">
        <f t="shared" si="19"/>
        <v>4</v>
      </c>
      <c r="E191" s="86">
        <f>12*10.31</f>
        <v>123.72</v>
      </c>
      <c r="F191" s="289" t="s">
        <v>1206</v>
      </c>
      <c r="G191" s="44">
        <f t="shared" si="24"/>
        <v>494.88</v>
      </c>
      <c r="H191" s="290">
        <v>1</v>
      </c>
      <c r="I191" s="37">
        <f t="shared" si="20"/>
        <v>123.72</v>
      </c>
      <c r="J191" s="627">
        <v>1</v>
      </c>
      <c r="K191" s="46">
        <f t="shared" si="21"/>
        <v>123.72</v>
      </c>
      <c r="L191" s="290">
        <v>1</v>
      </c>
      <c r="M191" s="37">
        <f t="shared" si="22"/>
        <v>123.72</v>
      </c>
      <c r="N191" s="627">
        <v>1</v>
      </c>
      <c r="O191" s="32">
        <f t="shared" si="23"/>
        <v>123.72</v>
      </c>
      <c r="P191" s="29">
        <f t="shared" si="31"/>
        <v>4</v>
      </c>
      <c r="Q191" s="29">
        <f t="shared" si="32"/>
        <v>0</v>
      </c>
    </row>
    <row r="192" spans="1:17" s="622" customFormat="1" x14ac:dyDescent="0.2">
      <c r="A192" s="33">
        <v>168</v>
      </c>
      <c r="B192" s="295" t="s">
        <v>1130</v>
      </c>
      <c r="C192" s="40"/>
      <c r="D192" s="626">
        <f t="shared" si="19"/>
        <v>72</v>
      </c>
      <c r="E192" s="86">
        <v>69.78</v>
      </c>
      <c r="F192" s="289" t="s">
        <v>1128</v>
      </c>
      <c r="G192" s="44">
        <f t="shared" si="24"/>
        <v>5024.16</v>
      </c>
      <c r="H192" s="290">
        <v>24</v>
      </c>
      <c r="I192" s="37">
        <f t="shared" si="20"/>
        <v>1674.72</v>
      </c>
      <c r="J192" s="627">
        <v>12</v>
      </c>
      <c r="K192" s="46">
        <f t="shared" si="21"/>
        <v>837.36</v>
      </c>
      <c r="L192" s="290">
        <v>24</v>
      </c>
      <c r="M192" s="37">
        <f t="shared" si="22"/>
        <v>1674.72</v>
      </c>
      <c r="N192" s="627">
        <v>12</v>
      </c>
      <c r="O192" s="32">
        <f t="shared" si="23"/>
        <v>837.36</v>
      </c>
      <c r="P192" s="29">
        <f t="shared" si="31"/>
        <v>72</v>
      </c>
      <c r="Q192" s="29">
        <f t="shared" si="32"/>
        <v>0</v>
      </c>
    </row>
    <row r="193" spans="1:17" s="622" customFormat="1" x14ac:dyDescent="0.2">
      <c r="A193" s="33">
        <v>169</v>
      </c>
      <c r="B193" s="295" t="s">
        <v>218</v>
      </c>
      <c r="C193" s="40"/>
      <c r="D193" s="626">
        <f t="shared" si="19"/>
        <v>4</v>
      </c>
      <c r="E193" s="86"/>
      <c r="F193" s="289" t="s">
        <v>1128</v>
      </c>
      <c r="G193" s="44">
        <f t="shared" si="24"/>
        <v>0</v>
      </c>
      <c r="H193" s="290">
        <v>1</v>
      </c>
      <c r="I193" s="37">
        <f t="shared" si="20"/>
        <v>0</v>
      </c>
      <c r="J193" s="627">
        <v>1</v>
      </c>
      <c r="K193" s="46">
        <f t="shared" si="21"/>
        <v>0</v>
      </c>
      <c r="L193" s="290">
        <v>1</v>
      </c>
      <c r="M193" s="37">
        <f t="shared" si="22"/>
        <v>0</v>
      </c>
      <c r="N193" s="627">
        <v>1</v>
      </c>
      <c r="O193" s="32">
        <f t="shared" si="23"/>
        <v>0</v>
      </c>
      <c r="P193" s="29">
        <f t="shared" si="31"/>
        <v>4</v>
      </c>
      <c r="Q193" s="29">
        <f t="shared" si="32"/>
        <v>0</v>
      </c>
    </row>
    <row r="194" spans="1:17" s="622" customFormat="1" x14ac:dyDescent="0.2">
      <c r="A194" s="33">
        <v>170</v>
      </c>
      <c r="B194" s="295" t="s">
        <v>1203</v>
      </c>
      <c r="C194" s="40"/>
      <c r="D194" s="626">
        <f t="shared" si="19"/>
        <v>200</v>
      </c>
      <c r="E194" s="86">
        <v>2.91</v>
      </c>
      <c r="F194" s="289" t="s">
        <v>1128</v>
      </c>
      <c r="G194" s="44">
        <f t="shared" si="24"/>
        <v>582</v>
      </c>
      <c r="H194" s="290">
        <v>50</v>
      </c>
      <c r="I194" s="37">
        <f t="shared" si="20"/>
        <v>145.5</v>
      </c>
      <c r="J194" s="627">
        <v>50</v>
      </c>
      <c r="K194" s="46">
        <f t="shared" si="21"/>
        <v>145.5</v>
      </c>
      <c r="L194" s="290">
        <v>50</v>
      </c>
      <c r="M194" s="37">
        <f t="shared" si="22"/>
        <v>145.5</v>
      </c>
      <c r="N194" s="627">
        <v>50</v>
      </c>
      <c r="O194" s="32">
        <f t="shared" si="23"/>
        <v>145.5</v>
      </c>
      <c r="P194" s="29">
        <f t="shared" si="31"/>
        <v>200</v>
      </c>
      <c r="Q194" s="29">
        <f t="shared" si="32"/>
        <v>0</v>
      </c>
    </row>
    <row r="195" spans="1:17" s="622" customFormat="1" x14ac:dyDescent="0.2">
      <c r="A195" s="33">
        <v>171</v>
      </c>
      <c r="B195" s="295" t="s">
        <v>67</v>
      </c>
      <c r="C195" s="40"/>
      <c r="D195" s="626">
        <f t="shared" si="19"/>
        <v>48</v>
      </c>
      <c r="E195" s="86">
        <f>10*17.56</f>
        <v>175.6</v>
      </c>
      <c r="F195" s="289" t="s">
        <v>159</v>
      </c>
      <c r="G195" s="44">
        <f t="shared" si="24"/>
        <v>8428.7999999999993</v>
      </c>
      <c r="H195" s="290">
        <v>12</v>
      </c>
      <c r="I195" s="37">
        <f t="shared" si="20"/>
        <v>2107.1999999999998</v>
      </c>
      <c r="J195" s="627">
        <v>12</v>
      </c>
      <c r="K195" s="46">
        <f t="shared" si="21"/>
        <v>2107.1999999999998</v>
      </c>
      <c r="L195" s="290">
        <v>12</v>
      </c>
      <c r="M195" s="37">
        <f t="shared" si="22"/>
        <v>2107.1999999999998</v>
      </c>
      <c r="N195" s="627">
        <v>12</v>
      </c>
      <c r="O195" s="32">
        <f t="shared" si="23"/>
        <v>2107.1999999999998</v>
      </c>
      <c r="P195" s="29">
        <f t="shared" si="31"/>
        <v>48</v>
      </c>
      <c r="Q195" s="29">
        <f t="shared" si="32"/>
        <v>0</v>
      </c>
    </row>
    <row r="196" spans="1:17" s="622" customFormat="1" x14ac:dyDescent="0.2">
      <c r="A196" s="33">
        <v>172</v>
      </c>
      <c r="B196" s="295" t="s">
        <v>1141</v>
      </c>
      <c r="C196" s="40"/>
      <c r="D196" s="626">
        <f t="shared" si="19"/>
        <v>12</v>
      </c>
      <c r="E196" s="86">
        <v>259.2</v>
      </c>
      <c r="F196" s="289" t="s">
        <v>1126</v>
      </c>
      <c r="G196" s="44">
        <f t="shared" si="24"/>
        <v>3110.3999999999996</v>
      </c>
      <c r="H196" s="290">
        <v>3</v>
      </c>
      <c r="I196" s="37">
        <f t="shared" si="20"/>
        <v>777.59999999999991</v>
      </c>
      <c r="J196" s="627">
        <v>3</v>
      </c>
      <c r="K196" s="46">
        <f t="shared" si="21"/>
        <v>777.59999999999991</v>
      </c>
      <c r="L196" s="290">
        <v>3</v>
      </c>
      <c r="M196" s="37">
        <f t="shared" si="22"/>
        <v>777.59999999999991</v>
      </c>
      <c r="N196" s="627">
        <v>3</v>
      </c>
      <c r="O196" s="32">
        <f t="shared" si="23"/>
        <v>777.59999999999991</v>
      </c>
      <c r="P196" s="29">
        <f t="shared" si="31"/>
        <v>12</v>
      </c>
      <c r="Q196" s="29">
        <f t="shared" si="32"/>
        <v>0</v>
      </c>
    </row>
    <row r="197" spans="1:17" s="622" customFormat="1" x14ac:dyDescent="0.2">
      <c r="A197" s="33">
        <v>173</v>
      </c>
      <c r="B197" s="295" t="s">
        <v>1142</v>
      </c>
      <c r="C197" s="40"/>
      <c r="D197" s="626">
        <f t="shared" si="19"/>
        <v>12</v>
      </c>
      <c r="E197" s="86">
        <v>259.2</v>
      </c>
      <c r="F197" s="289" t="s">
        <v>1126</v>
      </c>
      <c r="G197" s="44">
        <f t="shared" ref="G197:G206" si="33">E197*D197</f>
        <v>3110.3999999999996</v>
      </c>
      <c r="H197" s="290">
        <v>3</v>
      </c>
      <c r="I197" s="37">
        <f t="shared" si="20"/>
        <v>777.59999999999991</v>
      </c>
      <c r="J197" s="627">
        <v>3</v>
      </c>
      <c r="K197" s="46">
        <f t="shared" si="21"/>
        <v>777.59999999999991</v>
      </c>
      <c r="L197" s="290">
        <v>3</v>
      </c>
      <c r="M197" s="37">
        <f t="shared" si="22"/>
        <v>777.59999999999991</v>
      </c>
      <c r="N197" s="627">
        <v>3</v>
      </c>
      <c r="O197" s="32">
        <f t="shared" si="23"/>
        <v>777.59999999999991</v>
      </c>
      <c r="P197" s="29">
        <f t="shared" si="31"/>
        <v>12</v>
      </c>
      <c r="Q197" s="29">
        <f t="shared" si="32"/>
        <v>0</v>
      </c>
    </row>
    <row r="198" spans="1:17" s="624" customFormat="1" x14ac:dyDescent="0.2">
      <c r="A198" s="33">
        <v>174</v>
      </c>
      <c r="B198" s="295" t="s">
        <v>1139</v>
      </c>
      <c r="C198" s="40"/>
      <c r="D198" s="626">
        <f t="shared" si="19"/>
        <v>20</v>
      </c>
      <c r="E198" s="86">
        <v>259.2</v>
      </c>
      <c r="F198" s="289" t="s">
        <v>1126</v>
      </c>
      <c r="G198" s="44">
        <f t="shared" si="33"/>
        <v>5184</v>
      </c>
      <c r="H198" s="290">
        <v>5</v>
      </c>
      <c r="I198" s="37">
        <f t="shared" si="20"/>
        <v>1296</v>
      </c>
      <c r="J198" s="627">
        <v>5</v>
      </c>
      <c r="K198" s="46">
        <f t="shared" si="21"/>
        <v>1296</v>
      </c>
      <c r="L198" s="290">
        <v>5</v>
      </c>
      <c r="M198" s="37">
        <f t="shared" si="22"/>
        <v>1296</v>
      </c>
      <c r="N198" s="627">
        <v>5</v>
      </c>
      <c r="O198" s="32">
        <f t="shared" si="23"/>
        <v>1296</v>
      </c>
      <c r="P198" s="623">
        <f t="shared" si="31"/>
        <v>20</v>
      </c>
      <c r="Q198" s="623">
        <f t="shared" si="32"/>
        <v>0</v>
      </c>
    </row>
    <row r="199" spans="1:17" s="31" customFormat="1" x14ac:dyDescent="0.25">
      <c r="A199" s="48"/>
      <c r="B199" s="432"/>
      <c r="C199" s="577"/>
      <c r="D199" s="626"/>
      <c r="E199" s="621"/>
      <c r="F199" s="53"/>
      <c r="G199" s="54">
        <f t="shared" si="33"/>
        <v>0</v>
      </c>
      <c r="H199" s="50"/>
      <c r="I199" s="37">
        <f t="shared" si="20"/>
        <v>0</v>
      </c>
      <c r="J199" s="56"/>
      <c r="K199" s="46">
        <f t="shared" si="21"/>
        <v>0</v>
      </c>
      <c r="L199" s="50"/>
      <c r="M199" s="37">
        <f t="shared" si="22"/>
        <v>0</v>
      </c>
      <c r="N199" s="56"/>
      <c r="O199" s="32">
        <f t="shared" si="23"/>
        <v>0</v>
      </c>
      <c r="P199" s="28">
        <f t="shared" si="31"/>
        <v>0</v>
      </c>
      <c r="Q199" s="28">
        <f t="shared" si="32"/>
        <v>0</v>
      </c>
    </row>
    <row r="200" spans="1:17" s="31" customFormat="1" x14ac:dyDescent="0.25">
      <c r="A200" s="33"/>
      <c r="B200" s="107" t="s">
        <v>1220</v>
      </c>
      <c r="C200" s="40"/>
      <c r="D200" s="626"/>
      <c r="E200" s="86"/>
      <c r="F200" s="18"/>
      <c r="G200" s="44">
        <f t="shared" si="33"/>
        <v>0</v>
      </c>
      <c r="H200" s="39"/>
      <c r="I200" s="37">
        <f t="shared" si="20"/>
        <v>0</v>
      </c>
      <c r="J200" s="47"/>
      <c r="K200" s="46">
        <f t="shared" si="21"/>
        <v>0</v>
      </c>
      <c r="L200" s="39"/>
      <c r="M200" s="37">
        <f t="shared" si="22"/>
        <v>0</v>
      </c>
      <c r="N200" s="47"/>
      <c r="O200" s="32">
        <f t="shared" si="23"/>
        <v>0</v>
      </c>
      <c r="P200" s="28">
        <f t="shared" ref="P200:P232" si="34">N200+L200+J200+H200</f>
        <v>0</v>
      </c>
      <c r="Q200" s="28">
        <f t="shared" ref="Q200:Q232" si="35">P200-D200</f>
        <v>0</v>
      </c>
    </row>
    <row r="201" spans="1:17" s="31" customFormat="1" x14ac:dyDescent="0.2">
      <c r="A201" s="33">
        <v>175</v>
      </c>
      <c r="B201" s="451" t="s">
        <v>30</v>
      </c>
      <c r="C201" s="40"/>
      <c r="D201" s="626">
        <f t="shared" si="19"/>
        <v>8</v>
      </c>
      <c r="E201" s="86"/>
      <c r="F201" s="289" t="s">
        <v>1205</v>
      </c>
      <c r="G201" s="44">
        <f t="shared" si="33"/>
        <v>0</v>
      </c>
      <c r="H201" s="290">
        <v>2</v>
      </c>
      <c r="I201" s="37">
        <f t="shared" si="20"/>
        <v>0</v>
      </c>
      <c r="J201" s="627">
        <v>2</v>
      </c>
      <c r="K201" s="46">
        <f t="shared" si="21"/>
        <v>0</v>
      </c>
      <c r="L201" s="290">
        <v>2</v>
      </c>
      <c r="M201" s="37">
        <f t="shared" si="22"/>
        <v>0</v>
      </c>
      <c r="N201" s="627">
        <v>2</v>
      </c>
      <c r="O201" s="32">
        <f t="shared" si="23"/>
        <v>0</v>
      </c>
      <c r="P201" s="28">
        <f t="shared" si="34"/>
        <v>8</v>
      </c>
      <c r="Q201" s="28">
        <f t="shared" si="35"/>
        <v>0</v>
      </c>
    </row>
    <row r="202" spans="1:17" s="31" customFormat="1" x14ac:dyDescent="0.2">
      <c r="A202" s="33">
        <v>176</v>
      </c>
      <c r="B202" s="295" t="s">
        <v>1161</v>
      </c>
      <c r="C202" s="40"/>
      <c r="D202" s="626">
        <f t="shared" si="19"/>
        <v>24</v>
      </c>
      <c r="E202" s="86">
        <v>114.51</v>
      </c>
      <c r="F202" s="289" t="s">
        <v>1129</v>
      </c>
      <c r="G202" s="44">
        <f t="shared" si="33"/>
        <v>2748.2400000000002</v>
      </c>
      <c r="H202" s="290">
        <v>6</v>
      </c>
      <c r="I202" s="37">
        <f t="shared" si="20"/>
        <v>687.06000000000006</v>
      </c>
      <c r="J202" s="627">
        <v>6</v>
      </c>
      <c r="K202" s="46">
        <f t="shared" si="21"/>
        <v>687.06000000000006</v>
      </c>
      <c r="L202" s="290">
        <v>6</v>
      </c>
      <c r="M202" s="37">
        <f t="shared" si="22"/>
        <v>687.06000000000006</v>
      </c>
      <c r="N202" s="627">
        <v>6</v>
      </c>
      <c r="O202" s="32">
        <f t="shared" si="23"/>
        <v>687.06000000000006</v>
      </c>
      <c r="P202" s="28">
        <f t="shared" si="34"/>
        <v>24</v>
      </c>
      <c r="Q202" s="28">
        <f t="shared" si="35"/>
        <v>0</v>
      </c>
    </row>
    <row r="203" spans="1:17" s="31" customFormat="1" x14ac:dyDescent="0.2">
      <c r="A203" s="33">
        <v>177</v>
      </c>
      <c r="B203" s="295" t="s">
        <v>1200</v>
      </c>
      <c r="C203" s="40"/>
      <c r="D203" s="626">
        <f t="shared" si="19"/>
        <v>24</v>
      </c>
      <c r="E203" s="86">
        <v>114.51</v>
      </c>
      <c r="F203" s="289" t="s">
        <v>1129</v>
      </c>
      <c r="G203" s="44">
        <f t="shared" si="33"/>
        <v>2748.2400000000002</v>
      </c>
      <c r="H203" s="290">
        <v>6</v>
      </c>
      <c r="I203" s="37">
        <f t="shared" si="20"/>
        <v>687.06000000000006</v>
      </c>
      <c r="J203" s="627">
        <v>6</v>
      </c>
      <c r="K203" s="46">
        <f t="shared" si="21"/>
        <v>687.06000000000006</v>
      </c>
      <c r="L203" s="290">
        <v>6</v>
      </c>
      <c r="M203" s="37">
        <f t="shared" si="22"/>
        <v>687.06000000000006</v>
      </c>
      <c r="N203" s="627">
        <v>6</v>
      </c>
      <c r="O203" s="32">
        <f t="shared" si="23"/>
        <v>687.06000000000006</v>
      </c>
      <c r="P203" s="28">
        <f t="shared" si="34"/>
        <v>24</v>
      </c>
      <c r="Q203" s="28">
        <f t="shared" si="35"/>
        <v>0</v>
      </c>
    </row>
    <row r="204" spans="1:17" s="31" customFormat="1" x14ac:dyDescent="0.2">
      <c r="A204" s="33">
        <v>178</v>
      </c>
      <c r="B204" s="295" t="s">
        <v>1162</v>
      </c>
      <c r="C204" s="40"/>
      <c r="D204" s="626">
        <f t="shared" si="19"/>
        <v>24</v>
      </c>
      <c r="E204" s="86">
        <v>129.97499999999999</v>
      </c>
      <c r="F204" s="289" t="s">
        <v>1129</v>
      </c>
      <c r="G204" s="44">
        <f t="shared" si="33"/>
        <v>3119.3999999999996</v>
      </c>
      <c r="H204" s="290">
        <v>6</v>
      </c>
      <c r="I204" s="37">
        <f t="shared" si="20"/>
        <v>779.84999999999991</v>
      </c>
      <c r="J204" s="627">
        <v>6</v>
      </c>
      <c r="K204" s="46">
        <f t="shared" si="21"/>
        <v>779.84999999999991</v>
      </c>
      <c r="L204" s="290">
        <v>6</v>
      </c>
      <c r="M204" s="37">
        <f t="shared" si="22"/>
        <v>779.84999999999991</v>
      </c>
      <c r="N204" s="627">
        <v>6</v>
      </c>
      <c r="O204" s="32">
        <f t="shared" si="23"/>
        <v>779.84999999999991</v>
      </c>
      <c r="P204" s="28">
        <f t="shared" si="34"/>
        <v>24</v>
      </c>
      <c r="Q204" s="28">
        <f t="shared" si="35"/>
        <v>0</v>
      </c>
    </row>
    <row r="205" spans="1:17" s="31" customFormat="1" x14ac:dyDescent="0.2">
      <c r="A205" s="33">
        <v>179</v>
      </c>
      <c r="B205" s="295" t="s">
        <v>1201</v>
      </c>
      <c r="C205" s="40"/>
      <c r="D205" s="626">
        <f t="shared" si="19"/>
        <v>40</v>
      </c>
      <c r="E205" s="86">
        <v>100</v>
      </c>
      <c r="F205" s="289" t="s">
        <v>159</v>
      </c>
      <c r="G205" s="44">
        <f t="shared" si="33"/>
        <v>4000</v>
      </c>
      <c r="H205" s="290">
        <v>10</v>
      </c>
      <c r="I205" s="37">
        <f t="shared" si="20"/>
        <v>1000</v>
      </c>
      <c r="J205" s="627">
        <v>10</v>
      </c>
      <c r="K205" s="46">
        <f t="shared" si="21"/>
        <v>1000</v>
      </c>
      <c r="L205" s="290">
        <v>10</v>
      </c>
      <c r="M205" s="37">
        <f t="shared" si="22"/>
        <v>1000</v>
      </c>
      <c r="N205" s="627">
        <v>10</v>
      </c>
      <c r="O205" s="32">
        <f t="shared" si="23"/>
        <v>1000</v>
      </c>
      <c r="P205" s="28">
        <f t="shared" si="34"/>
        <v>40</v>
      </c>
      <c r="Q205" s="28">
        <f t="shared" si="35"/>
        <v>0</v>
      </c>
    </row>
    <row r="206" spans="1:17" s="31" customFormat="1" x14ac:dyDescent="0.2">
      <c r="A206" s="33">
        <v>180</v>
      </c>
      <c r="B206" s="295" t="s">
        <v>1202</v>
      </c>
      <c r="C206" s="40"/>
      <c r="D206" s="626">
        <f t="shared" ref="D206:D231" si="36">H206+J206+L206+N206</f>
        <v>8</v>
      </c>
      <c r="E206" s="86">
        <v>100</v>
      </c>
      <c r="F206" s="289" t="s">
        <v>159</v>
      </c>
      <c r="G206" s="44">
        <f t="shared" si="33"/>
        <v>800</v>
      </c>
      <c r="H206" s="290">
        <v>2</v>
      </c>
      <c r="I206" s="37">
        <f t="shared" ref="I206:I232" si="37">H206*E206</f>
        <v>200</v>
      </c>
      <c r="J206" s="627">
        <v>2</v>
      </c>
      <c r="K206" s="46">
        <f t="shared" ref="K206:K232" si="38">J206*E206</f>
        <v>200</v>
      </c>
      <c r="L206" s="290">
        <v>2</v>
      </c>
      <c r="M206" s="37">
        <f t="shared" ref="M206:M232" si="39">L206*E206</f>
        <v>200</v>
      </c>
      <c r="N206" s="627">
        <v>2</v>
      </c>
      <c r="O206" s="32">
        <f t="shared" ref="O206:O232" si="40">N206*E206</f>
        <v>200</v>
      </c>
      <c r="P206" s="28">
        <f t="shared" si="34"/>
        <v>8</v>
      </c>
      <c r="Q206" s="28">
        <f t="shared" si="35"/>
        <v>0</v>
      </c>
    </row>
    <row r="207" spans="1:17" s="31" customFormat="1" x14ac:dyDescent="0.2">
      <c r="A207" s="33">
        <v>181</v>
      </c>
      <c r="B207" s="295" t="s">
        <v>936</v>
      </c>
      <c r="C207" s="40"/>
      <c r="D207" s="626">
        <f t="shared" si="36"/>
        <v>40</v>
      </c>
      <c r="E207" s="86">
        <v>20.79</v>
      </c>
      <c r="F207" s="289" t="s">
        <v>159</v>
      </c>
      <c r="G207" s="44">
        <f t="shared" ref="G207:G232" si="41">E207*D207</f>
        <v>831.59999999999991</v>
      </c>
      <c r="H207" s="290">
        <v>10</v>
      </c>
      <c r="I207" s="37">
        <f t="shared" si="37"/>
        <v>207.89999999999998</v>
      </c>
      <c r="J207" s="627">
        <v>10</v>
      </c>
      <c r="K207" s="46">
        <f t="shared" si="38"/>
        <v>207.89999999999998</v>
      </c>
      <c r="L207" s="290">
        <v>10</v>
      </c>
      <c r="M207" s="37">
        <f t="shared" si="39"/>
        <v>207.89999999999998</v>
      </c>
      <c r="N207" s="627">
        <v>10</v>
      </c>
      <c r="O207" s="32">
        <f t="shared" si="40"/>
        <v>207.89999999999998</v>
      </c>
      <c r="P207" s="28">
        <f t="shared" si="34"/>
        <v>40</v>
      </c>
      <c r="Q207" s="28">
        <f t="shared" si="35"/>
        <v>0</v>
      </c>
    </row>
    <row r="208" spans="1:17" s="31" customFormat="1" x14ac:dyDescent="0.2">
      <c r="A208" s="33">
        <v>182</v>
      </c>
      <c r="B208" s="295" t="s">
        <v>1130</v>
      </c>
      <c r="C208" s="40"/>
      <c r="D208" s="626">
        <f t="shared" si="36"/>
        <v>72</v>
      </c>
      <c r="E208" s="86">
        <v>69.78</v>
      </c>
      <c r="F208" s="289" t="s">
        <v>1128</v>
      </c>
      <c r="G208" s="44">
        <f t="shared" si="41"/>
        <v>5024.16</v>
      </c>
      <c r="H208" s="290">
        <v>24</v>
      </c>
      <c r="I208" s="37">
        <f t="shared" si="37"/>
        <v>1674.72</v>
      </c>
      <c r="J208" s="627">
        <v>12</v>
      </c>
      <c r="K208" s="46">
        <f t="shared" si="38"/>
        <v>837.36</v>
      </c>
      <c r="L208" s="290">
        <v>24</v>
      </c>
      <c r="M208" s="37">
        <f t="shared" si="39"/>
        <v>1674.72</v>
      </c>
      <c r="N208" s="627">
        <v>12</v>
      </c>
      <c r="O208" s="32">
        <f t="shared" si="40"/>
        <v>837.36</v>
      </c>
      <c r="P208" s="28">
        <f t="shared" si="34"/>
        <v>72</v>
      </c>
      <c r="Q208" s="28">
        <f t="shared" si="35"/>
        <v>0</v>
      </c>
    </row>
    <row r="209" spans="1:17" s="31" customFormat="1" x14ac:dyDescent="0.2">
      <c r="A209" s="33">
        <v>183</v>
      </c>
      <c r="B209" s="295" t="s">
        <v>218</v>
      </c>
      <c r="C209" s="40"/>
      <c r="D209" s="626">
        <f t="shared" si="36"/>
        <v>4</v>
      </c>
      <c r="E209" s="86"/>
      <c r="F209" s="289" t="s">
        <v>1128</v>
      </c>
      <c r="G209" s="44">
        <f t="shared" si="41"/>
        <v>0</v>
      </c>
      <c r="H209" s="290">
        <v>1</v>
      </c>
      <c r="I209" s="37">
        <f t="shared" si="37"/>
        <v>0</v>
      </c>
      <c r="J209" s="627">
        <v>1</v>
      </c>
      <c r="K209" s="46">
        <f t="shared" si="38"/>
        <v>0</v>
      </c>
      <c r="L209" s="290">
        <v>1</v>
      </c>
      <c r="M209" s="37">
        <f t="shared" si="39"/>
        <v>0</v>
      </c>
      <c r="N209" s="627">
        <v>1</v>
      </c>
      <c r="O209" s="32">
        <f t="shared" si="40"/>
        <v>0</v>
      </c>
      <c r="P209" s="28">
        <f t="shared" si="34"/>
        <v>4</v>
      </c>
      <c r="Q209" s="28">
        <f t="shared" si="35"/>
        <v>0</v>
      </c>
    </row>
    <row r="210" spans="1:17" s="31" customFormat="1" x14ac:dyDescent="0.2">
      <c r="A210" s="33">
        <v>184</v>
      </c>
      <c r="B210" s="295" t="s">
        <v>1203</v>
      </c>
      <c r="C210" s="40"/>
      <c r="D210" s="626">
        <f t="shared" si="36"/>
        <v>200</v>
      </c>
      <c r="E210" s="86">
        <v>2.91</v>
      </c>
      <c r="F210" s="289" t="s">
        <v>1128</v>
      </c>
      <c r="G210" s="44">
        <f t="shared" si="41"/>
        <v>582</v>
      </c>
      <c r="H210" s="290">
        <v>50</v>
      </c>
      <c r="I210" s="37">
        <f t="shared" si="37"/>
        <v>145.5</v>
      </c>
      <c r="J210" s="627">
        <v>50</v>
      </c>
      <c r="K210" s="46">
        <f t="shared" si="38"/>
        <v>145.5</v>
      </c>
      <c r="L210" s="290">
        <v>50</v>
      </c>
      <c r="M210" s="37">
        <f t="shared" si="39"/>
        <v>145.5</v>
      </c>
      <c r="N210" s="627">
        <v>50</v>
      </c>
      <c r="O210" s="32">
        <f t="shared" si="40"/>
        <v>145.5</v>
      </c>
      <c r="P210" s="28">
        <f t="shared" si="34"/>
        <v>200</v>
      </c>
      <c r="Q210" s="28">
        <f t="shared" si="35"/>
        <v>0</v>
      </c>
    </row>
    <row r="211" spans="1:17" s="31" customFormat="1" x14ac:dyDescent="0.2">
      <c r="A211" s="33">
        <v>185</v>
      </c>
      <c r="B211" s="295" t="s">
        <v>67</v>
      </c>
      <c r="C211" s="40"/>
      <c r="D211" s="626">
        <f t="shared" si="36"/>
        <v>48</v>
      </c>
      <c r="E211" s="86">
        <f>10*17.56</f>
        <v>175.6</v>
      </c>
      <c r="F211" s="289" t="s">
        <v>159</v>
      </c>
      <c r="G211" s="44">
        <f t="shared" si="41"/>
        <v>8428.7999999999993</v>
      </c>
      <c r="H211" s="290">
        <v>12</v>
      </c>
      <c r="I211" s="37">
        <f t="shared" si="37"/>
        <v>2107.1999999999998</v>
      </c>
      <c r="J211" s="627">
        <v>12</v>
      </c>
      <c r="K211" s="46">
        <f t="shared" si="38"/>
        <v>2107.1999999999998</v>
      </c>
      <c r="L211" s="290">
        <v>12</v>
      </c>
      <c r="M211" s="37">
        <f t="shared" si="39"/>
        <v>2107.1999999999998</v>
      </c>
      <c r="N211" s="627">
        <v>12</v>
      </c>
      <c r="O211" s="32">
        <f t="shared" si="40"/>
        <v>2107.1999999999998</v>
      </c>
      <c r="P211" s="28">
        <f t="shared" si="34"/>
        <v>48</v>
      </c>
      <c r="Q211" s="28">
        <f t="shared" si="35"/>
        <v>0</v>
      </c>
    </row>
    <row r="212" spans="1:17" s="31" customFormat="1" x14ac:dyDescent="0.2">
      <c r="A212" s="33">
        <v>186</v>
      </c>
      <c r="B212" s="295" t="s">
        <v>1141</v>
      </c>
      <c r="C212" s="40"/>
      <c r="D212" s="626">
        <f t="shared" si="36"/>
        <v>12</v>
      </c>
      <c r="E212" s="86">
        <v>259.2</v>
      </c>
      <c r="F212" s="289" t="s">
        <v>1126</v>
      </c>
      <c r="G212" s="44">
        <f t="shared" si="41"/>
        <v>3110.3999999999996</v>
      </c>
      <c r="H212" s="290">
        <v>3</v>
      </c>
      <c r="I212" s="37">
        <f t="shared" si="37"/>
        <v>777.59999999999991</v>
      </c>
      <c r="J212" s="627">
        <v>3</v>
      </c>
      <c r="K212" s="46">
        <f t="shared" si="38"/>
        <v>777.59999999999991</v>
      </c>
      <c r="L212" s="290">
        <v>3</v>
      </c>
      <c r="M212" s="37">
        <f t="shared" si="39"/>
        <v>777.59999999999991</v>
      </c>
      <c r="N212" s="627">
        <v>3</v>
      </c>
      <c r="O212" s="32">
        <f t="shared" si="40"/>
        <v>777.59999999999991</v>
      </c>
      <c r="P212" s="28">
        <f t="shared" si="34"/>
        <v>12</v>
      </c>
      <c r="Q212" s="28">
        <f t="shared" si="35"/>
        <v>0</v>
      </c>
    </row>
    <row r="213" spans="1:17" s="31" customFormat="1" x14ac:dyDescent="0.2">
      <c r="A213" s="33">
        <v>187</v>
      </c>
      <c r="B213" s="295" t="s">
        <v>1142</v>
      </c>
      <c r="C213" s="40"/>
      <c r="D213" s="626">
        <f t="shared" si="36"/>
        <v>12</v>
      </c>
      <c r="E213" s="86">
        <v>259.2</v>
      </c>
      <c r="F213" s="289" t="s">
        <v>1126</v>
      </c>
      <c r="G213" s="44">
        <f t="shared" si="41"/>
        <v>3110.3999999999996</v>
      </c>
      <c r="H213" s="290">
        <v>3</v>
      </c>
      <c r="I213" s="37">
        <f t="shared" si="37"/>
        <v>777.59999999999991</v>
      </c>
      <c r="J213" s="627">
        <v>3</v>
      </c>
      <c r="K213" s="46">
        <f t="shared" si="38"/>
        <v>777.59999999999991</v>
      </c>
      <c r="L213" s="290">
        <v>3</v>
      </c>
      <c r="M213" s="37">
        <f t="shared" si="39"/>
        <v>777.59999999999991</v>
      </c>
      <c r="N213" s="627">
        <v>3</v>
      </c>
      <c r="O213" s="32">
        <f t="shared" si="40"/>
        <v>777.59999999999991</v>
      </c>
      <c r="P213" s="28">
        <f t="shared" si="34"/>
        <v>12</v>
      </c>
      <c r="Q213" s="28">
        <f t="shared" si="35"/>
        <v>0</v>
      </c>
    </row>
    <row r="214" spans="1:17" s="31" customFormat="1" x14ac:dyDescent="0.2">
      <c r="A214" s="33">
        <v>188</v>
      </c>
      <c r="B214" s="295" t="s">
        <v>1139</v>
      </c>
      <c r="C214" s="40"/>
      <c r="D214" s="626">
        <f t="shared" si="36"/>
        <v>20</v>
      </c>
      <c r="E214" s="86">
        <v>259.2</v>
      </c>
      <c r="F214" s="289" t="s">
        <v>1126</v>
      </c>
      <c r="G214" s="44">
        <f t="shared" si="41"/>
        <v>5184</v>
      </c>
      <c r="H214" s="290">
        <v>5</v>
      </c>
      <c r="I214" s="37">
        <f t="shared" si="37"/>
        <v>1296</v>
      </c>
      <c r="J214" s="627">
        <v>5</v>
      </c>
      <c r="K214" s="46">
        <f t="shared" si="38"/>
        <v>1296</v>
      </c>
      <c r="L214" s="290">
        <v>5</v>
      </c>
      <c r="M214" s="37">
        <f t="shared" si="39"/>
        <v>1296</v>
      </c>
      <c r="N214" s="627">
        <v>5</v>
      </c>
      <c r="O214" s="32">
        <f t="shared" si="40"/>
        <v>1296</v>
      </c>
      <c r="P214" s="28">
        <f t="shared" si="34"/>
        <v>20</v>
      </c>
      <c r="Q214" s="28">
        <f t="shared" si="35"/>
        <v>0</v>
      </c>
    </row>
    <row r="215" spans="1:17" s="31" customFormat="1" x14ac:dyDescent="0.2">
      <c r="A215" s="630"/>
      <c r="B215" s="620"/>
      <c r="C215" s="294"/>
      <c r="D215" s="626"/>
      <c r="E215" s="86"/>
      <c r="F215" s="18"/>
      <c r="G215" s="44">
        <f t="shared" si="41"/>
        <v>0</v>
      </c>
      <c r="H215" s="39"/>
      <c r="I215" s="37">
        <f t="shared" si="37"/>
        <v>0</v>
      </c>
      <c r="J215" s="47"/>
      <c r="K215" s="46">
        <f t="shared" si="38"/>
        <v>0</v>
      </c>
      <c r="L215" s="39"/>
      <c r="M215" s="37">
        <f t="shared" si="39"/>
        <v>0</v>
      </c>
      <c r="N215" s="47"/>
      <c r="O215" s="32">
        <f t="shared" si="40"/>
        <v>0</v>
      </c>
      <c r="P215" s="28">
        <f t="shared" si="34"/>
        <v>0</v>
      </c>
      <c r="Q215" s="28">
        <f t="shared" si="35"/>
        <v>0</v>
      </c>
    </row>
    <row r="216" spans="1:17" s="31" customFormat="1" x14ac:dyDescent="0.2">
      <c r="A216" s="630"/>
      <c r="B216" s="619" t="s">
        <v>1221</v>
      </c>
      <c r="C216" s="294"/>
      <c r="D216" s="626"/>
      <c r="E216" s="86"/>
      <c r="F216" s="18"/>
      <c r="G216" s="44">
        <f t="shared" si="41"/>
        <v>0</v>
      </c>
      <c r="H216" s="39"/>
      <c r="I216" s="37">
        <f t="shared" si="37"/>
        <v>0</v>
      </c>
      <c r="J216" s="47"/>
      <c r="K216" s="46">
        <f t="shared" si="38"/>
        <v>0</v>
      </c>
      <c r="L216" s="39"/>
      <c r="M216" s="37">
        <f t="shared" si="39"/>
        <v>0</v>
      </c>
      <c r="N216" s="47"/>
      <c r="O216" s="32">
        <f t="shared" si="40"/>
        <v>0</v>
      </c>
      <c r="P216" s="28">
        <f t="shared" si="34"/>
        <v>0</v>
      </c>
      <c r="Q216" s="28">
        <f t="shared" si="35"/>
        <v>0</v>
      </c>
    </row>
    <row r="217" spans="1:17" s="31" customFormat="1" x14ac:dyDescent="0.2">
      <c r="A217" s="630"/>
      <c r="B217" s="619" t="s">
        <v>1222</v>
      </c>
      <c r="C217" s="294"/>
      <c r="D217" s="626"/>
      <c r="E217" s="86"/>
      <c r="F217" s="18"/>
      <c r="G217" s="44">
        <f t="shared" si="41"/>
        <v>0</v>
      </c>
      <c r="H217" s="39"/>
      <c r="I217" s="37">
        <f t="shared" si="37"/>
        <v>0</v>
      </c>
      <c r="J217" s="47"/>
      <c r="K217" s="46">
        <f t="shared" si="38"/>
        <v>0</v>
      </c>
      <c r="L217" s="39"/>
      <c r="M217" s="37">
        <f t="shared" si="39"/>
        <v>0</v>
      </c>
      <c r="N217" s="47"/>
      <c r="O217" s="32">
        <f t="shared" si="40"/>
        <v>0</v>
      </c>
      <c r="P217" s="28">
        <f t="shared" si="34"/>
        <v>0</v>
      </c>
      <c r="Q217" s="28">
        <f t="shared" si="35"/>
        <v>0</v>
      </c>
    </row>
    <row r="218" spans="1:17" s="31" customFormat="1" x14ac:dyDescent="0.2">
      <c r="A218" s="630"/>
      <c r="B218" s="619" t="s">
        <v>1223</v>
      </c>
      <c r="C218" s="294"/>
      <c r="D218" s="626"/>
      <c r="E218" s="86"/>
      <c r="F218" s="18"/>
      <c r="G218" s="44">
        <f t="shared" si="41"/>
        <v>0</v>
      </c>
      <c r="H218" s="39"/>
      <c r="I218" s="37">
        <f t="shared" si="37"/>
        <v>0</v>
      </c>
      <c r="J218" s="47"/>
      <c r="K218" s="46">
        <f t="shared" si="38"/>
        <v>0</v>
      </c>
      <c r="L218" s="39"/>
      <c r="M218" s="37">
        <f t="shared" si="39"/>
        <v>0</v>
      </c>
      <c r="N218" s="47"/>
      <c r="O218" s="32">
        <f t="shared" si="40"/>
        <v>0</v>
      </c>
      <c r="P218" s="28">
        <f t="shared" si="34"/>
        <v>0</v>
      </c>
      <c r="Q218" s="28">
        <f t="shared" si="35"/>
        <v>0</v>
      </c>
    </row>
    <row r="219" spans="1:17" s="31" customFormat="1" x14ac:dyDescent="0.2">
      <c r="A219" s="630">
        <v>189</v>
      </c>
      <c r="B219" s="295" t="s">
        <v>1210</v>
      </c>
      <c r="C219" s="294"/>
      <c r="D219" s="626">
        <f t="shared" si="36"/>
        <v>24</v>
      </c>
      <c r="E219" s="86">
        <v>114.51</v>
      </c>
      <c r="F219" s="289" t="s">
        <v>1129</v>
      </c>
      <c r="G219" s="44">
        <f t="shared" si="41"/>
        <v>2748.2400000000002</v>
      </c>
      <c r="H219" s="290">
        <v>6</v>
      </c>
      <c r="I219" s="37">
        <f t="shared" si="37"/>
        <v>687.06000000000006</v>
      </c>
      <c r="J219" s="627">
        <v>6</v>
      </c>
      <c r="K219" s="46">
        <f t="shared" si="38"/>
        <v>687.06000000000006</v>
      </c>
      <c r="L219" s="290">
        <v>6</v>
      </c>
      <c r="M219" s="37">
        <f t="shared" si="39"/>
        <v>687.06000000000006</v>
      </c>
      <c r="N219" s="627">
        <v>6</v>
      </c>
      <c r="O219" s="32">
        <f t="shared" si="40"/>
        <v>687.06000000000006</v>
      </c>
      <c r="P219" s="28">
        <f t="shared" si="34"/>
        <v>24</v>
      </c>
      <c r="Q219" s="28">
        <f t="shared" si="35"/>
        <v>0</v>
      </c>
    </row>
    <row r="220" spans="1:17" s="31" customFormat="1" x14ac:dyDescent="0.2">
      <c r="A220" s="630">
        <v>190</v>
      </c>
      <c r="B220" s="295" t="s">
        <v>1211</v>
      </c>
      <c r="C220" s="294"/>
      <c r="D220" s="626">
        <f t="shared" si="36"/>
        <v>24</v>
      </c>
      <c r="E220" s="86">
        <v>114.51</v>
      </c>
      <c r="F220" s="289" t="s">
        <v>1129</v>
      </c>
      <c r="G220" s="44">
        <f t="shared" si="41"/>
        <v>2748.2400000000002</v>
      </c>
      <c r="H220" s="290">
        <v>6</v>
      </c>
      <c r="I220" s="37">
        <f t="shared" si="37"/>
        <v>687.06000000000006</v>
      </c>
      <c r="J220" s="627">
        <v>6</v>
      </c>
      <c r="K220" s="46">
        <f t="shared" si="38"/>
        <v>687.06000000000006</v>
      </c>
      <c r="L220" s="290">
        <v>6</v>
      </c>
      <c r="M220" s="37">
        <f t="shared" si="39"/>
        <v>687.06000000000006</v>
      </c>
      <c r="N220" s="627">
        <v>6</v>
      </c>
      <c r="O220" s="32">
        <f t="shared" si="40"/>
        <v>687.06000000000006</v>
      </c>
      <c r="P220" s="28">
        <f t="shared" si="34"/>
        <v>24</v>
      </c>
      <c r="Q220" s="28">
        <f t="shared" si="35"/>
        <v>0</v>
      </c>
    </row>
    <row r="221" spans="1:17" s="31" customFormat="1" x14ac:dyDescent="0.2">
      <c r="A221" s="630">
        <v>191</v>
      </c>
      <c r="B221" s="295" t="s">
        <v>1212</v>
      </c>
      <c r="C221" s="294"/>
      <c r="D221" s="626">
        <f t="shared" si="36"/>
        <v>24</v>
      </c>
      <c r="E221" s="86">
        <v>129.97649999999999</v>
      </c>
      <c r="F221" s="289" t="s">
        <v>1129</v>
      </c>
      <c r="G221" s="44">
        <f t="shared" si="41"/>
        <v>3119.4359999999997</v>
      </c>
      <c r="H221" s="290">
        <v>6</v>
      </c>
      <c r="I221" s="37">
        <f t="shared" si="37"/>
        <v>779.85899999999992</v>
      </c>
      <c r="J221" s="627">
        <v>6</v>
      </c>
      <c r="K221" s="46">
        <f t="shared" si="38"/>
        <v>779.85899999999992</v>
      </c>
      <c r="L221" s="290">
        <v>6</v>
      </c>
      <c r="M221" s="37">
        <f t="shared" si="39"/>
        <v>779.85899999999992</v>
      </c>
      <c r="N221" s="627">
        <v>6</v>
      </c>
      <c r="O221" s="32">
        <f t="shared" si="40"/>
        <v>779.85899999999992</v>
      </c>
      <c r="P221" s="28">
        <f t="shared" si="34"/>
        <v>24</v>
      </c>
      <c r="Q221" s="28">
        <f t="shared" si="35"/>
        <v>0</v>
      </c>
    </row>
    <row r="222" spans="1:17" s="31" customFormat="1" x14ac:dyDescent="0.2">
      <c r="A222" s="630">
        <v>192</v>
      </c>
      <c r="B222" s="295" t="s">
        <v>1141</v>
      </c>
      <c r="C222" s="294"/>
      <c r="D222" s="626">
        <f t="shared" si="36"/>
        <v>12</v>
      </c>
      <c r="E222" s="86">
        <v>259.2</v>
      </c>
      <c r="F222" s="289" t="s">
        <v>1126</v>
      </c>
      <c r="G222" s="44">
        <f t="shared" si="41"/>
        <v>3110.3999999999996</v>
      </c>
      <c r="H222" s="290">
        <v>3</v>
      </c>
      <c r="I222" s="37">
        <f t="shared" si="37"/>
        <v>777.59999999999991</v>
      </c>
      <c r="J222" s="627">
        <v>3</v>
      </c>
      <c r="K222" s="46">
        <f t="shared" si="38"/>
        <v>777.59999999999991</v>
      </c>
      <c r="L222" s="290">
        <v>3</v>
      </c>
      <c r="M222" s="37">
        <f t="shared" si="39"/>
        <v>777.59999999999991</v>
      </c>
      <c r="N222" s="627">
        <v>3</v>
      </c>
      <c r="O222" s="32">
        <f t="shared" si="40"/>
        <v>777.59999999999991</v>
      </c>
      <c r="P222" s="28">
        <f t="shared" si="34"/>
        <v>12</v>
      </c>
      <c r="Q222" s="28">
        <f t="shared" si="35"/>
        <v>0</v>
      </c>
    </row>
    <row r="223" spans="1:17" s="31" customFormat="1" x14ac:dyDescent="0.2">
      <c r="A223" s="630">
        <v>193</v>
      </c>
      <c r="B223" s="295" t="s">
        <v>1142</v>
      </c>
      <c r="C223" s="294"/>
      <c r="D223" s="626">
        <f t="shared" si="36"/>
        <v>12</v>
      </c>
      <c r="E223" s="86">
        <v>259.2</v>
      </c>
      <c r="F223" s="289" t="s">
        <v>1126</v>
      </c>
      <c r="G223" s="44">
        <f t="shared" si="41"/>
        <v>3110.3999999999996</v>
      </c>
      <c r="H223" s="290">
        <v>3</v>
      </c>
      <c r="I223" s="37">
        <f t="shared" si="37"/>
        <v>777.59999999999991</v>
      </c>
      <c r="J223" s="627">
        <v>3</v>
      </c>
      <c r="K223" s="46">
        <f t="shared" si="38"/>
        <v>777.59999999999991</v>
      </c>
      <c r="L223" s="290">
        <v>3</v>
      </c>
      <c r="M223" s="37">
        <f t="shared" si="39"/>
        <v>777.59999999999991</v>
      </c>
      <c r="N223" s="627">
        <v>3</v>
      </c>
      <c r="O223" s="32">
        <f t="shared" si="40"/>
        <v>777.59999999999991</v>
      </c>
      <c r="P223" s="28">
        <f t="shared" si="34"/>
        <v>12</v>
      </c>
      <c r="Q223" s="28">
        <f t="shared" si="35"/>
        <v>0</v>
      </c>
    </row>
    <row r="224" spans="1:17" s="31" customFormat="1" x14ac:dyDescent="0.2">
      <c r="A224" s="630">
        <v>194</v>
      </c>
      <c r="B224" s="295" t="s">
        <v>1139</v>
      </c>
      <c r="C224" s="294"/>
      <c r="D224" s="626">
        <f t="shared" si="36"/>
        <v>18</v>
      </c>
      <c r="E224" s="86">
        <v>259.2</v>
      </c>
      <c r="F224" s="289" t="s">
        <v>1126</v>
      </c>
      <c r="G224" s="44">
        <f t="shared" si="41"/>
        <v>4665.5999999999995</v>
      </c>
      <c r="H224" s="290">
        <v>5</v>
      </c>
      <c r="I224" s="37">
        <f t="shared" si="37"/>
        <v>1296</v>
      </c>
      <c r="J224" s="627">
        <v>3</v>
      </c>
      <c r="K224" s="46">
        <f t="shared" si="38"/>
        <v>777.59999999999991</v>
      </c>
      <c r="L224" s="290">
        <v>5</v>
      </c>
      <c r="M224" s="37">
        <f t="shared" si="39"/>
        <v>1296</v>
      </c>
      <c r="N224" s="627">
        <v>5</v>
      </c>
      <c r="O224" s="32">
        <f t="shared" si="40"/>
        <v>1296</v>
      </c>
      <c r="P224" s="28">
        <f t="shared" si="34"/>
        <v>18</v>
      </c>
      <c r="Q224" s="28">
        <f t="shared" si="35"/>
        <v>0</v>
      </c>
    </row>
    <row r="225" spans="1:17" s="31" customFormat="1" x14ac:dyDescent="0.2">
      <c r="A225" s="630">
        <v>195</v>
      </c>
      <c r="B225" s="295" t="s">
        <v>1140</v>
      </c>
      <c r="C225" s="294"/>
      <c r="D225" s="626">
        <f t="shared" si="36"/>
        <v>12</v>
      </c>
      <c r="E225" s="86">
        <v>259.2</v>
      </c>
      <c r="F225" s="289" t="s">
        <v>1126</v>
      </c>
      <c r="G225" s="44">
        <f t="shared" si="41"/>
        <v>3110.3999999999996</v>
      </c>
      <c r="H225" s="290">
        <v>3</v>
      </c>
      <c r="I225" s="37">
        <f t="shared" si="37"/>
        <v>777.59999999999991</v>
      </c>
      <c r="J225" s="627">
        <v>3</v>
      </c>
      <c r="K225" s="46">
        <f t="shared" si="38"/>
        <v>777.59999999999991</v>
      </c>
      <c r="L225" s="290">
        <v>3</v>
      </c>
      <c r="M225" s="37">
        <f t="shared" si="39"/>
        <v>777.59999999999991</v>
      </c>
      <c r="N225" s="627">
        <v>3</v>
      </c>
      <c r="O225" s="32">
        <f t="shared" si="40"/>
        <v>777.59999999999991</v>
      </c>
      <c r="P225" s="28">
        <f t="shared" si="34"/>
        <v>12</v>
      </c>
      <c r="Q225" s="28">
        <f t="shared" si="35"/>
        <v>0</v>
      </c>
    </row>
    <row r="226" spans="1:17" s="31" customFormat="1" x14ac:dyDescent="0.2">
      <c r="A226" s="630">
        <v>196</v>
      </c>
      <c r="B226" s="295" t="s">
        <v>1201</v>
      </c>
      <c r="C226" s="294"/>
      <c r="D226" s="626">
        <f t="shared" si="36"/>
        <v>8</v>
      </c>
      <c r="E226" s="86">
        <v>100</v>
      </c>
      <c r="F226" s="289" t="s">
        <v>1206</v>
      </c>
      <c r="G226" s="44">
        <f t="shared" si="41"/>
        <v>800</v>
      </c>
      <c r="H226" s="290">
        <v>2</v>
      </c>
      <c r="I226" s="37">
        <f t="shared" si="37"/>
        <v>200</v>
      </c>
      <c r="J226" s="627">
        <v>2</v>
      </c>
      <c r="K226" s="46">
        <f t="shared" si="38"/>
        <v>200</v>
      </c>
      <c r="L226" s="290">
        <v>2</v>
      </c>
      <c r="M226" s="37">
        <f t="shared" si="39"/>
        <v>200</v>
      </c>
      <c r="N226" s="627">
        <v>2</v>
      </c>
      <c r="O226" s="32">
        <f t="shared" si="40"/>
        <v>200</v>
      </c>
      <c r="P226" s="28">
        <f t="shared" si="34"/>
        <v>8</v>
      </c>
      <c r="Q226" s="28">
        <f t="shared" si="35"/>
        <v>0</v>
      </c>
    </row>
    <row r="227" spans="1:17" s="31" customFormat="1" x14ac:dyDescent="0.2">
      <c r="A227" s="630">
        <v>197</v>
      </c>
      <c r="B227" s="295" t="s">
        <v>1213</v>
      </c>
      <c r="C227" s="294"/>
      <c r="D227" s="626">
        <f t="shared" si="36"/>
        <v>6</v>
      </c>
      <c r="E227" s="86">
        <v>100</v>
      </c>
      <c r="F227" s="289" t="s">
        <v>1206</v>
      </c>
      <c r="G227" s="44">
        <f t="shared" si="41"/>
        <v>600</v>
      </c>
      <c r="H227" s="290">
        <v>2</v>
      </c>
      <c r="I227" s="37">
        <f t="shared" si="37"/>
        <v>200</v>
      </c>
      <c r="J227" s="627">
        <v>2</v>
      </c>
      <c r="K227" s="46">
        <f t="shared" si="38"/>
        <v>200</v>
      </c>
      <c r="L227" s="290">
        <v>2</v>
      </c>
      <c r="M227" s="37">
        <f t="shared" si="39"/>
        <v>200</v>
      </c>
      <c r="N227" s="627"/>
      <c r="O227" s="32">
        <f t="shared" si="40"/>
        <v>0</v>
      </c>
      <c r="P227" s="28">
        <f t="shared" si="34"/>
        <v>6</v>
      </c>
      <c r="Q227" s="28">
        <f t="shared" si="35"/>
        <v>0</v>
      </c>
    </row>
    <row r="228" spans="1:17" s="31" customFormat="1" x14ac:dyDescent="0.2">
      <c r="A228" s="630">
        <v>198</v>
      </c>
      <c r="B228" s="295" t="s">
        <v>1180</v>
      </c>
      <c r="C228" s="294"/>
      <c r="D228" s="626">
        <f t="shared" si="36"/>
        <v>48</v>
      </c>
      <c r="E228" s="86">
        <v>34.61</v>
      </c>
      <c r="F228" s="289" t="s">
        <v>1128</v>
      </c>
      <c r="G228" s="44">
        <f t="shared" si="41"/>
        <v>1661.28</v>
      </c>
      <c r="H228" s="290">
        <v>12</v>
      </c>
      <c r="I228" s="37">
        <f t="shared" si="37"/>
        <v>415.32</v>
      </c>
      <c r="J228" s="627">
        <v>12</v>
      </c>
      <c r="K228" s="46">
        <f t="shared" si="38"/>
        <v>415.32</v>
      </c>
      <c r="L228" s="290">
        <v>12</v>
      </c>
      <c r="M228" s="37">
        <f t="shared" si="39"/>
        <v>415.32</v>
      </c>
      <c r="N228" s="627">
        <v>12</v>
      </c>
      <c r="O228" s="32">
        <f t="shared" si="40"/>
        <v>415.32</v>
      </c>
      <c r="P228" s="28">
        <f t="shared" si="34"/>
        <v>48</v>
      </c>
      <c r="Q228" s="28">
        <f t="shared" si="35"/>
        <v>0</v>
      </c>
    </row>
    <row r="229" spans="1:17" s="31" customFormat="1" x14ac:dyDescent="0.2">
      <c r="A229" s="630">
        <v>199</v>
      </c>
      <c r="B229" s="295" t="s">
        <v>1194</v>
      </c>
      <c r="C229" s="294"/>
      <c r="D229" s="626">
        <f t="shared" si="36"/>
        <v>4</v>
      </c>
      <c r="E229" s="86">
        <v>3500</v>
      </c>
      <c r="F229" s="289" t="s">
        <v>1126</v>
      </c>
      <c r="G229" s="44">
        <f t="shared" si="41"/>
        <v>14000</v>
      </c>
      <c r="H229" s="290">
        <v>1</v>
      </c>
      <c r="I229" s="37">
        <f t="shared" si="37"/>
        <v>3500</v>
      </c>
      <c r="J229" s="627">
        <v>1</v>
      </c>
      <c r="K229" s="46">
        <f t="shared" si="38"/>
        <v>3500</v>
      </c>
      <c r="L229" s="290">
        <v>1</v>
      </c>
      <c r="M229" s="37">
        <f t="shared" si="39"/>
        <v>3500</v>
      </c>
      <c r="N229" s="627">
        <v>1</v>
      </c>
      <c r="O229" s="58">
        <f t="shared" si="40"/>
        <v>3500</v>
      </c>
      <c r="P229" s="28">
        <f t="shared" si="34"/>
        <v>4</v>
      </c>
      <c r="Q229" s="28">
        <f t="shared" si="35"/>
        <v>0</v>
      </c>
    </row>
    <row r="230" spans="1:17" s="31" customFormat="1" x14ac:dyDescent="0.2">
      <c r="A230" s="630">
        <v>200</v>
      </c>
      <c r="B230" s="295" t="s">
        <v>1145</v>
      </c>
      <c r="C230" s="294"/>
      <c r="D230" s="626">
        <f t="shared" si="36"/>
        <v>1</v>
      </c>
      <c r="E230" s="86">
        <v>350</v>
      </c>
      <c r="F230" s="291" t="s">
        <v>1128</v>
      </c>
      <c r="G230" s="44">
        <f t="shared" si="41"/>
        <v>350</v>
      </c>
      <c r="H230" s="296">
        <v>1</v>
      </c>
      <c r="I230" s="37">
        <f t="shared" si="37"/>
        <v>350</v>
      </c>
      <c r="J230" s="627"/>
      <c r="K230" s="46">
        <f t="shared" si="38"/>
        <v>0</v>
      </c>
      <c r="L230" s="296"/>
      <c r="M230" s="37">
        <f t="shared" si="39"/>
        <v>0</v>
      </c>
      <c r="N230" s="627"/>
      <c r="O230" s="32">
        <f t="shared" si="40"/>
        <v>0</v>
      </c>
      <c r="P230" s="28">
        <f t="shared" si="34"/>
        <v>1</v>
      </c>
      <c r="Q230" s="28">
        <f t="shared" si="35"/>
        <v>0</v>
      </c>
    </row>
    <row r="231" spans="1:17" s="31" customFormat="1" x14ac:dyDescent="0.2">
      <c r="A231" s="630">
        <v>201</v>
      </c>
      <c r="B231" s="295" t="s">
        <v>1130</v>
      </c>
      <c r="C231" s="294"/>
      <c r="D231" s="626">
        <f t="shared" si="36"/>
        <v>72</v>
      </c>
      <c r="E231" s="86">
        <v>69.78</v>
      </c>
      <c r="F231" s="289" t="s">
        <v>1128</v>
      </c>
      <c r="G231" s="44">
        <f t="shared" si="41"/>
        <v>5024.16</v>
      </c>
      <c r="H231" s="290">
        <v>24</v>
      </c>
      <c r="I231" s="37">
        <f t="shared" si="37"/>
        <v>1674.72</v>
      </c>
      <c r="J231" s="627">
        <v>12</v>
      </c>
      <c r="K231" s="46">
        <f t="shared" si="38"/>
        <v>837.36</v>
      </c>
      <c r="L231" s="290">
        <v>24</v>
      </c>
      <c r="M231" s="37">
        <f t="shared" si="39"/>
        <v>1674.72</v>
      </c>
      <c r="N231" s="627">
        <v>12</v>
      </c>
      <c r="O231" s="32">
        <f t="shared" si="40"/>
        <v>837.36</v>
      </c>
      <c r="P231" s="28">
        <f t="shared" si="34"/>
        <v>72</v>
      </c>
      <c r="Q231" s="28">
        <f t="shared" si="35"/>
        <v>0</v>
      </c>
    </row>
    <row r="232" spans="1:17" s="31" customFormat="1" x14ac:dyDescent="0.2">
      <c r="A232" s="630"/>
      <c r="B232" s="295"/>
      <c r="C232" s="294"/>
      <c r="D232" s="36"/>
      <c r="E232" s="86"/>
      <c r="F232" s="18"/>
      <c r="G232" s="44">
        <f t="shared" si="41"/>
        <v>0</v>
      </c>
      <c r="H232" s="39"/>
      <c r="I232" s="37">
        <f t="shared" si="37"/>
        <v>0</v>
      </c>
      <c r="J232" s="47"/>
      <c r="K232" s="46">
        <f t="shared" si="38"/>
        <v>0</v>
      </c>
      <c r="L232" s="39"/>
      <c r="M232" s="37">
        <f t="shared" si="39"/>
        <v>0</v>
      </c>
      <c r="N232" s="47"/>
      <c r="O232" s="32">
        <f t="shared" si="40"/>
        <v>0</v>
      </c>
      <c r="P232" s="28">
        <f t="shared" si="34"/>
        <v>0</v>
      </c>
      <c r="Q232" s="28">
        <f t="shared" si="35"/>
        <v>0</v>
      </c>
    </row>
    <row r="233" spans="1:17" s="31" customFormat="1" x14ac:dyDescent="0.2">
      <c r="A233" s="630"/>
      <c r="B233" s="619"/>
      <c r="C233" s="294"/>
      <c r="D233" s="36"/>
      <c r="E233" s="86"/>
      <c r="F233" s="18"/>
      <c r="G233" s="44"/>
      <c r="H233" s="39"/>
      <c r="I233" s="37"/>
      <c r="J233" s="47"/>
      <c r="K233" s="46"/>
      <c r="L233" s="39"/>
      <c r="M233" s="37"/>
      <c r="N233" s="47"/>
      <c r="O233" s="32"/>
      <c r="P233" s="28"/>
      <c r="Q233" s="28"/>
    </row>
    <row r="234" spans="1:17" s="31" customFormat="1" x14ac:dyDescent="0.25">
      <c r="A234" s="630"/>
      <c r="B234" s="42"/>
      <c r="C234" s="40"/>
      <c r="D234" s="36"/>
      <c r="E234" s="86"/>
      <c r="F234" s="18"/>
      <c r="G234" s="46"/>
      <c r="H234" s="39"/>
      <c r="I234" s="37"/>
      <c r="J234" s="47"/>
      <c r="K234" s="46"/>
      <c r="L234" s="39"/>
      <c r="M234" s="37"/>
      <c r="N234" s="47"/>
      <c r="O234" s="32"/>
    </row>
    <row r="235" spans="1:17" s="31" customFormat="1" ht="13.5" thickBot="1" x14ac:dyDescent="0.3">
      <c r="A235" s="629"/>
      <c r="B235" s="100"/>
      <c r="C235" s="65"/>
      <c r="D235" s="66"/>
      <c r="E235" s="93"/>
      <c r="F235" s="68"/>
      <c r="G235" s="69"/>
      <c r="H235" s="70"/>
      <c r="I235" s="71"/>
      <c r="J235" s="72"/>
      <c r="K235" s="69"/>
      <c r="L235" s="70"/>
      <c r="M235" s="71"/>
      <c r="N235" s="72"/>
      <c r="O235" s="73"/>
    </row>
    <row r="236" spans="1:17" s="31" customFormat="1" ht="14.25" thickTop="1" thickBot="1" x14ac:dyDescent="0.3">
      <c r="A236" s="74"/>
      <c r="B236" s="81" t="s">
        <v>77</v>
      </c>
      <c r="C236" s="76"/>
      <c r="D236" s="77"/>
      <c r="E236" s="325"/>
      <c r="F236" s="79"/>
      <c r="G236" s="80">
        <f>SUM(G13:G235)</f>
        <v>519508.65600000002</v>
      </c>
      <c r="H236" s="76"/>
      <c r="I236" s="80">
        <f>SUM(I13:I235)</f>
        <v>134897.58900000007</v>
      </c>
      <c r="J236" s="78"/>
      <c r="K236" s="80">
        <f>SUM(K13:K235)</f>
        <v>123565.4090000001</v>
      </c>
      <c r="L236" s="76"/>
      <c r="M236" s="80">
        <f>SUM(M13:M235)</f>
        <v>140207.54900000009</v>
      </c>
      <c r="N236" s="78"/>
      <c r="O236" s="80">
        <f>SUM(O13:O235)</f>
        <v>120838.10900000005</v>
      </c>
    </row>
    <row r="237" spans="1:17" s="31" customFormat="1" ht="13.5" thickTop="1" x14ac:dyDescent="0.25">
      <c r="A237" s="8" t="s">
        <v>5</v>
      </c>
      <c r="B237" s="9"/>
      <c r="C237" s="282"/>
      <c r="D237" s="9" t="s">
        <v>6</v>
      </c>
      <c r="E237" s="22"/>
      <c r="F237" s="17"/>
      <c r="G237" s="22"/>
      <c r="H237" s="631"/>
      <c r="I237" s="22"/>
      <c r="J237" s="282"/>
      <c r="K237" s="22"/>
      <c r="L237" s="26"/>
      <c r="M237" s="23" t="s">
        <v>7</v>
      </c>
      <c r="N237" s="282"/>
      <c r="O237" s="23"/>
    </row>
    <row r="238" spans="1:17" s="31" customFormat="1" x14ac:dyDescent="0.25">
      <c r="A238" s="8"/>
      <c r="B238" s="8"/>
      <c r="C238" s="4"/>
      <c r="D238" s="8" t="s">
        <v>8</v>
      </c>
      <c r="E238" s="23"/>
      <c r="F238" s="19"/>
      <c r="G238" s="23"/>
      <c r="H238" s="4"/>
      <c r="I238" s="23"/>
      <c r="J238" s="4"/>
      <c r="K238" s="23"/>
      <c r="L238" s="4"/>
      <c r="M238" s="23"/>
      <c r="N238" s="4"/>
      <c r="O238" s="23"/>
    </row>
    <row r="241" spans="1:15" s="31" customFormat="1" x14ac:dyDescent="0.25">
      <c r="A241" s="652" t="s">
        <v>1109</v>
      </c>
      <c r="B241" s="652"/>
      <c r="C241" s="283"/>
      <c r="D241" s="653" t="s">
        <v>9</v>
      </c>
      <c r="E241" s="653"/>
      <c r="F241" s="653"/>
      <c r="G241" s="20"/>
      <c r="H241" s="653" t="s">
        <v>10</v>
      </c>
      <c r="I241" s="653"/>
      <c r="J241" s="653"/>
      <c r="K241" s="20"/>
      <c r="L241" s="283"/>
      <c r="M241" s="653" t="s">
        <v>25</v>
      </c>
      <c r="N241" s="653"/>
      <c r="O241" s="653"/>
    </row>
    <row r="242" spans="1:15" s="31" customFormat="1" x14ac:dyDescent="0.25">
      <c r="A242" s="654" t="s">
        <v>11</v>
      </c>
      <c r="B242" s="654"/>
      <c r="C242" s="281"/>
      <c r="D242" s="655" t="s">
        <v>12</v>
      </c>
      <c r="E242" s="655"/>
      <c r="F242" s="655"/>
      <c r="G242" s="24"/>
      <c r="H242" s="655" t="s">
        <v>13</v>
      </c>
      <c r="I242" s="655"/>
      <c r="J242" s="655"/>
      <c r="K242" s="24"/>
      <c r="L242" s="281"/>
      <c r="M242" s="655" t="s">
        <v>26</v>
      </c>
      <c r="N242" s="655"/>
      <c r="O242" s="655"/>
    </row>
  </sheetData>
  <mergeCells count="25">
    <mergeCell ref="A1:O1"/>
    <mergeCell ref="A2:O2"/>
    <mergeCell ref="C9:D9"/>
    <mergeCell ref="E9:G9"/>
    <mergeCell ref="H9:O9"/>
    <mergeCell ref="A242:B242"/>
    <mergeCell ref="D242:F242"/>
    <mergeCell ref="H242:J242"/>
    <mergeCell ref="A241:B241"/>
    <mergeCell ref="A9:A11"/>
    <mergeCell ref="B9:B11"/>
    <mergeCell ref="M242:O242"/>
    <mergeCell ref="C4:F4"/>
    <mergeCell ref="C5:F5"/>
    <mergeCell ref="C6:F6"/>
    <mergeCell ref="C7:F7"/>
    <mergeCell ref="D241:F241"/>
    <mergeCell ref="H241:J241"/>
    <mergeCell ref="M241:O241"/>
    <mergeCell ref="L10:M11"/>
    <mergeCell ref="N10:O11"/>
    <mergeCell ref="E10:F11"/>
    <mergeCell ref="G10:G11"/>
    <mergeCell ref="H10:I11"/>
    <mergeCell ref="J10:K11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T2338"/>
  <sheetViews>
    <sheetView showWhiteSpace="0" view="pageLayout" topLeftCell="A667" zoomScale="85" zoomScaleNormal="100" zoomScalePageLayoutView="85" workbookViewId="0">
      <selection activeCell="I689" sqref="I688:I689"/>
    </sheetView>
  </sheetViews>
  <sheetFormatPr defaultColWidth="9.140625" defaultRowHeight="12.75" x14ac:dyDescent="0.25"/>
  <cols>
    <col min="1" max="1" width="5.42578125" style="8" customWidth="1"/>
    <col min="2" max="2" width="31.28515625" style="8" customWidth="1"/>
    <col min="3" max="4" width="8.85546875" style="4" customWidth="1"/>
    <col min="5" max="5" width="9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712" t="s">
        <v>14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567"/>
      <c r="Q1" s="567"/>
    </row>
    <row r="2" spans="1:17" s="5" customFormat="1" ht="15.75" x14ac:dyDescent="0.25">
      <c r="A2" s="712" t="s">
        <v>1624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567"/>
      <c r="Q2" s="567"/>
    </row>
    <row r="3" spans="1:17" s="5" customFormat="1" x14ac:dyDescent="0.25">
      <c r="A3" s="568"/>
      <c r="B3" s="568"/>
      <c r="C3" s="567"/>
      <c r="D3" s="567"/>
      <c r="E3" s="568"/>
      <c r="F3" s="569"/>
      <c r="G3" s="20"/>
      <c r="H3" s="567"/>
      <c r="I3" s="20"/>
      <c r="J3" s="567"/>
      <c r="K3" s="20"/>
      <c r="L3" s="567"/>
      <c r="M3" s="20"/>
      <c r="N3" s="567"/>
      <c r="O3" s="20"/>
      <c r="P3" s="567"/>
      <c r="Q3" s="567"/>
    </row>
    <row r="4" spans="1:17" s="5" customFormat="1" x14ac:dyDescent="0.25">
      <c r="A4" s="568" t="s">
        <v>0</v>
      </c>
      <c r="B4" s="568"/>
      <c r="C4" s="715" t="s">
        <v>1</v>
      </c>
      <c r="D4" s="715"/>
      <c r="E4" s="715"/>
      <c r="F4" s="696"/>
      <c r="G4" s="696"/>
      <c r="H4" s="696"/>
      <c r="I4" s="696"/>
      <c r="J4" s="567"/>
      <c r="K4" s="20"/>
      <c r="L4" s="567"/>
      <c r="M4" s="20"/>
      <c r="N4" s="567"/>
      <c r="O4" s="20"/>
      <c r="P4" s="567"/>
      <c r="Q4" s="567"/>
    </row>
    <row r="5" spans="1:17" s="5" customFormat="1" x14ac:dyDescent="0.25">
      <c r="A5" s="568" t="s">
        <v>16</v>
      </c>
      <c r="B5" s="568"/>
      <c r="C5" s="689"/>
      <c r="D5" s="689"/>
      <c r="E5" s="689"/>
      <c r="F5" s="569"/>
      <c r="G5" s="21"/>
      <c r="H5" s="567"/>
      <c r="I5" s="21"/>
      <c r="J5" s="567"/>
      <c r="K5" s="20"/>
      <c r="L5" s="567"/>
      <c r="M5" s="20"/>
      <c r="N5" s="567"/>
      <c r="O5" s="20"/>
      <c r="P5" s="567"/>
      <c r="Q5" s="567"/>
    </row>
    <row r="6" spans="1:17" s="5" customFormat="1" x14ac:dyDescent="0.25">
      <c r="A6" s="568" t="s">
        <v>17</v>
      </c>
      <c r="B6" s="568"/>
      <c r="C6" s="689" t="s">
        <v>605</v>
      </c>
      <c r="D6" s="689"/>
      <c r="E6" s="689"/>
      <c r="F6" s="569"/>
      <c r="G6" s="21"/>
      <c r="H6" s="567"/>
      <c r="I6" s="21"/>
      <c r="J6" s="567"/>
      <c r="K6" s="20"/>
      <c r="L6" s="567"/>
      <c r="M6" s="20"/>
      <c r="N6" s="567"/>
      <c r="O6" s="20"/>
      <c r="P6" s="567"/>
      <c r="Q6" s="567"/>
    </row>
    <row r="7" spans="1:17" s="5" customFormat="1" x14ac:dyDescent="0.25">
      <c r="A7" s="568" t="s">
        <v>18</v>
      </c>
      <c r="B7" s="568"/>
      <c r="C7" s="715"/>
      <c r="D7" s="715"/>
      <c r="E7" s="715"/>
      <c r="F7" s="569"/>
      <c r="G7" s="21"/>
      <c r="H7" s="567"/>
      <c r="I7" s="21"/>
      <c r="J7" s="567"/>
      <c r="K7" s="20"/>
      <c r="L7" s="567"/>
      <c r="M7" s="20"/>
      <c r="N7" s="567"/>
      <c r="O7" s="20"/>
      <c r="P7" s="567"/>
      <c r="Q7" s="567"/>
    </row>
    <row r="8" spans="1:17" s="5" customFormat="1" ht="13.5" thickBot="1" x14ac:dyDescent="0.3">
      <c r="A8" s="568"/>
      <c r="B8" s="568"/>
      <c r="C8" s="567"/>
      <c r="D8" s="567"/>
      <c r="E8" s="567"/>
      <c r="F8" s="569"/>
      <c r="G8" s="21"/>
      <c r="H8" s="567"/>
      <c r="I8" s="21"/>
      <c r="J8" s="567"/>
      <c r="K8" s="20"/>
      <c r="L8" s="567"/>
      <c r="M8" s="20"/>
      <c r="N8" s="567"/>
      <c r="O8" s="20"/>
      <c r="P8" s="567"/>
      <c r="Q8" s="567"/>
    </row>
    <row r="9" spans="1:17" s="5" customFormat="1" ht="13.5" customHeight="1" thickTop="1" x14ac:dyDescent="0.25">
      <c r="A9" s="706" t="s">
        <v>2</v>
      </c>
      <c r="B9" s="709" t="s">
        <v>19</v>
      </c>
      <c r="C9" s="697" t="s">
        <v>20</v>
      </c>
      <c r="D9" s="697"/>
      <c r="E9" s="698" t="s">
        <v>23</v>
      </c>
      <c r="F9" s="697"/>
      <c r="G9" s="699"/>
      <c r="H9" s="713" t="s">
        <v>24</v>
      </c>
      <c r="I9" s="713"/>
      <c r="J9" s="713"/>
      <c r="K9" s="713"/>
      <c r="L9" s="713"/>
      <c r="M9" s="713"/>
      <c r="N9" s="713"/>
      <c r="O9" s="714"/>
      <c r="P9" s="567"/>
      <c r="Q9" s="567"/>
    </row>
    <row r="10" spans="1:17" s="5" customFormat="1" x14ac:dyDescent="0.25">
      <c r="A10" s="707"/>
      <c r="B10" s="710"/>
      <c r="C10" s="570" t="s">
        <v>20</v>
      </c>
      <c r="D10" s="571" t="s">
        <v>22</v>
      </c>
      <c r="E10" s="700" t="s">
        <v>3</v>
      </c>
      <c r="F10" s="701"/>
      <c r="G10" s="662" t="s">
        <v>4</v>
      </c>
      <c r="H10" s="690">
        <v>1</v>
      </c>
      <c r="I10" s="690"/>
      <c r="J10" s="692">
        <v>2</v>
      </c>
      <c r="K10" s="704"/>
      <c r="L10" s="690">
        <v>3</v>
      </c>
      <c r="M10" s="690"/>
      <c r="N10" s="692">
        <v>4</v>
      </c>
      <c r="O10" s="693"/>
      <c r="P10" s="567"/>
      <c r="Q10" s="567"/>
    </row>
    <row r="11" spans="1:17" s="1" customFormat="1" ht="13.5" thickBot="1" x14ac:dyDescent="0.3">
      <c r="A11" s="708"/>
      <c r="B11" s="711"/>
      <c r="C11" s="572" t="s">
        <v>21</v>
      </c>
      <c r="D11" s="573"/>
      <c r="E11" s="702"/>
      <c r="F11" s="703"/>
      <c r="G11" s="663"/>
      <c r="H11" s="691"/>
      <c r="I11" s="691"/>
      <c r="J11" s="694"/>
      <c r="K11" s="705"/>
      <c r="L11" s="691"/>
      <c r="M11" s="691"/>
      <c r="N11" s="694"/>
      <c r="O11" s="695"/>
      <c r="P11" s="574"/>
      <c r="Q11" s="574"/>
    </row>
    <row r="12" spans="1:17" s="5" customFormat="1" x14ac:dyDescent="0.25">
      <c r="A12" s="575"/>
      <c r="B12" s="598"/>
      <c r="C12" s="577"/>
      <c r="D12" s="578"/>
      <c r="E12" s="579"/>
      <c r="F12" s="580"/>
      <c r="G12" s="54"/>
      <c r="H12" s="577"/>
      <c r="I12" s="55"/>
      <c r="J12" s="581"/>
      <c r="K12" s="57"/>
      <c r="L12" s="577"/>
      <c r="M12" s="55"/>
      <c r="N12" s="581"/>
      <c r="O12" s="58"/>
      <c r="P12" s="567"/>
      <c r="Q12" s="567"/>
    </row>
    <row r="13" spans="1:17" s="5" customFormat="1" x14ac:dyDescent="0.25">
      <c r="A13" s="582">
        <v>1</v>
      </c>
      <c r="B13" s="42" t="s">
        <v>606</v>
      </c>
      <c r="C13" s="40"/>
      <c r="D13" s="36">
        <v>1000</v>
      </c>
      <c r="E13" s="108">
        <v>129.97999999999999</v>
      </c>
      <c r="F13" s="583" t="s">
        <v>40</v>
      </c>
      <c r="G13" s="44">
        <f>E13*D13</f>
        <v>129979.99999999999</v>
      </c>
      <c r="H13" s="36">
        <v>1000</v>
      </c>
      <c r="I13" s="37">
        <f>H13*E13</f>
        <v>129979.99999999999</v>
      </c>
      <c r="J13" s="294"/>
      <c r="K13" s="46"/>
      <c r="L13" s="40"/>
      <c r="M13" s="37"/>
      <c r="N13" s="294"/>
      <c r="O13" s="32">
        <f>N13*E13</f>
        <v>0</v>
      </c>
      <c r="P13" s="567">
        <f>N13+L13+J13+H13</f>
        <v>1000</v>
      </c>
      <c r="Q13" s="567">
        <f>P13-D13</f>
        <v>0</v>
      </c>
    </row>
    <row r="14" spans="1:17" s="7" customFormat="1" x14ac:dyDescent="0.25">
      <c r="A14" s="582">
        <v>2</v>
      </c>
      <c r="B14" s="42" t="s">
        <v>607</v>
      </c>
      <c r="C14" s="40"/>
      <c r="D14" s="36">
        <v>1000</v>
      </c>
      <c r="E14" s="86">
        <v>114.51</v>
      </c>
      <c r="F14" s="583" t="s">
        <v>40</v>
      </c>
      <c r="G14" s="44">
        <f t="shared" ref="G14:G50" si="0">E14*D14</f>
        <v>114510</v>
      </c>
      <c r="H14" s="36">
        <v>1000</v>
      </c>
      <c r="I14" s="37">
        <f t="shared" ref="I14:I77" si="1">H14*E14</f>
        <v>114510</v>
      </c>
      <c r="J14" s="294"/>
      <c r="K14" s="46"/>
      <c r="L14" s="40"/>
      <c r="M14" s="37"/>
      <c r="N14" s="294"/>
      <c r="O14" s="32">
        <f t="shared" ref="O14:O32" si="2">N14*E14</f>
        <v>0</v>
      </c>
      <c r="P14" s="567">
        <f t="shared" ref="P14:P77" si="3">N14+L14+J14+H14</f>
        <v>1000</v>
      </c>
      <c r="Q14" s="567">
        <f t="shared" ref="Q14:Q77" si="4">P14-D14</f>
        <v>0</v>
      </c>
    </row>
    <row r="15" spans="1:17" s="7" customFormat="1" x14ac:dyDescent="0.25">
      <c r="A15" s="582">
        <v>3</v>
      </c>
      <c r="B15" s="42" t="s">
        <v>608</v>
      </c>
      <c r="C15" s="40"/>
      <c r="D15" s="36">
        <v>1000</v>
      </c>
      <c r="E15" s="86">
        <v>114.51</v>
      </c>
      <c r="F15" s="583" t="s">
        <v>40</v>
      </c>
      <c r="G15" s="44">
        <f t="shared" si="0"/>
        <v>114510</v>
      </c>
      <c r="H15" s="36">
        <v>1000</v>
      </c>
      <c r="I15" s="37">
        <f t="shared" si="1"/>
        <v>114510</v>
      </c>
      <c r="J15" s="294"/>
      <c r="K15" s="46"/>
      <c r="L15" s="40"/>
      <c r="M15" s="37"/>
      <c r="N15" s="294"/>
      <c r="O15" s="32">
        <f t="shared" si="2"/>
        <v>0</v>
      </c>
      <c r="P15" s="567">
        <f t="shared" si="3"/>
        <v>1000</v>
      </c>
      <c r="Q15" s="567">
        <f t="shared" si="4"/>
        <v>0</v>
      </c>
    </row>
    <row r="16" spans="1:17" s="7" customFormat="1" x14ac:dyDescent="0.25">
      <c r="A16" s="582">
        <v>4</v>
      </c>
      <c r="B16" s="42" t="s">
        <v>609</v>
      </c>
      <c r="C16" s="40"/>
      <c r="D16" s="36">
        <v>5</v>
      </c>
      <c r="E16" s="86">
        <v>17.350000000000001</v>
      </c>
      <c r="F16" s="583" t="s">
        <v>212</v>
      </c>
      <c r="G16" s="44">
        <f t="shared" si="0"/>
        <v>86.75</v>
      </c>
      <c r="H16" s="36">
        <v>5</v>
      </c>
      <c r="I16" s="37">
        <f t="shared" si="1"/>
        <v>86.75</v>
      </c>
      <c r="J16" s="294"/>
      <c r="K16" s="46"/>
      <c r="L16" s="40"/>
      <c r="M16" s="37"/>
      <c r="N16" s="294"/>
      <c r="O16" s="32">
        <f t="shared" si="2"/>
        <v>0</v>
      </c>
      <c r="P16" s="567">
        <f t="shared" si="3"/>
        <v>5</v>
      </c>
      <c r="Q16" s="567">
        <f t="shared" si="4"/>
        <v>0</v>
      </c>
    </row>
    <row r="17" spans="1:17" s="7" customFormat="1" x14ac:dyDescent="0.25">
      <c r="A17" s="582">
        <v>5</v>
      </c>
      <c r="B17" s="42" t="s">
        <v>559</v>
      </c>
      <c r="C17" s="40"/>
      <c r="D17" s="36">
        <v>500</v>
      </c>
      <c r="E17" s="108">
        <v>2.91</v>
      </c>
      <c r="F17" s="583" t="s">
        <v>101</v>
      </c>
      <c r="G17" s="44">
        <f t="shared" si="0"/>
        <v>1455</v>
      </c>
      <c r="H17" s="36">
        <v>500</v>
      </c>
      <c r="I17" s="37">
        <f t="shared" si="1"/>
        <v>1455</v>
      </c>
      <c r="J17" s="294"/>
      <c r="K17" s="46"/>
      <c r="L17" s="40"/>
      <c r="M17" s="37"/>
      <c r="N17" s="294"/>
      <c r="O17" s="32">
        <f t="shared" si="2"/>
        <v>0</v>
      </c>
      <c r="P17" s="567">
        <f t="shared" si="3"/>
        <v>500</v>
      </c>
      <c r="Q17" s="567">
        <f t="shared" si="4"/>
        <v>0</v>
      </c>
    </row>
    <row r="18" spans="1:17" s="7" customFormat="1" x14ac:dyDescent="0.25">
      <c r="A18" s="582">
        <v>6</v>
      </c>
      <c r="B18" s="42" t="s">
        <v>610</v>
      </c>
      <c r="C18" s="40"/>
      <c r="D18" s="36">
        <v>500</v>
      </c>
      <c r="E18" s="86">
        <v>15</v>
      </c>
      <c r="F18" s="583" t="s">
        <v>101</v>
      </c>
      <c r="G18" s="44">
        <f t="shared" si="0"/>
        <v>7500</v>
      </c>
      <c r="H18" s="36">
        <v>500</v>
      </c>
      <c r="I18" s="37">
        <f t="shared" si="1"/>
        <v>7500</v>
      </c>
      <c r="J18" s="294"/>
      <c r="K18" s="46"/>
      <c r="L18" s="40"/>
      <c r="M18" s="37"/>
      <c r="N18" s="294"/>
      <c r="O18" s="32">
        <f t="shared" si="2"/>
        <v>0</v>
      </c>
      <c r="P18" s="567">
        <f t="shared" si="3"/>
        <v>500</v>
      </c>
      <c r="Q18" s="567">
        <f t="shared" si="4"/>
        <v>0</v>
      </c>
    </row>
    <row r="19" spans="1:17" s="7" customFormat="1" x14ac:dyDescent="0.25">
      <c r="A19" s="582">
        <v>7</v>
      </c>
      <c r="B19" s="42" t="s">
        <v>611</v>
      </c>
      <c r="C19" s="40"/>
      <c r="D19" s="36">
        <v>1</v>
      </c>
      <c r="E19" s="86">
        <v>208.52</v>
      </c>
      <c r="F19" s="583" t="s">
        <v>45</v>
      </c>
      <c r="G19" s="44">
        <f t="shared" si="0"/>
        <v>208.52</v>
      </c>
      <c r="H19" s="36">
        <v>1</v>
      </c>
      <c r="I19" s="37">
        <f t="shared" si="1"/>
        <v>208.52</v>
      </c>
      <c r="J19" s="294"/>
      <c r="K19" s="46"/>
      <c r="L19" s="40"/>
      <c r="M19" s="37"/>
      <c r="N19" s="294"/>
      <c r="O19" s="32">
        <f t="shared" si="2"/>
        <v>0</v>
      </c>
      <c r="P19" s="567">
        <f t="shared" si="3"/>
        <v>1</v>
      </c>
      <c r="Q19" s="567">
        <f t="shared" si="4"/>
        <v>0</v>
      </c>
    </row>
    <row r="20" spans="1:17" s="7" customFormat="1" x14ac:dyDescent="0.25">
      <c r="A20" s="582">
        <v>8</v>
      </c>
      <c r="B20" s="42" t="s">
        <v>612</v>
      </c>
      <c r="C20" s="40"/>
      <c r="D20" s="36">
        <v>20</v>
      </c>
      <c r="E20" s="86">
        <v>78.92</v>
      </c>
      <c r="F20" s="583" t="s">
        <v>45</v>
      </c>
      <c r="G20" s="44">
        <f t="shared" si="0"/>
        <v>1578.4</v>
      </c>
      <c r="H20" s="36">
        <v>20</v>
      </c>
      <c r="I20" s="37">
        <f t="shared" si="1"/>
        <v>1578.4</v>
      </c>
      <c r="J20" s="294"/>
      <c r="K20" s="46"/>
      <c r="L20" s="40"/>
      <c r="M20" s="37"/>
      <c r="N20" s="294"/>
      <c r="O20" s="32">
        <f t="shared" si="2"/>
        <v>0</v>
      </c>
      <c r="P20" s="567">
        <f t="shared" si="3"/>
        <v>20</v>
      </c>
      <c r="Q20" s="567">
        <f t="shared" si="4"/>
        <v>0</v>
      </c>
    </row>
    <row r="21" spans="1:17" s="7" customFormat="1" x14ac:dyDescent="0.25">
      <c r="A21" s="582">
        <v>9</v>
      </c>
      <c r="B21" s="42" t="s">
        <v>613</v>
      </c>
      <c r="C21" s="40"/>
      <c r="D21" s="36">
        <v>20</v>
      </c>
      <c r="E21" s="86">
        <v>12.74</v>
      </c>
      <c r="F21" s="583" t="s">
        <v>45</v>
      </c>
      <c r="G21" s="44">
        <f t="shared" si="0"/>
        <v>254.8</v>
      </c>
      <c r="H21" s="36">
        <v>20</v>
      </c>
      <c r="I21" s="37">
        <f t="shared" si="1"/>
        <v>254.8</v>
      </c>
      <c r="J21" s="294"/>
      <c r="K21" s="46"/>
      <c r="L21" s="40"/>
      <c r="M21" s="37"/>
      <c r="N21" s="294"/>
      <c r="O21" s="32">
        <f t="shared" si="2"/>
        <v>0</v>
      </c>
      <c r="P21" s="567">
        <f t="shared" si="3"/>
        <v>20</v>
      </c>
      <c r="Q21" s="567">
        <f t="shared" si="4"/>
        <v>0</v>
      </c>
    </row>
    <row r="22" spans="1:17" s="7" customFormat="1" x14ac:dyDescent="0.25">
      <c r="A22" s="582">
        <v>10</v>
      </c>
      <c r="B22" s="42" t="s">
        <v>614</v>
      </c>
      <c r="C22" s="40"/>
      <c r="D22" s="36">
        <v>20</v>
      </c>
      <c r="E22" s="86">
        <v>20.68</v>
      </c>
      <c r="F22" s="583" t="s">
        <v>45</v>
      </c>
      <c r="G22" s="44">
        <f t="shared" si="0"/>
        <v>413.6</v>
      </c>
      <c r="H22" s="36">
        <v>20</v>
      </c>
      <c r="I22" s="37">
        <f t="shared" si="1"/>
        <v>413.6</v>
      </c>
      <c r="J22" s="294"/>
      <c r="K22" s="46"/>
      <c r="L22" s="40"/>
      <c r="M22" s="37"/>
      <c r="N22" s="294"/>
      <c r="O22" s="32">
        <f t="shared" si="2"/>
        <v>0</v>
      </c>
      <c r="P22" s="567">
        <f t="shared" si="3"/>
        <v>20</v>
      </c>
      <c r="Q22" s="567">
        <f t="shared" si="4"/>
        <v>0</v>
      </c>
    </row>
    <row r="23" spans="1:17" s="7" customFormat="1" x14ac:dyDescent="0.25">
      <c r="A23" s="582">
        <v>11</v>
      </c>
      <c r="B23" s="42" t="s">
        <v>615</v>
      </c>
      <c r="C23" s="40"/>
      <c r="D23" s="36">
        <v>5</v>
      </c>
      <c r="E23" s="86">
        <v>82.16</v>
      </c>
      <c r="F23" s="583" t="s">
        <v>101</v>
      </c>
      <c r="G23" s="44">
        <f t="shared" si="0"/>
        <v>410.79999999999995</v>
      </c>
      <c r="H23" s="36">
        <v>5</v>
      </c>
      <c r="I23" s="37">
        <f t="shared" si="1"/>
        <v>410.79999999999995</v>
      </c>
      <c r="J23" s="294"/>
      <c r="K23" s="46"/>
      <c r="L23" s="40"/>
      <c r="M23" s="37"/>
      <c r="N23" s="294"/>
      <c r="O23" s="32">
        <f t="shared" si="2"/>
        <v>0</v>
      </c>
      <c r="P23" s="567">
        <f t="shared" si="3"/>
        <v>5</v>
      </c>
      <c r="Q23" s="567">
        <f t="shared" si="4"/>
        <v>0</v>
      </c>
    </row>
    <row r="24" spans="1:17" s="7" customFormat="1" x14ac:dyDescent="0.25">
      <c r="A24" s="582">
        <v>12</v>
      </c>
      <c r="B24" s="42" t="s">
        <v>102</v>
      </c>
      <c r="C24" s="40"/>
      <c r="D24" s="36">
        <v>5</v>
      </c>
      <c r="E24" s="86">
        <v>135.19999999999999</v>
      </c>
      <c r="F24" s="583" t="s">
        <v>101</v>
      </c>
      <c r="G24" s="44">
        <f t="shared" si="0"/>
        <v>676</v>
      </c>
      <c r="H24" s="36">
        <v>5</v>
      </c>
      <c r="I24" s="37">
        <f t="shared" si="1"/>
        <v>676</v>
      </c>
      <c r="J24" s="294"/>
      <c r="K24" s="46"/>
      <c r="L24" s="40"/>
      <c r="M24" s="37"/>
      <c r="N24" s="294"/>
      <c r="O24" s="32">
        <f t="shared" si="2"/>
        <v>0</v>
      </c>
      <c r="P24" s="567">
        <f t="shared" si="3"/>
        <v>5</v>
      </c>
      <c r="Q24" s="567">
        <f t="shared" si="4"/>
        <v>0</v>
      </c>
    </row>
    <row r="25" spans="1:17" s="7" customFormat="1" x14ac:dyDescent="0.25">
      <c r="A25" s="582">
        <v>13</v>
      </c>
      <c r="B25" s="42" t="s">
        <v>616</v>
      </c>
      <c r="C25" s="40"/>
      <c r="D25" s="36">
        <v>10</v>
      </c>
      <c r="E25" s="86">
        <v>15.6</v>
      </c>
      <c r="F25" s="583" t="s">
        <v>101</v>
      </c>
      <c r="G25" s="44">
        <f t="shared" si="0"/>
        <v>156</v>
      </c>
      <c r="H25" s="36">
        <v>10</v>
      </c>
      <c r="I25" s="37">
        <f t="shared" si="1"/>
        <v>156</v>
      </c>
      <c r="J25" s="294"/>
      <c r="K25" s="46"/>
      <c r="L25" s="40"/>
      <c r="M25" s="37"/>
      <c r="N25" s="294"/>
      <c r="O25" s="32">
        <f t="shared" si="2"/>
        <v>0</v>
      </c>
      <c r="P25" s="567">
        <f t="shared" si="3"/>
        <v>10</v>
      </c>
      <c r="Q25" s="567">
        <f t="shared" si="4"/>
        <v>0</v>
      </c>
    </row>
    <row r="26" spans="1:17" s="7" customFormat="1" x14ac:dyDescent="0.25">
      <c r="A26" s="582">
        <v>14</v>
      </c>
      <c r="B26" s="42" t="s">
        <v>67</v>
      </c>
      <c r="C26" s="40"/>
      <c r="D26" s="36">
        <v>100</v>
      </c>
      <c r="E26" s="86">
        <v>17.559999999999999</v>
      </c>
      <c r="F26" s="583" t="s">
        <v>101</v>
      </c>
      <c r="G26" s="44">
        <f t="shared" si="0"/>
        <v>1755.9999999999998</v>
      </c>
      <c r="H26" s="36">
        <v>100</v>
      </c>
      <c r="I26" s="37">
        <f t="shared" si="1"/>
        <v>1755.9999999999998</v>
      </c>
      <c r="J26" s="294"/>
      <c r="K26" s="46"/>
      <c r="L26" s="40"/>
      <c r="M26" s="37"/>
      <c r="N26" s="294"/>
      <c r="O26" s="32">
        <f t="shared" si="2"/>
        <v>0</v>
      </c>
      <c r="P26" s="567">
        <f t="shared" si="3"/>
        <v>100</v>
      </c>
      <c r="Q26" s="567">
        <f t="shared" si="4"/>
        <v>0</v>
      </c>
    </row>
    <row r="27" spans="1:17" s="7" customFormat="1" x14ac:dyDescent="0.25">
      <c r="A27" s="582">
        <v>15</v>
      </c>
      <c r="B27" s="42" t="s">
        <v>46</v>
      </c>
      <c r="C27" s="40"/>
      <c r="D27" s="36">
        <v>20</v>
      </c>
      <c r="E27" s="86">
        <v>20.79</v>
      </c>
      <c r="F27" s="583" t="s">
        <v>45</v>
      </c>
      <c r="G27" s="44">
        <f t="shared" si="0"/>
        <v>415.79999999999995</v>
      </c>
      <c r="H27" s="36">
        <v>20</v>
      </c>
      <c r="I27" s="37">
        <f t="shared" si="1"/>
        <v>415.79999999999995</v>
      </c>
      <c r="J27" s="294"/>
      <c r="K27" s="46"/>
      <c r="L27" s="40"/>
      <c r="M27" s="37"/>
      <c r="N27" s="294"/>
      <c r="O27" s="32">
        <f t="shared" si="2"/>
        <v>0</v>
      </c>
      <c r="P27" s="567">
        <f t="shared" si="3"/>
        <v>20</v>
      </c>
      <c r="Q27" s="567">
        <f t="shared" si="4"/>
        <v>0</v>
      </c>
    </row>
    <row r="28" spans="1:17" s="7" customFormat="1" x14ac:dyDescent="0.25">
      <c r="A28" s="582">
        <v>16</v>
      </c>
      <c r="B28" s="42" t="s">
        <v>617</v>
      </c>
      <c r="C28" s="40"/>
      <c r="D28" s="36">
        <v>20</v>
      </c>
      <c r="E28" s="86">
        <v>100</v>
      </c>
      <c r="F28" s="583" t="s">
        <v>45</v>
      </c>
      <c r="G28" s="44">
        <f t="shared" si="0"/>
        <v>2000</v>
      </c>
      <c r="H28" s="36">
        <v>20</v>
      </c>
      <c r="I28" s="37">
        <f t="shared" si="1"/>
        <v>2000</v>
      </c>
      <c r="J28" s="294"/>
      <c r="K28" s="46"/>
      <c r="L28" s="40"/>
      <c r="M28" s="37"/>
      <c r="N28" s="294"/>
      <c r="O28" s="32">
        <f t="shared" si="2"/>
        <v>0</v>
      </c>
      <c r="P28" s="567">
        <f t="shared" si="3"/>
        <v>20</v>
      </c>
      <c r="Q28" s="567">
        <f t="shared" si="4"/>
        <v>0</v>
      </c>
    </row>
    <row r="29" spans="1:17" s="7" customFormat="1" x14ac:dyDescent="0.25">
      <c r="A29" s="582">
        <v>17</v>
      </c>
      <c r="B29" s="42" t="s">
        <v>618</v>
      </c>
      <c r="C29" s="40"/>
      <c r="D29" s="36">
        <v>10</v>
      </c>
      <c r="E29" s="86">
        <v>100</v>
      </c>
      <c r="F29" s="583" t="s">
        <v>45</v>
      </c>
      <c r="G29" s="44">
        <f t="shared" si="0"/>
        <v>1000</v>
      </c>
      <c r="H29" s="36">
        <v>10</v>
      </c>
      <c r="I29" s="37">
        <f t="shared" si="1"/>
        <v>1000</v>
      </c>
      <c r="J29" s="294"/>
      <c r="K29" s="46"/>
      <c r="L29" s="40"/>
      <c r="M29" s="37"/>
      <c r="N29" s="294"/>
      <c r="O29" s="32">
        <f t="shared" si="2"/>
        <v>0</v>
      </c>
      <c r="P29" s="567">
        <f t="shared" si="3"/>
        <v>10</v>
      </c>
      <c r="Q29" s="567">
        <f t="shared" si="4"/>
        <v>0</v>
      </c>
    </row>
    <row r="30" spans="1:17" s="7" customFormat="1" x14ac:dyDescent="0.25">
      <c r="A30" s="582">
        <v>18</v>
      </c>
      <c r="B30" s="42" t="s">
        <v>619</v>
      </c>
      <c r="C30" s="40"/>
      <c r="D30" s="36">
        <v>1</v>
      </c>
      <c r="E30" s="86">
        <v>100</v>
      </c>
      <c r="F30" s="583" t="s">
        <v>45</v>
      </c>
      <c r="G30" s="44">
        <f t="shared" si="0"/>
        <v>100</v>
      </c>
      <c r="H30" s="36">
        <v>1</v>
      </c>
      <c r="I30" s="37">
        <f t="shared" si="1"/>
        <v>100</v>
      </c>
      <c r="J30" s="294"/>
      <c r="K30" s="46"/>
      <c r="L30" s="40"/>
      <c r="M30" s="37"/>
      <c r="N30" s="294"/>
      <c r="O30" s="32">
        <f t="shared" si="2"/>
        <v>0</v>
      </c>
      <c r="P30" s="567">
        <f t="shared" si="3"/>
        <v>1</v>
      </c>
      <c r="Q30" s="567">
        <f t="shared" si="4"/>
        <v>0</v>
      </c>
    </row>
    <row r="31" spans="1:17" s="7" customFormat="1" x14ac:dyDescent="0.25">
      <c r="A31" s="582">
        <v>19</v>
      </c>
      <c r="B31" s="208" t="s">
        <v>620</v>
      </c>
      <c r="C31" s="40"/>
      <c r="D31" s="36">
        <v>10</v>
      </c>
      <c r="E31" s="86">
        <v>103.06</v>
      </c>
      <c r="F31" s="583" t="s">
        <v>45</v>
      </c>
      <c r="G31" s="44">
        <f t="shared" si="0"/>
        <v>1030.5999999999999</v>
      </c>
      <c r="H31" s="36">
        <v>10</v>
      </c>
      <c r="I31" s="37">
        <f t="shared" si="1"/>
        <v>1030.5999999999999</v>
      </c>
      <c r="J31" s="294"/>
      <c r="K31" s="46"/>
      <c r="L31" s="40"/>
      <c r="M31" s="37"/>
      <c r="N31" s="294"/>
      <c r="O31" s="32">
        <f t="shared" si="2"/>
        <v>0</v>
      </c>
      <c r="P31" s="567">
        <f t="shared" si="3"/>
        <v>10</v>
      </c>
      <c r="Q31" s="567">
        <f t="shared" si="4"/>
        <v>0</v>
      </c>
    </row>
    <row r="32" spans="1:17" s="7" customFormat="1" x14ac:dyDescent="0.25">
      <c r="A32" s="582">
        <v>20</v>
      </c>
      <c r="B32" s="208" t="s">
        <v>621</v>
      </c>
      <c r="C32" s="40"/>
      <c r="D32" s="36">
        <v>1</v>
      </c>
      <c r="E32" s="108">
        <v>103.06</v>
      </c>
      <c r="F32" s="583" t="s">
        <v>45</v>
      </c>
      <c r="G32" s="44">
        <f t="shared" si="0"/>
        <v>103.06</v>
      </c>
      <c r="H32" s="36">
        <v>1</v>
      </c>
      <c r="I32" s="37">
        <f t="shared" si="1"/>
        <v>103.06</v>
      </c>
      <c r="J32" s="294"/>
      <c r="K32" s="46"/>
      <c r="L32" s="40"/>
      <c r="M32" s="37"/>
      <c r="N32" s="294"/>
      <c r="O32" s="32">
        <f t="shared" si="2"/>
        <v>0</v>
      </c>
      <c r="P32" s="567">
        <f t="shared" si="3"/>
        <v>1</v>
      </c>
      <c r="Q32" s="567">
        <f t="shared" si="4"/>
        <v>0</v>
      </c>
    </row>
    <row r="33" spans="1:17" x14ac:dyDescent="0.25">
      <c r="A33" s="582">
        <v>21</v>
      </c>
      <c r="B33" s="208" t="s">
        <v>622</v>
      </c>
      <c r="C33" s="40"/>
      <c r="D33" s="36">
        <v>1</v>
      </c>
      <c r="E33" s="86">
        <v>103.06</v>
      </c>
      <c r="F33" s="583" t="s">
        <v>45</v>
      </c>
      <c r="G33" s="44">
        <f t="shared" si="0"/>
        <v>103.06</v>
      </c>
      <c r="H33" s="36">
        <v>1</v>
      </c>
      <c r="I33" s="37">
        <f t="shared" si="1"/>
        <v>103.06</v>
      </c>
      <c r="J33" s="294"/>
      <c r="K33" s="46"/>
      <c r="L33" s="40"/>
      <c r="M33" s="37"/>
      <c r="N33" s="294"/>
      <c r="O33" s="32">
        <f>N33*E33</f>
        <v>0</v>
      </c>
      <c r="P33" s="567">
        <f t="shared" si="3"/>
        <v>1</v>
      </c>
      <c r="Q33" s="567">
        <f t="shared" si="4"/>
        <v>0</v>
      </c>
    </row>
    <row r="34" spans="1:17" x14ac:dyDescent="0.25">
      <c r="A34" s="582">
        <v>22</v>
      </c>
      <c r="B34" s="42" t="s">
        <v>623</v>
      </c>
      <c r="C34" s="40"/>
      <c r="D34" s="36">
        <v>10</v>
      </c>
      <c r="E34" s="86">
        <v>37.229999999999997</v>
      </c>
      <c r="F34" s="583" t="s">
        <v>45</v>
      </c>
      <c r="G34" s="44">
        <f t="shared" si="0"/>
        <v>372.29999999999995</v>
      </c>
      <c r="H34" s="36">
        <v>10</v>
      </c>
      <c r="I34" s="37">
        <f t="shared" si="1"/>
        <v>372.29999999999995</v>
      </c>
      <c r="J34" s="294"/>
      <c r="K34" s="46"/>
      <c r="L34" s="40"/>
      <c r="M34" s="37"/>
      <c r="N34" s="294"/>
      <c r="O34" s="32">
        <f t="shared" ref="O34:O52" si="5">N34*E34</f>
        <v>0</v>
      </c>
      <c r="P34" s="567">
        <f t="shared" si="3"/>
        <v>10</v>
      </c>
      <c r="Q34" s="567">
        <f t="shared" si="4"/>
        <v>0</v>
      </c>
    </row>
    <row r="35" spans="1:17" x14ac:dyDescent="0.25">
      <c r="A35" s="582">
        <v>23</v>
      </c>
      <c r="B35" s="42" t="s">
        <v>624</v>
      </c>
      <c r="C35" s="40"/>
      <c r="D35" s="36">
        <v>10</v>
      </c>
      <c r="E35" s="86">
        <v>96.51</v>
      </c>
      <c r="F35" s="583" t="s">
        <v>45</v>
      </c>
      <c r="G35" s="44">
        <f t="shared" si="0"/>
        <v>965.1</v>
      </c>
      <c r="H35" s="36">
        <v>10</v>
      </c>
      <c r="I35" s="37">
        <f t="shared" si="1"/>
        <v>965.1</v>
      </c>
      <c r="J35" s="294"/>
      <c r="K35" s="46"/>
      <c r="L35" s="40"/>
      <c r="M35" s="37"/>
      <c r="N35" s="294"/>
      <c r="O35" s="32">
        <f t="shared" si="5"/>
        <v>0</v>
      </c>
      <c r="P35" s="567">
        <f t="shared" si="3"/>
        <v>10</v>
      </c>
      <c r="Q35" s="567">
        <f t="shared" si="4"/>
        <v>0</v>
      </c>
    </row>
    <row r="36" spans="1:17" x14ac:dyDescent="0.25">
      <c r="A36" s="582">
        <v>24</v>
      </c>
      <c r="B36" s="42" t="s">
        <v>625</v>
      </c>
      <c r="C36" s="40"/>
      <c r="D36" s="36">
        <v>1</v>
      </c>
      <c r="E36" s="86">
        <v>96.51</v>
      </c>
      <c r="F36" s="583" t="s">
        <v>45</v>
      </c>
      <c r="G36" s="44">
        <f t="shared" si="0"/>
        <v>96.51</v>
      </c>
      <c r="H36" s="36">
        <v>1</v>
      </c>
      <c r="I36" s="37">
        <f t="shared" si="1"/>
        <v>96.51</v>
      </c>
      <c r="J36" s="294"/>
      <c r="K36" s="46"/>
      <c r="L36" s="40"/>
      <c r="M36" s="37"/>
      <c r="N36" s="294"/>
      <c r="O36" s="32">
        <f t="shared" si="5"/>
        <v>0</v>
      </c>
      <c r="P36" s="567">
        <f t="shared" si="3"/>
        <v>1</v>
      </c>
      <c r="Q36" s="567">
        <f t="shared" si="4"/>
        <v>0</v>
      </c>
    </row>
    <row r="37" spans="1:17" x14ac:dyDescent="0.25">
      <c r="A37" s="582">
        <v>25</v>
      </c>
      <c r="B37" s="42" t="s">
        <v>626</v>
      </c>
      <c r="C37" s="40"/>
      <c r="D37" s="36">
        <v>1</v>
      </c>
      <c r="E37" s="108">
        <v>96.51</v>
      </c>
      <c r="F37" s="583" t="s">
        <v>45</v>
      </c>
      <c r="G37" s="44">
        <f t="shared" si="0"/>
        <v>96.51</v>
      </c>
      <c r="H37" s="36">
        <v>1</v>
      </c>
      <c r="I37" s="37">
        <f t="shared" si="1"/>
        <v>96.51</v>
      </c>
      <c r="J37" s="294"/>
      <c r="K37" s="46"/>
      <c r="L37" s="40"/>
      <c r="M37" s="37"/>
      <c r="N37" s="294"/>
      <c r="O37" s="32">
        <f t="shared" si="5"/>
        <v>0</v>
      </c>
      <c r="P37" s="567">
        <f t="shared" si="3"/>
        <v>1</v>
      </c>
      <c r="Q37" s="567">
        <f t="shared" si="4"/>
        <v>0</v>
      </c>
    </row>
    <row r="38" spans="1:17" x14ac:dyDescent="0.25">
      <c r="A38" s="582">
        <v>26</v>
      </c>
      <c r="B38" s="208" t="s">
        <v>627</v>
      </c>
      <c r="C38" s="40"/>
      <c r="D38" s="36">
        <v>50</v>
      </c>
      <c r="E38" s="86">
        <v>101.92</v>
      </c>
      <c r="F38" s="583" t="s">
        <v>101</v>
      </c>
      <c r="G38" s="44">
        <f t="shared" si="0"/>
        <v>5096</v>
      </c>
      <c r="H38" s="36">
        <v>50</v>
      </c>
      <c r="I38" s="37">
        <f t="shared" si="1"/>
        <v>5096</v>
      </c>
      <c r="J38" s="294"/>
      <c r="K38" s="46"/>
      <c r="L38" s="40"/>
      <c r="M38" s="37"/>
      <c r="N38" s="294"/>
      <c r="O38" s="32">
        <f t="shared" si="5"/>
        <v>0</v>
      </c>
      <c r="P38" s="567">
        <f t="shared" si="3"/>
        <v>50</v>
      </c>
      <c r="Q38" s="567">
        <f t="shared" si="4"/>
        <v>0</v>
      </c>
    </row>
    <row r="39" spans="1:17" x14ac:dyDescent="0.25">
      <c r="A39" s="582">
        <v>27</v>
      </c>
      <c r="B39" s="208" t="s">
        <v>628</v>
      </c>
      <c r="C39" s="40"/>
      <c r="D39" s="36">
        <v>100</v>
      </c>
      <c r="E39" s="86">
        <v>50</v>
      </c>
      <c r="F39" s="583" t="s">
        <v>101</v>
      </c>
      <c r="G39" s="44">
        <f t="shared" si="0"/>
        <v>5000</v>
      </c>
      <c r="H39" s="36">
        <v>100</v>
      </c>
      <c r="I39" s="37">
        <f t="shared" si="1"/>
        <v>5000</v>
      </c>
      <c r="J39" s="294"/>
      <c r="K39" s="46"/>
      <c r="L39" s="40"/>
      <c r="M39" s="37"/>
      <c r="N39" s="294"/>
      <c r="O39" s="32">
        <f t="shared" si="5"/>
        <v>0</v>
      </c>
      <c r="P39" s="567">
        <f t="shared" si="3"/>
        <v>100</v>
      </c>
      <c r="Q39" s="567">
        <f t="shared" si="4"/>
        <v>0</v>
      </c>
    </row>
    <row r="40" spans="1:17" x14ac:dyDescent="0.25">
      <c r="A40" s="582">
        <v>28</v>
      </c>
      <c r="B40" s="42" t="s">
        <v>629</v>
      </c>
      <c r="C40" s="40"/>
      <c r="D40" s="36">
        <v>10</v>
      </c>
      <c r="E40" s="86">
        <v>106.6</v>
      </c>
      <c r="F40" s="583" t="s">
        <v>101</v>
      </c>
      <c r="G40" s="44">
        <f t="shared" si="0"/>
        <v>1066</v>
      </c>
      <c r="H40" s="36">
        <v>10</v>
      </c>
      <c r="I40" s="37">
        <f t="shared" si="1"/>
        <v>1066</v>
      </c>
      <c r="J40" s="294"/>
      <c r="K40" s="46"/>
      <c r="L40" s="40"/>
      <c r="M40" s="37"/>
      <c r="N40" s="294"/>
      <c r="O40" s="32">
        <f t="shared" si="5"/>
        <v>0</v>
      </c>
      <c r="P40" s="567">
        <f t="shared" si="3"/>
        <v>10</v>
      </c>
      <c r="Q40" s="567">
        <f t="shared" si="4"/>
        <v>0</v>
      </c>
    </row>
    <row r="41" spans="1:17" x14ac:dyDescent="0.25">
      <c r="A41" s="582">
        <v>29</v>
      </c>
      <c r="B41" s="42" t="s">
        <v>630</v>
      </c>
      <c r="C41" s="40"/>
      <c r="D41" s="36">
        <v>10</v>
      </c>
      <c r="E41" s="86">
        <v>9.1</v>
      </c>
      <c r="F41" s="583" t="s">
        <v>101</v>
      </c>
      <c r="G41" s="44">
        <f t="shared" si="0"/>
        <v>91</v>
      </c>
      <c r="H41" s="36">
        <v>10</v>
      </c>
      <c r="I41" s="37">
        <f t="shared" si="1"/>
        <v>91</v>
      </c>
      <c r="J41" s="294"/>
      <c r="K41" s="46"/>
      <c r="L41" s="40"/>
      <c r="M41" s="37"/>
      <c r="N41" s="294"/>
      <c r="O41" s="32">
        <f t="shared" si="5"/>
        <v>0</v>
      </c>
      <c r="P41" s="567">
        <f t="shared" si="3"/>
        <v>10</v>
      </c>
      <c r="Q41" s="567">
        <f t="shared" si="4"/>
        <v>0</v>
      </c>
    </row>
    <row r="42" spans="1:17" x14ac:dyDescent="0.25">
      <c r="A42" s="582">
        <v>30</v>
      </c>
      <c r="B42" s="42" t="s">
        <v>550</v>
      </c>
      <c r="C42" s="40"/>
      <c r="D42" s="36">
        <v>10</v>
      </c>
      <c r="E42" s="86">
        <v>18.2</v>
      </c>
      <c r="F42" s="583" t="s">
        <v>101</v>
      </c>
      <c r="G42" s="44">
        <f t="shared" si="0"/>
        <v>182</v>
      </c>
      <c r="H42" s="36">
        <v>10</v>
      </c>
      <c r="I42" s="37">
        <f t="shared" si="1"/>
        <v>182</v>
      </c>
      <c r="J42" s="294"/>
      <c r="K42" s="46"/>
      <c r="L42" s="40"/>
      <c r="M42" s="37"/>
      <c r="N42" s="294"/>
      <c r="O42" s="32">
        <f t="shared" si="5"/>
        <v>0</v>
      </c>
      <c r="P42" s="567">
        <f t="shared" si="3"/>
        <v>10</v>
      </c>
      <c r="Q42" s="567">
        <f t="shared" si="4"/>
        <v>0</v>
      </c>
    </row>
    <row r="43" spans="1:17" x14ac:dyDescent="0.25">
      <c r="A43" s="582">
        <v>31</v>
      </c>
      <c r="B43" s="42" t="s">
        <v>631</v>
      </c>
      <c r="C43" s="40"/>
      <c r="D43" s="36">
        <v>4</v>
      </c>
      <c r="E43" s="86">
        <v>5000</v>
      </c>
      <c r="F43" s="583" t="s">
        <v>638</v>
      </c>
      <c r="G43" s="44">
        <f t="shared" si="0"/>
        <v>20000</v>
      </c>
      <c r="H43" s="36">
        <v>4</v>
      </c>
      <c r="I43" s="37">
        <f t="shared" si="1"/>
        <v>20000</v>
      </c>
      <c r="J43" s="294"/>
      <c r="K43" s="46"/>
      <c r="L43" s="40"/>
      <c r="M43" s="37"/>
      <c r="N43" s="294"/>
      <c r="O43" s="32">
        <f t="shared" si="5"/>
        <v>0</v>
      </c>
      <c r="P43" s="567">
        <f t="shared" si="3"/>
        <v>4</v>
      </c>
      <c r="Q43" s="567">
        <f t="shared" si="4"/>
        <v>0</v>
      </c>
    </row>
    <row r="44" spans="1:17" x14ac:dyDescent="0.25">
      <c r="A44" s="582">
        <v>32</v>
      </c>
      <c r="B44" s="42" t="s">
        <v>632</v>
      </c>
      <c r="C44" s="40"/>
      <c r="D44" s="36">
        <v>4</v>
      </c>
      <c r="E44" s="86"/>
      <c r="F44" s="583" t="s">
        <v>101</v>
      </c>
      <c r="G44" s="44">
        <f t="shared" si="0"/>
        <v>0</v>
      </c>
      <c r="H44" s="36">
        <v>4</v>
      </c>
      <c r="I44" s="37">
        <f t="shared" si="1"/>
        <v>0</v>
      </c>
      <c r="J44" s="294"/>
      <c r="K44" s="46"/>
      <c r="L44" s="40"/>
      <c r="M44" s="37"/>
      <c r="N44" s="294"/>
      <c r="O44" s="32">
        <f t="shared" si="5"/>
        <v>0</v>
      </c>
      <c r="P44" s="567">
        <f t="shared" si="3"/>
        <v>4</v>
      </c>
      <c r="Q44" s="567">
        <f t="shared" si="4"/>
        <v>0</v>
      </c>
    </row>
    <row r="45" spans="1:17" x14ac:dyDescent="0.25">
      <c r="A45" s="582">
        <v>33</v>
      </c>
      <c r="B45" s="42" t="s">
        <v>633</v>
      </c>
      <c r="C45" s="40"/>
      <c r="D45" s="36">
        <v>100</v>
      </c>
      <c r="E45" s="86">
        <v>1000</v>
      </c>
      <c r="F45" s="583" t="s">
        <v>45</v>
      </c>
      <c r="G45" s="44">
        <f t="shared" si="0"/>
        <v>100000</v>
      </c>
      <c r="H45" s="36">
        <v>100</v>
      </c>
      <c r="I45" s="37">
        <f t="shared" si="1"/>
        <v>100000</v>
      </c>
      <c r="J45" s="294"/>
      <c r="K45" s="46"/>
      <c r="L45" s="40"/>
      <c r="M45" s="37"/>
      <c r="N45" s="294"/>
      <c r="O45" s="32">
        <f t="shared" si="5"/>
        <v>0</v>
      </c>
      <c r="P45" s="567">
        <f t="shared" si="3"/>
        <v>100</v>
      </c>
      <c r="Q45" s="567">
        <f t="shared" si="4"/>
        <v>0</v>
      </c>
    </row>
    <row r="46" spans="1:17" x14ac:dyDescent="0.25">
      <c r="A46" s="582">
        <v>34</v>
      </c>
      <c r="B46" s="42" t="s">
        <v>634</v>
      </c>
      <c r="C46" s="40"/>
      <c r="D46" s="36">
        <v>10</v>
      </c>
      <c r="E46" s="86">
        <v>259.2</v>
      </c>
      <c r="F46" s="583" t="s">
        <v>57</v>
      </c>
      <c r="G46" s="44">
        <f t="shared" si="0"/>
        <v>2592</v>
      </c>
      <c r="H46" s="36">
        <v>10</v>
      </c>
      <c r="I46" s="37">
        <f t="shared" si="1"/>
        <v>2592</v>
      </c>
      <c r="J46" s="294"/>
      <c r="K46" s="46"/>
      <c r="L46" s="40"/>
      <c r="M46" s="37"/>
      <c r="N46" s="294"/>
      <c r="O46" s="32">
        <f t="shared" si="5"/>
        <v>0</v>
      </c>
      <c r="P46" s="567">
        <f t="shared" si="3"/>
        <v>10</v>
      </c>
      <c r="Q46" s="567">
        <f t="shared" si="4"/>
        <v>0</v>
      </c>
    </row>
    <row r="47" spans="1:17" x14ac:dyDescent="0.25">
      <c r="A47" s="582">
        <v>35</v>
      </c>
      <c r="B47" s="42" t="s">
        <v>635</v>
      </c>
      <c r="C47" s="40"/>
      <c r="D47" s="36">
        <v>5</v>
      </c>
      <c r="E47" s="86">
        <v>259.2</v>
      </c>
      <c r="F47" s="583" t="s">
        <v>57</v>
      </c>
      <c r="G47" s="44">
        <f t="shared" si="0"/>
        <v>1296</v>
      </c>
      <c r="H47" s="36">
        <v>5</v>
      </c>
      <c r="I47" s="37">
        <f t="shared" si="1"/>
        <v>1296</v>
      </c>
      <c r="J47" s="294"/>
      <c r="K47" s="46"/>
      <c r="L47" s="40"/>
      <c r="M47" s="37"/>
      <c r="N47" s="294"/>
      <c r="O47" s="32">
        <f t="shared" si="5"/>
        <v>0</v>
      </c>
      <c r="P47" s="567">
        <f t="shared" si="3"/>
        <v>5</v>
      </c>
      <c r="Q47" s="567">
        <f t="shared" si="4"/>
        <v>0</v>
      </c>
    </row>
    <row r="48" spans="1:17" x14ac:dyDescent="0.25">
      <c r="A48" s="582">
        <v>36</v>
      </c>
      <c r="B48" s="42" t="s">
        <v>636</v>
      </c>
      <c r="C48" s="40"/>
      <c r="D48" s="36">
        <v>5</v>
      </c>
      <c r="E48" s="86">
        <v>259.2</v>
      </c>
      <c r="F48" s="583" t="s">
        <v>57</v>
      </c>
      <c r="G48" s="44">
        <f t="shared" si="0"/>
        <v>1296</v>
      </c>
      <c r="H48" s="36">
        <v>5</v>
      </c>
      <c r="I48" s="37">
        <f t="shared" si="1"/>
        <v>1296</v>
      </c>
      <c r="J48" s="294"/>
      <c r="K48" s="46"/>
      <c r="L48" s="40"/>
      <c r="M48" s="37"/>
      <c r="N48" s="294"/>
      <c r="O48" s="32">
        <f t="shared" si="5"/>
        <v>0</v>
      </c>
      <c r="P48" s="567">
        <f t="shared" si="3"/>
        <v>5</v>
      </c>
      <c r="Q48" s="567">
        <f t="shared" si="4"/>
        <v>0</v>
      </c>
    </row>
    <row r="49" spans="1:17" x14ac:dyDescent="0.25">
      <c r="A49" s="582">
        <v>37</v>
      </c>
      <c r="B49" s="42" t="s">
        <v>637</v>
      </c>
      <c r="C49" s="40"/>
      <c r="D49" s="36">
        <v>5</v>
      </c>
      <c r="E49" s="86">
        <v>259.2</v>
      </c>
      <c r="F49" s="583" t="s">
        <v>57</v>
      </c>
      <c r="G49" s="44">
        <f t="shared" si="0"/>
        <v>1296</v>
      </c>
      <c r="H49" s="36">
        <v>5</v>
      </c>
      <c r="I49" s="37">
        <f t="shared" si="1"/>
        <v>1296</v>
      </c>
      <c r="J49" s="294"/>
      <c r="K49" s="46"/>
      <c r="L49" s="40"/>
      <c r="M49" s="37"/>
      <c r="N49" s="294"/>
      <c r="O49" s="32">
        <f t="shared" si="5"/>
        <v>0</v>
      </c>
      <c r="P49" s="567">
        <f t="shared" si="3"/>
        <v>5</v>
      </c>
      <c r="Q49" s="567">
        <f t="shared" si="4"/>
        <v>0</v>
      </c>
    </row>
    <row r="50" spans="1:17" x14ac:dyDescent="0.25">
      <c r="A50" s="582">
        <v>38</v>
      </c>
      <c r="B50" s="42" t="s">
        <v>639</v>
      </c>
      <c r="C50" s="40"/>
      <c r="D50" s="36">
        <v>3</v>
      </c>
      <c r="E50" s="86"/>
      <c r="F50" s="583" t="s">
        <v>101</v>
      </c>
      <c r="G50" s="44">
        <f t="shared" si="0"/>
        <v>0</v>
      </c>
      <c r="H50" s="36">
        <v>3</v>
      </c>
      <c r="I50" s="37">
        <f t="shared" si="1"/>
        <v>0</v>
      </c>
      <c r="J50" s="294"/>
      <c r="K50" s="46">
        <f t="shared" ref="K50:K51" si="6">J50*E50</f>
        <v>0</v>
      </c>
      <c r="L50" s="40"/>
      <c r="M50" s="37"/>
      <c r="N50" s="294"/>
      <c r="O50" s="32">
        <f t="shared" si="5"/>
        <v>0</v>
      </c>
      <c r="P50" s="567">
        <f t="shared" si="3"/>
        <v>3</v>
      </c>
      <c r="Q50" s="567">
        <f t="shared" si="4"/>
        <v>0</v>
      </c>
    </row>
    <row r="51" spans="1:17" x14ac:dyDescent="0.25">
      <c r="A51" s="582">
        <v>39</v>
      </c>
      <c r="B51" s="42" t="s">
        <v>640</v>
      </c>
      <c r="C51" s="40"/>
      <c r="D51" s="36">
        <v>3</v>
      </c>
      <c r="E51" s="86">
        <v>11.11</v>
      </c>
      <c r="F51" s="583" t="s">
        <v>101</v>
      </c>
      <c r="G51" s="44">
        <f>E51*D51</f>
        <v>33.33</v>
      </c>
      <c r="H51" s="36">
        <v>3</v>
      </c>
      <c r="I51" s="37">
        <f t="shared" si="1"/>
        <v>33.33</v>
      </c>
      <c r="J51" s="294"/>
      <c r="K51" s="46">
        <f t="shared" si="6"/>
        <v>0</v>
      </c>
      <c r="L51" s="40"/>
      <c r="M51" s="37">
        <f t="shared" ref="M51" si="7">L51*E51</f>
        <v>0</v>
      </c>
      <c r="N51" s="294"/>
      <c r="O51" s="32">
        <f t="shared" si="5"/>
        <v>0</v>
      </c>
      <c r="P51" s="567">
        <f t="shared" si="3"/>
        <v>3</v>
      </c>
      <c r="Q51" s="567">
        <f t="shared" si="4"/>
        <v>0</v>
      </c>
    </row>
    <row r="52" spans="1:17" x14ac:dyDescent="0.25">
      <c r="A52" s="582">
        <v>40</v>
      </c>
      <c r="B52" s="208" t="s">
        <v>641</v>
      </c>
      <c r="C52" s="40"/>
      <c r="D52" s="36">
        <v>10</v>
      </c>
      <c r="E52" s="108">
        <v>32.22</v>
      </c>
      <c r="F52" s="583" t="s">
        <v>212</v>
      </c>
      <c r="G52" s="44">
        <f t="shared" ref="G52:G55" si="8">E52*D52</f>
        <v>322.2</v>
      </c>
      <c r="H52" s="36">
        <v>10</v>
      </c>
      <c r="I52" s="37">
        <f t="shared" si="1"/>
        <v>322.2</v>
      </c>
      <c r="J52" s="294"/>
      <c r="K52" s="46"/>
      <c r="L52" s="40"/>
      <c r="M52" s="37"/>
      <c r="N52" s="294"/>
      <c r="O52" s="32">
        <f t="shared" si="5"/>
        <v>0</v>
      </c>
      <c r="P52" s="567">
        <f t="shared" si="3"/>
        <v>10</v>
      </c>
      <c r="Q52" s="567">
        <f t="shared" si="4"/>
        <v>0</v>
      </c>
    </row>
    <row r="53" spans="1:17" x14ac:dyDescent="0.25">
      <c r="A53" s="582">
        <v>41</v>
      </c>
      <c r="B53" s="208" t="s">
        <v>642</v>
      </c>
      <c r="C53" s="40"/>
      <c r="D53" s="36">
        <v>10</v>
      </c>
      <c r="E53" s="86">
        <v>32.22</v>
      </c>
      <c r="F53" s="583" t="s">
        <v>212</v>
      </c>
      <c r="G53" s="44">
        <f t="shared" si="8"/>
        <v>322.2</v>
      </c>
      <c r="H53" s="36">
        <v>10</v>
      </c>
      <c r="I53" s="37">
        <f t="shared" si="1"/>
        <v>322.2</v>
      </c>
      <c r="J53" s="294"/>
      <c r="K53" s="46"/>
      <c r="L53" s="40"/>
      <c r="M53" s="37"/>
      <c r="N53" s="294"/>
      <c r="O53" s="32">
        <f>N53*E53</f>
        <v>0</v>
      </c>
      <c r="P53" s="567">
        <f t="shared" si="3"/>
        <v>10</v>
      </c>
      <c r="Q53" s="567">
        <f t="shared" si="4"/>
        <v>0</v>
      </c>
    </row>
    <row r="54" spans="1:17" x14ac:dyDescent="0.25">
      <c r="A54" s="582">
        <v>42</v>
      </c>
      <c r="B54" s="208" t="s">
        <v>643</v>
      </c>
      <c r="C54" s="40"/>
      <c r="D54" s="36">
        <v>10</v>
      </c>
      <c r="E54" s="86">
        <v>32.22</v>
      </c>
      <c r="F54" s="583" t="s">
        <v>212</v>
      </c>
      <c r="G54" s="44">
        <f t="shared" si="8"/>
        <v>322.2</v>
      </c>
      <c r="H54" s="36">
        <v>10</v>
      </c>
      <c r="I54" s="37">
        <f t="shared" si="1"/>
        <v>322.2</v>
      </c>
      <c r="J54" s="294"/>
      <c r="K54" s="46"/>
      <c r="L54" s="40"/>
      <c r="M54" s="37"/>
      <c r="N54" s="294"/>
      <c r="O54" s="32">
        <f t="shared" ref="O54:O57" si="9">N54*E54</f>
        <v>0</v>
      </c>
      <c r="P54" s="567">
        <f t="shared" si="3"/>
        <v>10</v>
      </c>
      <c r="Q54" s="567">
        <f t="shared" si="4"/>
        <v>0</v>
      </c>
    </row>
    <row r="55" spans="1:17" x14ac:dyDescent="0.25">
      <c r="A55" s="582">
        <v>43</v>
      </c>
      <c r="B55" s="42" t="s">
        <v>644</v>
      </c>
      <c r="C55" s="40"/>
      <c r="D55" s="36">
        <v>50</v>
      </c>
      <c r="E55" s="86">
        <v>69.78</v>
      </c>
      <c r="F55" s="583" t="s">
        <v>101</v>
      </c>
      <c r="G55" s="44">
        <f t="shared" si="8"/>
        <v>3489</v>
      </c>
      <c r="H55" s="36">
        <v>50</v>
      </c>
      <c r="I55" s="37">
        <f t="shared" si="1"/>
        <v>3489</v>
      </c>
      <c r="J55" s="294"/>
      <c r="K55" s="46"/>
      <c r="L55" s="40"/>
      <c r="M55" s="37"/>
      <c r="N55" s="294"/>
      <c r="O55" s="32">
        <f t="shared" si="9"/>
        <v>0</v>
      </c>
      <c r="P55" s="567">
        <f t="shared" si="3"/>
        <v>50</v>
      </c>
      <c r="Q55" s="567">
        <f t="shared" si="4"/>
        <v>0</v>
      </c>
    </row>
    <row r="56" spans="1:17" x14ac:dyDescent="0.25">
      <c r="A56" s="582"/>
      <c r="B56" s="42"/>
      <c r="C56" s="40"/>
      <c r="D56" s="36"/>
      <c r="E56" s="86"/>
      <c r="F56" s="583"/>
      <c r="G56" s="44"/>
      <c r="H56" s="36"/>
      <c r="I56" s="37">
        <f t="shared" si="1"/>
        <v>0</v>
      </c>
      <c r="J56" s="294"/>
      <c r="K56" s="46"/>
      <c r="L56" s="40"/>
      <c r="M56" s="37"/>
      <c r="N56" s="294"/>
      <c r="O56" s="32">
        <f t="shared" si="9"/>
        <v>0</v>
      </c>
      <c r="P56" s="567">
        <f t="shared" si="3"/>
        <v>0</v>
      </c>
      <c r="Q56" s="567">
        <f t="shared" si="4"/>
        <v>0</v>
      </c>
    </row>
    <row r="57" spans="1:17" x14ac:dyDescent="0.25">
      <c r="A57" s="582"/>
      <c r="B57" s="107" t="s">
        <v>645</v>
      </c>
      <c r="C57" s="40"/>
      <c r="D57" s="36"/>
      <c r="E57" s="108"/>
      <c r="F57" s="583"/>
      <c r="G57" s="44"/>
      <c r="H57" s="36"/>
      <c r="I57" s="37">
        <f t="shared" si="1"/>
        <v>0</v>
      </c>
      <c r="J57" s="294"/>
      <c r="K57" s="46"/>
      <c r="L57" s="40"/>
      <c r="M57" s="37"/>
      <c r="N57" s="294"/>
      <c r="O57" s="32">
        <f t="shared" si="9"/>
        <v>0</v>
      </c>
      <c r="P57" s="567">
        <f t="shared" si="3"/>
        <v>0</v>
      </c>
      <c r="Q57" s="567">
        <f t="shared" si="4"/>
        <v>0</v>
      </c>
    </row>
    <row r="58" spans="1:17" x14ac:dyDescent="0.25">
      <c r="A58" s="582">
        <v>44</v>
      </c>
      <c r="B58" s="208" t="s">
        <v>646</v>
      </c>
      <c r="C58" s="40"/>
      <c r="D58" s="36">
        <v>10</v>
      </c>
      <c r="E58" s="86"/>
      <c r="F58" s="583" t="s">
        <v>45</v>
      </c>
      <c r="G58" s="44"/>
      <c r="H58" s="36">
        <v>10</v>
      </c>
      <c r="I58" s="37">
        <f t="shared" si="1"/>
        <v>0</v>
      </c>
      <c r="J58" s="294"/>
      <c r="K58" s="46"/>
      <c r="L58" s="40"/>
      <c r="M58" s="37"/>
      <c r="N58" s="294"/>
      <c r="O58" s="32"/>
      <c r="P58" s="567">
        <f t="shared" si="3"/>
        <v>10</v>
      </c>
      <c r="Q58" s="567">
        <f t="shared" si="4"/>
        <v>0</v>
      </c>
    </row>
    <row r="59" spans="1:17" x14ac:dyDescent="0.25">
      <c r="A59" s="582">
        <v>45</v>
      </c>
      <c r="B59" s="208" t="s">
        <v>647</v>
      </c>
      <c r="C59" s="40"/>
      <c r="D59" s="36">
        <v>1000</v>
      </c>
      <c r="E59" s="86"/>
      <c r="F59" s="583" t="s">
        <v>57</v>
      </c>
      <c r="G59" s="44"/>
      <c r="H59" s="36">
        <v>1000</v>
      </c>
      <c r="I59" s="37">
        <f t="shared" si="1"/>
        <v>0</v>
      </c>
      <c r="J59" s="294"/>
      <c r="K59" s="46"/>
      <c r="L59" s="40"/>
      <c r="M59" s="37"/>
      <c r="N59" s="294"/>
      <c r="O59" s="32">
        <f t="shared" ref="O59" si="10">N59*E59</f>
        <v>0</v>
      </c>
      <c r="P59" s="567">
        <f t="shared" si="3"/>
        <v>1000</v>
      </c>
      <c r="Q59" s="567">
        <f t="shared" si="4"/>
        <v>0</v>
      </c>
    </row>
    <row r="60" spans="1:17" x14ac:dyDescent="0.25">
      <c r="A60" s="582">
        <v>46</v>
      </c>
      <c r="B60" s="42" t="s">
        <v>648</v>
      </c>
      <c r="C60" s="40"/>
      <c r="D60" s="36">
        <v>10</v>
      </c>
      <c r="E60" s="86"/>
      <c r="F60" s="583" t="s">
        <v>45</v>
      </c>
      <c r="G60" s="44"/>
      <c r="H60" s="36">
        <v>10</v>
      </c>
      <c r="I60" s="37">
        <f t="shared" si="1"/>
        <v>0</v>
      </c>
      <c r="J60" s="294"/>
      <c r="K60" s="46"/>
      <c r="L60" s="40"/>
      <c r="M60" s="37"/>
      <c r="N60" s="294"/>
      <c r="O60" s="32"/>
      <c r="P60" s="567">
        <f t="shared" si="3"/>
        <v>10</v>
      </c>
      <c r="Q60" s="567">
        <f t="shared" si="4"/>
        <v>0</v>
      </c>
    </row>
    <row r="61" spans="1:17" x14ac:dyDescent="0.25">
      <c r="A61" s="582">
        <v>47</v>
      </c>
      <c r="B61" s="42" t="s">
        <v>649</v>
      </c>
      <c r="C61" s="40"/>
      <c r="D61" s="36">
        <v>10</v>
      </c>
      <c r="E61" s="86"/>
      <c r="F61" s="583" t="s">
        <v>45</v>
      </c>
      <c r="G61" s="44"/>
      <c r="H61" s="36">
        <v>10</v>
      </c>
      <c r="I61" s="37">
        <f t="shared" si="1"/>
        <v>0</v>
      </c>
      <c r="J61" s="294"/>
      <c r="K61" s="46"/>
      <c r="L61" s="40"/>
      <c r="M61" s="37"/>
      <c r="N61" s="294"/>
      <c r="O61" s="32"/>
      <c r="P61" s="567">
        <f t="shared" si="3"/>
        <v>10</v>
      </c>
      <c r="Q61" s="567">
        <f t="shared" si="4"/>
        <v>0</v>
      </c>
    </row>
    <row r="62" spans="1:17" x14ac:dyDescent="0.25">
      <c r="A62" s="582">
        <v>48</v>
      </c>
      <c r="B62" s="42" t="s">
        <v>650</v>
      </c>
      <c r="C62" s="40"/>
      <c r="D62" s="36">
        <v>10</v>
      </c>
      <c r="E62" s="86"/>
      <c r="F62" s="583" t="s">
        <v>45</v>
      </c>
      <c r="G62" s="44"/>
      <c r="H62" s="36">
        <v>10</v>
      </c>
      <c r="I62" s="37">
        <f t="shared" si="1"/>
        <v>0</v>
      </c>
      <c r="J62" s="294"/>
      <c r="K62" s="46"/>
      <c r="L62" s="40"/>
      <c r="M62" s="37"/>
      <c r="N62" s="294"/>
      <c r="O62" s="32">
        <f t="shared" ref="O62:O66" si="11">N62*E62</f>
        <v>0</v>
      </c>
      <c r="P62" s="567">
        <f t="shared" si="3"/>
        <v>10</v>
      </c>
      <c r="Q62" s="567">
        <f t="shared" si="4"/>
        <v>0</v>
      </c>
    </row>
    <row r="63" spans="1:17" x14ac:dyDescent="0.25">
      <c r="A63" s="582">
        <v>49</v>
      </c>
      <c r="B63" s="42" t="s">
        <v>651</v>
      </c>
      <c r="C63" s="40"/>
      <c r="D63" s="36">
        <v>5000</v>
      </c>
      <c r="E63" s="86"/>
      <c r="F63" s="583" t="s">
        <v>57</v>
      </c>
      <c r="G63" s="44"/>
      <c r="H63" s="36">
        <v>5000</v>
      </c>
      <c r="I63" s="37">
        <f t="shared" si="1"/>
        <v>0</v>
      </c>
      <c r="J63" s="294"/>
      <c r="K63" s="46"/>
      <c r="L63" s="40"/>
      <c r="M63" s="37"/>
      <c r="N63" s="294"/>
      <c r="O63" s="32">
        <f t="shared" si="11"/>
        <v>0</v>
      </c>
      <c r="P63" s="567">
        <f t="shared" si="3"/>
        <v>5000</v>
      </c>
      <c r="Q63" s="567">
        <f t="shared" si="4"/>
        <v>0</v>
      </c>
    </row>
    <row r="64" spans="1:17" x14ac:dyDescent="0.25">
      <c r="A64" s="582">
        <v>50</v>
      </c>
      <c r="B64" s="42" t="s">
        <v>652</v>
      </c>
      <c r="C64" s="40"/>
      <c r="D64" s="36">
        <v>5000</v>
      </c>
      <c r="E64" s="86"/>
      <c r="F64" s="583" t="s">
        <v>57</v>
      </c>
      <c r="G64" s="44"/>
      <c r="H64" s="36">
        <v>5000</v>
      </c>
      <c r="I64" s="37">
        <f t="shared" si="1"/>
        <v>0</v>
      </c>
      <c r="J64" s="294"/>
      <c r="K64" s="46"/>
      <c r="L64" s="40"/>
      <c r="M64" s="37"/>
      <c r="N64" s="294"/>
      <c r="O64" s="32">
        <f t="shared" si="11"/>
        <v>0</v>
      </c>
      <c r="P64" s="567">
        <f t="shared" si="3"/>
        <v>5000</v>
      </c>
      <c r="Q64" s="567">
        <f t="shared" si="4"/>
        <v>0</v>
      </c>
    </row>
    <row r="65" spans="1:17" x14ac:dyDescent="0.25">
      <c r="A65" s="582">
        <v>51</v>
      </c>
      <c r="B65" s="42" t="s">
        <v>653</v>
      </c>
      <c r="C65" s="40"/>
      <c r="D65" s="36">
        <v>100</v>
      </c>
      <c r="E65" s="86"/>
      <c r="F65" s="583" t="s">
        <v>45</v>
      </c>
      <c r="G65" s="44"/>
      <c r="H65" s="36">
        <v>100</v>
      </c>
      <c r="I65" s="37">
        <f t="shared" si="1"/>
        <v>0</v>
      </c>
      <c r="J65" s="294"/>
      <c r="K65" s="46"/>
      <c r="L65" s="40"/>
      <c r="M65" s="37"/>
      <c r="N65" s="294"/>
      <c r="O65" s="32">
        <f t="shared" si="11"/>
        <v>0</v>
      </c>
      <c r="P65" s="567">
        <f t="shared" si="3"/>
        <v>100</v>
      </c>
      <c r="Q65" s="567">
        <f t="shared" si="4"/>
        <v>0</v>
      </c>
    </row>
    <row r="66" spans="1:17" x14ac:dyDescent="0.25">
      <c r="A66" s="582">
        <v>52</v>
      </c>
      <c r="B66" s="42" t="s">
        <v>654</v>
      </c>
      <c r="C66" s="40"/>
      <c r="D66" s="36">
        <v>5000</v>
      </c>
      <c r="E66" s="86"/>
      <c r="F66" s="583" t="s">
        <v>57</v>
      </c>
      <c r="G66" s="44"/>
      <c r="H66" s="36">
        <v>5000</v>
      </c>
      <c r="I66" s="37">
        <f t="shared" si="1"/>
        <v>0</v>
      </c>
      <c r="J66" s="294"/>
      <c r="K66" s="46"/>
      <c r="L66" s="40"/>
      <c r="M66" s="37"/>
      <c r="N66" s="294"/>
      <c r="O66" s="32">
        <f t="shared" si="11"/>
        <v>0</v>
      </c>
      <c r="P66" s="567">
        <f t="shared" si="3"/>
        <v>5000</v>
      </c>
      <c r="Q66" s="567">
        <f t="shared" si="4"/>
        <v>0</v>
      </c>
    </row>
    <row r="67" spans="1:17" x14ac:dyDescent="0.25">
      <c r="A67" s="582">
        <v>53</v>
      </c>
      <c r="B67" s="42" t="s">
        <v>655</v>
      </c>
      <c r="C67" s="40"/>
      <c r="D67" s="36">
        <v>5000</v>
      </c>
      <c r="E67" s="86"/>
      <c r="F67" s="583" t="s">
        <v>57</v>
      </c>
      <c r="G67" s="44"/>
      <c r="H67" s="36">
        <v>5000</v>
      </c>
      <c r="I67" s="37">
        <f t="shared" si="1"/>
        <v>0</v>
      </c>
      <c r="J67" s="294"/>
      <c r="K67" s="46"/>
      <c r="L67" s="40"/>
      <c r="M67" s="37"/>
      <c r="N67" s="294"/>
      <c r="O67" s="32"/>
      <c r="P67" s="567">
        <f t="shared" si="3"/>
        <v>5000</v>
      </c>
      <c r="Q67" s="567">
        <f t="shared" si="4"/>
        <v>0</v>
      </c>
    </row>
    <row r="68" spans="1:17" x14ac:dyDescent="0.25">
      <c r="A68" s="582">
        <v>54</v>
      </c>
      <c r="B68" s="42" t="s">
        <v>656</v>
      </c>
      <c r="C68" s="40"/>
      <c r="D68" s="36">
        <v>25</v>
      </c>
      <c r="E68" s="86"/>
      <c r="F68" s="583" t="s">
        <v>45</v>
      </c>
      <c r="G68" s="44"/>
      <c r="H68" s="36">
        <v>25</v>
      </c>
      <c r="I68" s="37">
        <f t="shared" si="1"/>
        <v>0</v>
      </c>
      <c r="J68" s="294"/>
      <c r="K68" s="46"/>
      <c r="L68" s="40"/>
      <c r="M68" s="37"/>
      <c r="N68" s="294"/>
      <c r="O68" s="32"/>
      <c r="P68" s="567">
        <f t="shared" si="3"/>
        <v>25</v>
      </c>
      <c r="Q68" s="567">
        <f t="shared" si="4"/>
        <v>0</v>
      </c>
    </row>
    <row r="69" spans="1:17" x14ac:dyDescent="0.25">
      <c r="A69" s="582">
        <v>55</v>
      </c>
      <c r="B69" s="42" t="s">
        <v>657</v>
      </c>
      <c r="C69" s="40"/>
      <c r="D69" s="36">
        <v>500</v>
      </c>
      <c r="E69" s="86"/>
      <c r="F69" s="583" t="s">
        <v>658</v>
      </c>
      <c r="G69" s="44"/>
      <c r="H69" s="36">
        <v>500</v>
      </c>
      <c r="I69" s="37">
        <f t="shared" si="1"/>
        <v>0</v>
      </c>
      <c r="J69" s="294"/>
      <c r="K69" s="46"/>
      <c r="L69" s="40"/>
      <c r="M69" s="37"/>
      <c r="N69" s="294"/>
      <c r="O69" s="32">
        <f t="shared" ref="O69:O71" si="12">N69*E69</f>
        <v>0</v>
      </c>
      <c r="P69" s="567">
        <f t="shared" si="3"/>
        <v>500</v>
      </c>
      <c r="Q69" s="567">
        <f t="shared" si="4"/>
        <v>0</v>
      </c>
    </row>
    <row r="70" spans="1:17" x14ac:dyDescent="0.25">
      <c r="A70" s="582">
        <v>56</v>
      </c>
      <c r="B70" s="42" t="s">
        <v>659</v>
      </c>
      <c r="C70" s="40"/>
      <c r="D70" s="36">
        <v>25</v>
      </c>
      <c r="E70" s="86"/>
      <c r="F70" s="583" t="s">
        <v>45</v>
      </c>
      <c r="G70" s="44">
        <f t="shared" ref="G70:G71" si="13">E70*D70</f>
        <v>0</v>
      </c>
      <c r="H70" s="36">
        <v>25</v>
      </c>
      <c r="I70" s="37">
        <f t="shared" si="1"/>
        <v>0</v>
      </c>
      <c r="J70" s="294"/>
      <c r="K70" s="46">
        <f t="shared" ref="K70:K71" si="14">J70*E70</f>
        <v>0</v>
      </c>
      <c r="L70" s="40"/>
      <c r="M70" s="37"/>
      <c r="N70" s="294"/>
      <c r="O70" s="32">
        <f t="shared" si="12"/>
        <v>0</v>
      </c>
      <c r="P70" s="567">
        <f t="shared" si="3"/>
        <v>25</v>
      </c>
      <c r="Q70" s="567">
        <f t="shared" si="4"/>
        <v>0</v>
      </c>
    </row>
    <row r="71" spans="1:17" x14ac:dyDescent="0.25">
      <c r="A71" s="582">
        <v>57</v>
      </c>
      <c r="B71" s="42" t="s">
        <v>660</v>
      </c>
      <c r="C71" s="40"/>
      <c r="D71" s="36">
        <v>1000</v>
      </c>
      <c r="E71" s="86"/>
      <c r="F71" s="583" t="s">
        <v>57</v>
      </c>
      <c r="G71" s="44">
        <f t="shared" si="13"/>
        <v>0</v>
      </c>
      <c r="H71" s="36">
        <v>1000</v>
      </c>
      <c r="I71" s="37">
        <f t="shared" si="1"/>
        <v>0</v>
      </c>
      <c r="J71" s="294"/>
      <c r="K71" s="46">
        <f t="shared" si="14"/>
        <v>0</v>
      </c>
      <c r="L71" s="40"/>
      <c r="M71" s="37">
        <f t="shared" ref="M71" si="15">L71*E71</f>
        <v>0</v>
      </c>
      <c r="N71" s="294"/>
      <c r="O71" s="32">
        <f t="shared" si="12"/>
        <v>0</v>
      </c>
      <c r="P71" s="567">
        <f t="shared" si="3"/>
        <v>1000</v>
      </c>
      <c r="Q71" s="567">
        <f t="shared" si="4"/>
        <v>0</v>
      </c>
    </row>
    <row r="72" spans="1:17" x14ac:dyDescent="0.25">
      <c r="A72" s="582">
        <v>58</v>
      </c>
      <c r="B72" s="208" t="s">
        <v>661</v>
      </c>
      <c r="C72" s="40"/>
      <c r="D72" s="36">
        <v>50</v>
      </c>
      <c r="E72" s="108"/>
      <c r="F72" s="583" t="s">
        <v>45</v>
      </c>
      <c r="G72" s="44"/>
      <c r="H72" s="36">
        <v>50</v>
      </c>
      <c r="I72" s="37">
        <f t="shared" si="1"/>
        <v>0</v>
      </c>
      <c r="J72" s="294"/>
      <c r="K72" s="46"/>
      <c r="L72" s="40"/>
      <c r="M72" s="37"/>
      <c r="N72" s="294"/>
      <c r="O72" s="32"/>
      <c r="P72" s="567">
        <f t="shared" si="3"/>
        <v>50</v>
      </c>
      <c r="Q72" s="567">
        <f t="shared" si="4"/>
        <v>0</v>
      </c>
    </row>
    <row r="73" spans="1:17" x14ac:dyDescent="0.25">
      <c r="A73" s="582">
        <v>59</v>
      </c>
      <c r="B73" s="208" t="s">
        <v>662</v>
      </c>
      <c r="C73" s="40"/>
      <c r="D73" s="36">
        <v>10</v>
      </c>
      <c r="E73" s="86"/>
      <c r="F73" s="583" t="s">
        <v>45</v>
      </c>
      <c r="G73" s="44"/>
      <c r="H73" s="36">
        <v>10</v>
      </c>
      <c r="I73" s="37">
        <f t="shared" si="1"/>
        <v>0</v>
      </c>
      <c r="J73" s="294"/>
      <c r="K73" s="46"/>
      <c r="L73" s="40"/>
      <c r="M73" s="37"/>
      <c r="N73" s="294"/>
      <c r="O73" s="32">
        <f>N73*E73</f>
        <v>0</v>
      </c>
      <c r="P73" s="567">
        <f t="shared" si="3"/>
        <v>10</v>
      </c>
      <c r="Q73" s="567">
        <f t="shared" si="4"/>
        <v>0</v>
      </c>
    </row>
    <row r="74" spans="1:17" x14ac:dyDescent="0.25">
      <c r="A74" s="582">
        <v>60</v>
      </c>
      <c r="B74" s="208" t="s">
        <v>663</v>
      </c>
      <c r="C74" s="40"/>
      <c r="D74" s="36">
        <v>200</v>
      </c>
      <c r="E74" s="86"/>
      <c r="F74" s="583" t="s">
        <v>57</v>
      </c>
      <c r="G74" s="44"/>
      <c r="H74" s="36">
        <v>200</v>
      </c>
      <c r="I74" s="37">
        <f t="shared" si="1"/>
        <v>0</v>
      </c>
      <c r="J74" s="294"/>
      <c r="K74" s="46"/>
      <c r="L74" s="40"/>
      <c r="M74" s="37"/>
      <c r="N74" s="294"/>
      <c r="O74" s="32">
        <f t="shared" ref="O74" si="16">N74*E74</f>
        <v>0</v>
      </c>
      <c r="P74" s="567">
        <f t="shared" si="3"/>
        <v>200</v>
      </c>
      <c r="Q74" s="567">
        <f t="shared" si="4"/>
        <v>0</v>
      </c>
    </row>
    <row r="75" spans="1:17" x14ac:dyDescent="0.25">
      <c r="A75" s="582">
        <v>61</v>
      </c>
      <c r="B75" s="42" t="s">
        <v>664</v>
      </c>
      <c r="C75" s="40"/>
      <c r="D75" s="36">
        <v>5000</v>
      </c>
      <c r="E75" s="86"/>
      <c r="F75" s="583" t="s">
        <v>57</v>
      </c>
      <c r="G75" s="44"/>
      <c r="H75" s="36">
        <v>5000</v>
      </c>
      <c r="I75" s="37">
        <f t="shared" si="1"/>
        <v>0</v>
      </c>
      <c r="J75" s="294"/>
      <c r="K75" s="46"/>
      <c r="L75" s="40"/>
      <c r="M75" s="37"/>
      <c r="N75" s="294"/>
      <c r="O75" s="32"/>
      <c r="P75" s="567">
        <f t="shared" si="3"/>
        <v>5000</v>
      </c>
      <c r="Q75" s="567">
        <f t="shared" si="4"/>
        <v>0</v>
      </c>
    </row>
    <row r="76" spans="1:17" x14ac:dyDescent="0.25">
      <c r="A76" s="582">
        <v>62</v>
      </c>
      <c r="B76" s="42" t="s">
        <v>665</v>
      </c>
      <c r="C76" s="40"/>
      <c r="D76" s="36">
        <v>25</v>
      </c>
      <c r="E76" s="86"/>
      <c r="F76" s="583" t="s">
        <v>45</v>
      </c>
      <c r="G76" s="44"/>
      <c r="H76" s="36">
        <v>25</v>
      </c>
      <c r="I76" s="37">
        <f t="shared" si="1"/>
        <v>0</v>
      </c>
      <c r="J76" s="294"/>
      <c r="K76" s="46"/>
      <c r="L76" s="40"/>
      <c r="M76" s="37"/>
      <c r="N76" s="294"/>
      <c r="O76" s="32">
        <f t="shared" ref="O76:O77" si="17">N76*E76</f>
        <v>0</v>
      </c>
      <c r="P76" s="567">
        <f t="shared" si="3"/>
        <v>25</v>
      </c>
      <c r="Q76" s="567">
        <f t="shared" si="4"/>
        <v>0</v>
      </c>
    </row>
    <row r="77" spans="1:17" x14ac:dyDescent="0.25">
      <c r="A77" s="582">
        <v>63</v>
      </c>
      <c r="B77" s="42" t="s">
        <v>666</v>
      </c>
      <c r="C77" s="40"/>
      <c r="D77" s="36">
        <v>100</v>
      </c>
      <c r="E77" s="108"/>
      <c r="F77" s="583" t="s">
        <v>667</v>
      </c>
      <c r="G77" s="44"/>
      <c r="H77" s="36">
        <v>100</v>
      </c>
      <c r="I77" s="37">
        <f t="shared" si="1"/>
        <v>0</v>
      </c>
      <c r="J77" s="294"/>
      <c r="K77" s="46"/>
      <c r="L77" s="40"/>
      <c r="M77" s="37"/>
      <c r="N77" s="294"/>
      <c r="O77" s="32">
        <f t="shared" si="17"/>
        <v>0</v>
      </c>
      <c r="P77" s="567">
        <f t="shared" si="3"/>
        <v>100</v>
      </c>
      <c r="Q77" s="567">
        <f t="shared" si="4"/>
        <v>0</v>
      </c>
    </row>
    <row r="78" spans="1:17" x14ac:dyDescent="0.25">
      <c r="A78" s="582">
        <v>64</v>
      </c>
      <c r="B78" s="208" t="s">
        <v>668</v>
      </c>
      <c r="C78" s="40"/>
      <c r="D78" s="36">
        <v>500</v>
      </c>
      <c r="E78" s="86"/>
      <c r="F78" s="583" t="s">
        <v>57</v>
      </c>
      <c r="G78" s="44"/>
      <c r="H78" s="36">
        <v>500</v>
      </c>
      <c r="I78" s="37">
        <f t="shared" ref="I78:I141" si="18">H78*E78</f>
        <v>0</v>
      </c>
      <c r="J78" s="294"/>
      <c r="K78" s="46"/>
      <c r="L78" s="40"/>
      <c r="M78" s="37"/>
      <c r="N78" s="294"/>
      <c r="O78" s="32"/>
      <c r="P78" s="567">
        <f t="shared" ref="P78:P141" si="19">N78+L78+J78+H78</f>
        <v>500</v>
      </c>
      <c r="Q78" s="567">
        <f t="shared" ref="Q78:Q141" si="20">P78-D78</f>
        <v>0</v>
      </c>
    </row>
    <row r="79" spans="1:17" x14ac:dyDescent="0.25">
      <c r="A79" s="582">
        <v>65</v>
      </c>
      <c r="B79" s="208" t="s">
        <v>669</v>
      </c>
      <c r="C79" s="40"/>
      <c r="D79" s="36">
        <v>10</v>
      </c>
      <c r="E79" s="86"/>
      <c r="F79" s="583" t="s">
        <v>45</v>
      </c>
      <c r="G79" s="44"/>
      <c r="H79" s="36">
        <v>10</v>
      </c>
      <c r="I79" s="37">
        <f t="shared" si="18"/>
        <v>0</v>
      </c>
      <c r="J79" s="294"/>
      <c r="K79" s="46"/>
      <c r="L79" s="40"/>
      <c r="M79" s="37"/>
      <c r="N79" s="294"/>
      <c r="O79" s="32">
        <f t="shared" ref="O79" si="21">N79*E79</f>
        <v>0</v>
      </c>
      <c r="P79" s="567">
        <f t="shared" si="19"/>
        <v>10</v>
      </c>
      <c r="Q79" s="567">
        <f t="shared" si="20"/>
        <v>0</v>
      </c>
    </row>
    <row r="80" spans="1:17" x14ac:dyDescent="0.25">
      <c r="A80" s="582">
        <v>66</v>
      </c>
      <c r="B80" s="42" t="s">
        <v>670</v>
      </c>
      <c r="C80" s="40"/>
      <c r="D80" s="36">
        <v>5000</v>
      </c>
      <c r="E80" s="86"/>
      <c r="F80" s="583" t="s">
        <v>57</v>
      </c>
      <c r="G80" s="44"/>
      <c r="H80" s="36">
        <v>5000</v>
      </c>
      <c r="I80" s="37">
        <f t="shared" si="18"/>
        <v>0</v>
      </c>
      <c r="J80" s="294"/>
      <c r="K80" s="46"/>
      <c r="L80" s="40"/>
      <c r="M80" s="37"/>
      <c r="N80" s="294"/>
      <c r="O80" s="32"/>
      <c r="P80" s="567">
        <f t="shared" si="19"/>
        <v>5000</v>
      </c>
      <c r="Q80" s="567">
        <f t="shared" si="20"/>
        <v>0</v>
      </c>
    </row>
    <row r="81" spans="1:17" x14ac:dyDescent="0.25">
      <c r="A81" s="582">
        <v>67</v>
      </c>
      <c r="B81" s="42" t="s">
        <v>671</v>
      </c>
      <c r="C81" s="40"/>
      <c r="D81" s="36">
        <v>25</v>
      </c>
      <c r="E81" s="86"/>
      <c r="F81" s="583" t="s">
        <v>45</v>
      </c>
      <c r="G81" s="44"/>
      <c r="H81" s="36">
        <v>25</v>
      </c>
      <c r="I81" s="37">
        <f t="shared" si="18"/>
        <v>0</v>
      </c>
      <c r="J81" s="294"/>
      <c r="K81" s="46"/>
      <c r="L81" s="40"/>
      <c r="M81" s="37"/>
      <c r="N81" s="294"/>
      <c r="O81" s="32"/>
      <c r="P81" s="567">
        <f t="shared" si="19"/>
        <v>25</v>
      </c>
      <c r="Q81" s="567">
        <f t="shared" si="20"/>
        <v>0</v>
      </c>
    </row>
    <row r="82" spans="1:17" x14ac:dyDescent="0.25">
      <c r="A82" s="582">
        <v>68</v>
      </c>
      <c r="B82" s="42" t="s">
        <v>672</v>
      </c>
      <c r="C82" s="40"/>
      <c r="D82" s="36">
        <v>5000</v>
      </c>
      <c r="E82" s="86"/>
      <c r="F82" s="583" t="s">
        <v>57</v>
      </c>
      <c r="G82" s="44"/>
      <c r="H82" s="36">
        <v>5000</v>
      </c>
      <c r="I82" s="37">
        <f t="shared" si="18"/>
        <v>0</v>
      </c>
      <c r="J82" s="294"/>
      <c r="K82" s="46"/>
      <c r="L82" s="40"/>
      <c r="M82" s="37"/>
      <c r="N82" s="294"/>
      <c r="O82" s="32">
        <f t="shared" ref="O82:O86" si="22">N82*E82</f>
        <v>0</v>
      </c>
      <c r="P82" s="567">
        <f t="shared" si="19"/>
        <v>5000</v>
      </c>
      <c r="Q82" s="567">
        <f t="shared" si="20"/>
        <v>0</v>
      </c>
    </row>
    <row r="83" spans="1:17" x14ac:dyDescent="0.25">
      <c r="A83" s="582">
        <v>69</v>
      </c>
      <c r="B83" s="42" t="s">
        <v>673</v>
      </c>
      <c r="C83" s="40"/>
      <c r="D83" s="36">
        <v>25</v>
      </c>
      <c r="E83" s="86"/>
      <c r="F83" s="583" t="s">
        <v>45</v>
      </c>
      <c r="G83" s="44"/>
      <c r="H83" s="36">
        <v>25</v>
      </c>
      <c r="I83" s="37">
        <f t="shared" si="18"/>
        <v>0</v>
      </c>
      <c r="J83" s="294"/>
      <c r="K83" s="46"/>
      <c r="L83" s="40"/>
      <c r="M83" s="37"/>
      <c r="N83" s="294"/>
      <c r="O83" s="32">
        <f t="shared" si="22"/>
        <v>0</v>
      </c>
      <c r="P83" s="567">
        <f t="shared" si="19"/>
        <v>25</v>
      </c>
      <c r="Q83" s="567">
        <f t="shared" si="20"/>
        <v>0</v>
      </c>
    </row>
    <row r="84" spans="1:17" x14ac:dyDescent="0.25">
      <c r="A84" s="582">
        <v>70</v>
      </c>
      <c r="B84" s="42" t="s">
        <v>674</v>
      </c>
      <c r="C84" s="40"/>
      <c r="D84" s="36">
        <v>1</v>
      </c>
      <c r="E84" s="86"/>
      <c r="F84" s="583" t="s">
        <v>301</v>
      </c>
      <c r="G84" s="44"/>
      <c r="H84" s="36">
        <v>1</v>
      </c>
      <c r="I84" s="37">
        <f t="shared" si="18"/>
        <v>0</v>
      </c>
      <c r="J84" s="294"/>
      <c r="K84" s="46"/>
      <c r="L84" s="40"/>
      <c r="M84" s="37"/>
      <c r="N84" s="294"/>
      <c r="O84" s="32">
        <f t="shared" si="22"/>
        <v>0</v>
      </c>
      <c r="P84" s="567">
        <f t="shared" si="19"/>
        <v>1</v>
      </c>
      <c r="Q84" s="567">
        <f t="shared" si="20"/>
        <v>0</v>
      </c>
    </row>
    <row r="85" spans="1:17" x14ac:dyDescent="0.25">
      <c r="A85" s="582">
        <v>71</v>
      </c>
      <c r="B85" s="42" t="s">
        <v>675</v>
      </c>
      <c r="C85" s="40"/>
      <c r="D85" s="36">
        <v>100</v>
      </c>
      <c r="E85" s="86"/>
      <c r="F85" s="583" t="s">
        <v>676</v>
      </c>
      <c r="G85" s="44"/>
      <c r="H85" s="36">
        <v>100</v>
      </c>
      <c r="I85" s="37">
        <f t="shared" si="18"/>
        <v>0</v>
      </c>
      <c r="J85" s="294"/>
      <c r="K85" s="46"/>
      <c r="L85" s="40"/>
      <c r="M85" s="37"/>
      <c r="N85" s="294"/>
      <c r="O85" s="32">
        <f t="shared" si="22"/>
        <v>0</v>
      </c>
      <c r="P85" s="567">
        <f t="shared" si="19"/>
        <v>100</v>
      </c>
      <c r="Q85" s="567">
        <f t="shared" si="20"/>
        <v>0</v>
      </c>
    </row>
    <row r="86" spans="1:17" x14ac:dyDescent="0.25">
      <c r="A86" s="582">
        <v>72</v>
      </c>
      <c r="B86" s="42" t="s">
        <v>677</v>
      </c>
      <c r="C86" s="40"/>
      <c r="D86" s="36">
        <v>50</v>
      </c>
      <c r="E86" s="86"/>
      <c r="F86" s="583" t="s">
        <v>57</v>
      </c>
      <c r="G86" s="44"/>
      <c r="H86" s="36">
        <v>50</v>
      </c>
      <c r="I86" s="37">
        <f t="shared" si="18"/>
        <v>0</v>
      </c>
      <c r="J86" s="294"/>
      <c r="K86" s="46"/>
      <c r="L86" s="40"/>
      <c r="M86" s="37"/>
      <c r="N86" s="294"/>
      <c r="O86" s="32">
        <f t="shared" si="22"/>
        <v>0</v>
      </c>
      <c r="P86" s="567">
        <f t="shared" si="19"/>
        <v>50</v>
      </c>
      <c r="Q86" s="567">
        <f t="shared" si="20"/>
        <v>0</v>
      </c>
    </row>
    <row r="87" spans="1:17" x14ac:dyDescent="0.25">
      <c r="A87" s="582">
        <v>73</v>
      </c>
      <c r="B87" s="42" t="s">
        <v>678</v>
      </c>
      <c r="C87" s="40"/>
      <c r="D87" s="36">
        <v>100</v>
      </c>
      <c r="E87" s="86"/>
      <c r="F87" s="583" t="s">
        <v>658</v>
      </c>
      <c r="G87" s="44"/>
      <c r="H87" s="36">
        <v>100</v>
      </c>
      <c r="I87" s="37">
        <f t="shared" si="18"/>
        <v>0</v>
      </c>
      <c r="J87" s="294"/>
      <c r="K87" s="46"/>
      <c r="L87" s="40"/>
      <c r="M87" s="37"/>
      <c r="N87" s="294"/>
      <c r="O87" s="32"/>
      <c r="P87" s="567">
        <f t="shared" si="19"/>
        <v>100</v>
      </c>
      <c r="Q87" s="567">
        <f t="shared" si="20"/>
        <v>0</v>
      </c>
    </row>
    <row r="88" spans="1:17" x14ac:dyDescent="0.25">
      <c r="A88" s="582">
        <v>74</v>
      </c>
      <c r="B88" s="42" t="s">
        <v>679</v>
      </c>
      <c r="C88" s="40"/>
      <c r="D88" s="36">
        <v>50</v>
      </c>
      <c r="E88" s="86"/>
      <c r="F88" s="583" t="s">
        <v>676</v>
      </c>
      <c r="G88" s="44"/>
      <c r="H88" s="36">
        <v>50</v>
      </c>
      <c r="I88" s="37">
        <f t="shared" si="18"/>
        <v>0</v>
      </c>
      <c r="J88" s="294"/>
      <c r="K88" s="46"/>
      <c r="L88" s="40"/>
      <c r="M88" s="37"/>
      <c r="N88" s="294"/>
      <c r="O88" s="32"/>
      <c r="P88" s="567">
        <f t="shared" si="19"/>
        <v>50</v>
      </c>
      <c r="Q88" s="567">
        <f t="shared" si="20"/>
        <v>0</v>
      </c>
    </row>
    <row r="89" spans="1:17" x14ac:dyDescent="0.25">
      <c r="A89" s="582">
        <v>75</v>
      </c>
      <c r="B89" s="42" t="s">
        <v>680</v>
      </c>
      <c r="C89" s="40"/>
      <c r="D89" s="36">
        <v>50</v>
      </c>
      <c r="E89" s="86"/>
      <c r="F89" s="583" t="s">
        <v>57</v>
      </c>
      <c r="G89" s="44"/>
      <c r="H89" s="36">
        <v>50</v>
      </c>
      <c r="I89" s="37">
        <f t="shared" si="18"/>
        <v>0</v>
      </c>
      <c r="J89" s="294"/>
      <c r="K89" s="46"/>
      <c r="L89" s="40"/>
      <c r="M89" s="37"/>
      <c r="N89" s="294"/>
      <c r="O89" s="32">
        <f t="shared" ref="O89:O91" si="23">N89*E89</f>
        <v>0</v>
      </c>
      <c r="P89" s="567">
        <f t="shared" si="19"/>
        <v>50</v>
      </c>
      <c r="Q89" s="567">
        <f t="shared" si="20"/>
        <v>0</v>
      </c>
    </row>
    <row r="90" spans="1:17" x14ac:dyDescent="0.25">
      <c r="A90" s="582">
        <v>76</v>
      </c>
      <c r="B90" s="42" t="s">
        <v>681</v>
      </c>
      <c r="C90" s="40"/>
      <c r="D90" s="36">
        <v>100</v>
      </c>
      <c r="E90" s="86"/>
      <c r="F90" s="583" t="s">
        <v>682</v>
      </c>
      <c r="G90" s="44">
        <f t="shared" ref="G90:G91" si="24">E90*D90</f>
        <v>0</v>
      </c>
      <c r="H90" s="36">
        <v>100</v>
      </c>
      <c r="I90" s="37">
        <f t="shared" si="18"/>
        <v>0</v>
      </c>
      <c r="J90" s="294"/>
      <c r="K90" s="46">
        <f t="shared" ref="K90:K91" si="25">J90*E90</f>
        <v>0</v>
      </c>
      <c r="L90" s="40"/>
      <c r="M90" s="37"/>
      <c r="N90" s="294"/>
      <c r="O90" s="32">
        <f t="shared" si="23"/>
        <v>0</v>
      </c>
      <c r="P90" s="567">
        <f t="shared" si="19"/>
        <v>100</v>
      </c>
      <c r="Q90" s="567">
        <f t="shared" si="20"/>
        <v>0</v>
      </c>
    </row>
    <row r="91" spans="1:17" x14ac:dyDescent="0.25">
      <c r="A91" s="582">
        <v>77</v>
      </c>
      <c r="B91" s="42" t="s">
        <v>683</v>
      </c>
      <c r="C91" s="40"/>
      <c r="D91" s="36">
        <v>10</v>
      </c>
      <c r="E91" s="86"/>
      <c r="F91" s="583" t="s">
        <v>676</v>
      </c>
      <c r="G91" s="44">
        <f t="shared" si="24"/>
        <v>0</v>
      </c>
      <c r="H91" s="36">
        <v>10</v>
      </c>
      <c r="I91" s="37">
        <f t="shared" si="18"/>
        <v>0</v>
      </c>
      <c r="J91" s="294"/>
      <c r="K91" s="46">
        <f t="shared" si="25"/>
        <v>0</v>
      </c>
      <c r="L91" s="40"/>
      <c r="M91" s="37">
        <f t="shared" ref="M91" si="26">L91*E91</f>
        <v>0</v>
      </c>
      <c r="N91" s="294"/>
      <c r="O91" s="32">
        <f t="shared" si="23"/>
        <v>0</v>
      </c>
      <c r="P91" s="567">
        <f t="shared" si="19"/>
        <v>10</v>
      </c>
      <c r="Q91" s="567">
        <f t="shared" si="20"/>
        <v>0</v>
      </c>
    </row>
    <row r="92" spans="1:17" x14ac:dyDescent="0.25">
      <c r="A92" s="582">
        <v>78</v>
      </c>
      <c r="B92" s="208" t="s">
        <v>684</v>
      </c>
      <c r="C92" s="40"/>
      <c r="D92" s="36">
        <v>50</v>
      </c>
      <c r="E92" s="108"/>
      <c r="F92" s="583" t="s">
        <v>667</v>
      </c>
      <c r="G92" s="44"/>
      <c r="H92" s="36">
        <v>50</v>
      </c>
      <c r="I92" s="37">
        <f t="shared" si="18"/>
        <v>0</v>
      </c>
      <c r="J92" s="294"/>
      <c r="K92" s="46"/>
      <c r="L92" s="40"/>
      <c r="M92" s="37"/>
      <c r="N92" s="294"/>
      <c r="O92" s="32"/>
      <c r="P92" s="567">
        <f t="shared" si="19"/>
        <v>50</v>
      </c>
      <c r="Q92" s="567">
        <f t="shared" si="20"/>
        <v>0</v>
      </c>
    </row>
    <row r="93" spans="1:17" x14ac:dyDescent="0.25">
      <c r="A93" s="582">
        <v>79</v>
      </c>
      <c r="B93" s="208" t="s">
        <v>685</v>
      </c>
      <c r="C93" s="40"/>
      <c r="D93" s="36">
        <v>500</v>
      </c>
      <c r="E93" s="86"/>
      <c r="F93" s="583" t="s">
        <v>57</v>
      </c>
      <c r="G93" s="44"/>
      <c r="H93" s="36">
        <v>500</v>
      </c>
      <c r="I93" s="37">
        <f t="shared" si="18"/>
        <v>0</v>
      </c>
      <c r="J93" s="294"/>
      <c r="K93" s="46"/>
      <c r="L93" s="40"/>
      <c r="M93" s="37"/>
      <c r="N93" s="294"/>
      <c r="O93" s="32">
        <f>N93*E93</f>
        <v>0</v>
      </c>
      <c r="P93" s="567">
        <f t="shared" si="19"/>
        <v>500</v>
      </c>
      <c r="Q93" s="567">
        <f t="shared" si="20"/>
        <v>0</v>
      </c>
    </row>
    <row r="94" spans="1:17" x14ac:dyDescent="0.25">
      <c r="A94" s="582">
        <v>80</v>
      </c>
      <c r="B94" s="208" t="s">
        <v>686</v>
      </c>
      <c r="C94" s="40"/>
      <c r="D94" s="36">
        <v>500</v>
      </c>
      <c r="E94" s="86"/>
      <c r="F94" s="583" t="s">
        <v>57</v>
      </c>
      <c r="G94" s="44"/>
      <c r="H94" s="36">
        <v>500</v>
      </c>
      <c r="I94" s="37">
        <f t="shared" si="18"/>
        <v>0</v>
      </c>
      <c r="J94" s="294"/>
      <c r="K94" s="46"/>
      <c r="L94" s="40"/>
      <c r="M94" s="37"/>
      <c r="N94" s="294"/>
      <c r="O94" s="32">
        <f t="shared" ref="O94" si="27">N94*E94</f>
        <v>0</v>
      </c>
      <c r="P94" s="567">
        <f t="shared" si="19"/>
        <v>500</v>
      </c>
      <c r="Q94" s="567">
        <f t="shared" si="20"/>
        <v>0</v>
      </c>
    </row>
    <row r="95" spans="1:17" x14ac:dyDescent="0.25">
      <c r="A95" s="582">
        <v>81</v>
      </c>
      <c r="B95" s="208" t="s">
        <v>687</v>
      </c>
      <c r="C95" s="40"/>
      <c r="D95" s="36">
        <v>1000</v>
      </c>
      <c r="E95" s="86"/>
      <c r="F95" s="583" t="s">
        <v>658</v>
      </c>
      <c r="G95" s="44"/>
      <c r="H95" s="36">
        <v>1000</v>
      </c>
      <c r="I95" s="37">
        <f t="shared" si="18"/>
        <v>0</v>
      </c>
      <c r="J95" s="294"/>
      <c r="K95" s="46"/>
      <c r="L95" s="40"/>
      <c r="M95" s="37"/>
      <c r="N95" s="294"/>
      <c r="O95" s="32"/>
      <c r="P95" s="567">
        <f t="shared" si="19"/>
        <v>1000</v>
      </c>
      <c r="Q95" s="567">
        <f t="shared" si="20"/>
        <v>0</v>
      </c>
    </row>
    <row r="96" spans="1:17" x14ac:dyDescent="0.25">
      <c r="A96" s="582">
        <v>82</v>
      </c>
      <c r="B96" s="42" t="s">
        <v>688</v>
      </c>
      <c r="C96" s="40"/>
      <c r="D96" s="36">
        <v>1000</v>
      </c>
      <c r="E96" s="86"/>
      <c r="F96" s="583" t="s">
        <v>689</v>
      </c>
      <c r="G96" s="44"/>
      <c r="H96" s="36">
        <v>1000</v>
      </c>
      <c r="I96" s="37">
        <f t="shared" si="18"/>
        <v>0</v>
      </c>
      <c r="J96" s="294"/>
      <c r="K96" s="46"/>
      <c r="L96" s="40"/>
      <c r="M96" s="37"/>
      <c r="N96" s="294"/>
      <c r="O96" s="32">
        <f t="shared" ref="O96:O97" si="28">N96*E96</f>
        <v>0</v>
      </c>
      <c r="P96" s="567">
        <f t="shared" si="19"/>
        <v>1000</v>
      </c>
      <c r="Q96" s="567">
        <f t="shared" si="20"/>
        <v>0</v>
      </c>
    </row>
    <row r="97" spans="1:17" x14ac:dyDescent="0.25">
      <c r="A97" s="582">
        <v>83</v>
      </c>
      <c r="B97" s="42" t="s">
        <v>690</v>
      </c>
      <c r="C97" s="40"/>
      <c r="D97" s="36">
        <v>500</v>
      </c>
      <c r="E97" s="108"/>
      <c r="F97" s="583" t="s">
        <v>396</v>
      </c>
      <c r="G97" s="44"/>
      <c r="H97" s="36">
        <v>500</v>
      </c>
      <c r="I97" s="37">
        <f t="shared" si="18"/>
        <v>0</v>
      </c>
      <c r="J97" s="294"/>
      <c r="K97" s="46"/>
      <c r="L97" s="40"/>
      <c r="M97" s="37"/>
      <c r="N97" s="294"/>
      <c r="O97" s="32">
        <f t="shared" si="28"/>
        <v>0</v>
      </c>
      <c r="P97" s="567">
        <f t="shared" si="19"/>
        <v>500</v>
      </c>
      <c r="Q97" s="567">
        <f t="shared" si="20"/>
        <v>0</v>
      </c>
    </row>
    <row r="98" spans="1:17" x14ac:dyDescent="0.25">
      <c r="A98" s="582">
        <v>84</v>
      </c>
      <c r="B98" s="208" t="s">
        <v>691</v>
      </c>
      <c r="C98" s="40"/>
      <c r="D98" s="36">
        <v>1000</v>
      </c>
      <c r="E98" s="86"/>
      <c r="F98" s="583" t="s">
        <v>689</v>
      </c>
      <c r="G98" s="44"/>
      <c r="H98" s="36">
        <v>1000</v>
      </c>
      <c r="I98" s="37">
        <f t="shared" si="18"/>
        <v>0</v>
      </c>
      <c r="J98" s="294"/>
      <c r="K98" s="46"/>
      <c r="L98" s="40"/>
      <c r="M98" s="37"/>
      <c r="N98" s="294"/>
      <c r="O98" s="32"/>
      <c r="P98" s="567">
        <f t="shared" si="19"/>
        <v>1000</v>
      </c>
      <c r="Q98" s="567">
        <f t="shared" si="20"/>
        <v>0</v>
      </c>
    </row>
    <row r="99" spans="1:17" x14ac:dyDescent="0.25">
      <c r="A99" s="582">
        <v>85</v>
      </c>
      <c r="B99" s="208" t="s">
        <v>692</v>
      </c>
      <c r="C99" s="40"/>
      <c r="D99" s="36">
        <v>1000</v>
      </c>
      <c r="E99" s="86"/>
      <c r="F99" s="583" t="s">
        <v>689</v>
      </c>
      <c r="G99" s="44"/>
      <c r="H99" s="36">
        <v>1000</v>
      </c>
      <c r="I99" s="37">
        <f t="shared" si="18"/>
        <v>0</v>
      </c>
      <c r="J99" s="294"/>
      <c r="K99" s="46"/>
      <c r="L99" s="40"/>
      <c r="M99" s="37"/>
      <c r="N99" s="294"/>
      <c r="O99" s="32">
        <f t="shared" ref="O99" si="29">N99*E99</f>
        <v>0</v>
      </c>
      <c r="P99" s="567">
        <f t="shared" si="19"/>
        <v>1000</v>
      </c>
      <c r="Q99" s="567">
        <f t="shared" si="20"/>
        <v>0</v>
      </c>
    </row>
    <row r="100" spans="1:17" x14ac:dyDescent="0.25">
      <c r="A100" s="582">
        <v>86</v>
      </c>
      <c r="B100" s="42" t="s">
        <v>693</v>
      </c>
      <c r="C100" s="40"/>
      <c r="D100" s="36">
        <v>10</v>
      </c>
      <c r="E100" s="86"/>
      <c r="F100" s="583" t="s">
        <v>694</v>
      </c>
      <c r="G100" s="44"/>
      <c r="H100" s="36">
        <v>10</v>
      </c>
      <c r="I100" s="37">
        <f t="shared" si="18"/>
        <v>0</v>
      </c>
      <c r="J100" s="294"/>
      <c r="K100" s="46"/>
      <c r="L100" s="40"/>
      <c r="M100" s="37"/>
      <c r="N100" s="294"/>
      <c r="O100" s="32"/>
      <c r="P100" s="567">
        <f t="shared" si="19"/>
        <v>10</v>
      </c>
      <c r="Q100" s="567">
        <f t="shared" si="20"/>
        <v>0</v>
      </c>
    </row>
    <row r="101" spans="1:17" x14ac:dyDescent="0.25">
      <c r="A101" s="582">
        <v>87</v>
      </c>
      <c r="B101" s="42" t="s">
        <v>695</v>
      </c>
      <c r="C101" s="40"/>
      <c r="D101" s="36">
        <v>3000</v>
      </c>
      <c r="E101" s="86"/>
      <c r="F101" s="583" t="s">
        <v>658</v>
      </c>
      <c r="G101" s="44"/>
      <c r="H101" s="36">
        <v>3000</v>
      </c>
      <c r="I101" s="37">
        <f t="shared" si="18"/>
        <v>0</v>
      </c>
      <c r="J101" s="294"/>
      <c r="K101" s="46"/>
      <c r="L101" s="40"/>
      <c r="M101" s="37"/>
      <c r="N101" s="294"/>
      <c r="O101" s="32"/>
      <c r="P101" s="567">
        <f t="shared" si="19"/>
        <v>3000</v>
      </c>
      <c r="Q101" s="567">
        <f t="shared" si="20"/>
        <v>0</v>
      </c>
    </row>
    <row r="102" spans="1:17" x14ac:dyDescent="0.25">
      <c r="A102" s="582">
        <v>88</v>
      </c>
      <c r="B102" s="42" t="s">
        <v>696</v>
      </c>
      <c r="C102" s="40"/>
      <c r="D102" s="36">
        <v>5000</v>
      </c>
      <c r="E102" s="86"/>
      <c r="F102" s="583" t="s">
        <v>658</v>
      </c>
      <c r="G102" s="44"/>
      <c r="H102" s="36">
        <v>5000</v>
      </c>
      <c r="I102" s="37">
        <f t="shared" si="18"/>
        <v>0</v>
      </c>
      <c r="J102" s="294"/>
      <c r="K102" s="46"/>
      <c r="L102" s="40"/>
      <c r="M102" s="37"/>
      <c r="N102" s="294"/>
      <c r="O102" s="32">
        <f t="shared" ref="O102:O106" si="30">N102*E102</f>
        <v>0</v>
      </c>
      <c r="P102" s="567">
        <f t="shared" si="19"/>
        <v>5000</v>
      </c>
      <c r="Q102" s="567">
        <f t="shared" si="20"/>
        <v>0</v>
      </c>
    </row>
    <row r="103" spans="1:17" x14ac:dyDescent="0.25">
      <c r="A103" s="582">
        <v>89</v>
      </c>
      <c r="B103" s="42" t="s">
        <v>697</v>
      </c>
      <c r="C103" s="40"/>
      <c r="D103" s="36">
        <v>1000</v>
      </c>
      <c r="E103" s="86"/>
      <c r="F103" s="583" t="s">
        <v>658</v>
      </c>
      <c r="G103" s="44"/>
      <c r="H103" s="36">
        <v>1000</v>
      </c>
      <c r="I103" s="37">
        <f t="shared" si="18"/>
        <v>0</v>
      </c>
      <c r="J103" s="294"/>
      <c r="K103" s="46"/>
      <c r="L103" s="40"/>
      <c r="M103" s="37"/>
      <c r="N103" s="294"/>
      <c r="O103" s="32">
        <f t="shared" si="30"/>
        <v>0</v>
      </c>
      <c r="P103" s="567">
        <f t="shared" si="19"/>
        <v>1000</v>
      </c>
      <c r="Q103" s="567">
        <f t="shared" si="20"/>
        <v>0</v>
      </c>
    </row>
    <row r="104" spans="1:17" x14ac:dyDescent="0.25">
      <c r="A104" s="582">
        <v>90</v>
      </c>
      <c r="B104" s="42" t="s">
        <v>698</v>
      </c>
      <c r="C104" s="40"/>
      <c r="D104" s="36">
        <v>1000</v>
      </c>
      <c r="E104" s="86"/>
      <c r="F104" s="583" t="s">
        <v>658</v>
      </c>
      <c r="G104" s="44"/>
      <c r="H104" s="36">
        <v>1000</v>
      </c>
      <c r="I104" s="37">
        <f t="shared" si="18"/>
        <v>0</v>
      </c>
      <c r="J104" s="294"/>
      <c r="K104" s="46"/>
      <c r="L104" s="40"/>
      <c r="M104" s="37"/>
      <c r="N104" s="294"/>
      <c r="O104" s="32">
        <f t="shared" si="30"/>
        <v>0</v>
      </c>
      <c r="P104" s="567">
        <f t="shared" si="19"/>
        <v>1000</v>
      </c>
      <c r="Q104" s="567">
        <f t="shared" si="20"/>
        <v>0</v>
      </c>
    </row>
    <row r="105" spans="1:17" x14ac:dyDescent="0.25">
      <c r="A105" s="582">
        <v>91</v>
      </c>
      <c r="B105" s="42" t="s">
        <v>699</v>
      </c>
      <c r="C105" s="40"/>
      <c r="D105" s="36">
        <v>100</v>
      </c>
      <c r="E105" s="86"/>
      <c r="F105" s="583" t="s">
        <v>658</v>
      </c>
      <c r="G105" s="44"/>
      <c r="H105" s="36">
        <v>100</v>
      </c>
      <c r="I105" s="37">
        <f t="shared" si="18"/>
        <v>0</v>
      </c>
      <c r="J105" s="294"/>
      <c r="K105" s="46"/>
      <c r="L105" s="40"/>
      <c r="M105" s="37"/>
      <c r="N105" s="294"/>
      <c r="O105" s="32">
        <f t="shared" si="30"/>
        <v>0</v>
      </c>
      <c r="P105" s="567">
        <f t="shared" si="19"/>
        <v>100</v>
      </c>
      <c r="Q105" s="567">
        <f t="shared" si="20"/>
        <v>0</v>
      </c>
    </row>
    <row r="106" spans="1:17" x14ac:dyDescent="0.25">
      <c r="A106" s="582">
        <v>92</v>
      </c>
      <c r="B106" s="42" t="s">
        <v>700</v>
      </c>
      <c r="C106" s="40"/>
      <c r="D106" s="36">
        <v>100</v>
      </c>
      <c r="E106" s="86"/>
      <c r="F106" s="583" t="s">
        <v>658</v>
      </c>
      <c r="G106" s="44"/>
      <c r="H106" s="36">
        <v>100</v>
      </c>
      <c r="I106" s="37">
        <f t="shared" si="18"/>
        <v>0</v>
      </c>
      <c r="J106" s="294"/>
      <c r="K106" s="46"/>
      <c r="L106" s="40"/>
      <c r="M106" s="37"/>
      <c r="N106" s="294"/>
      <c r="O106" s="32">
        <f t="shared" si="30"/>
        <v>0</v>
      </c>
      <c r="P106" s="567">
        <f t="shared" si="19"/>
        <v>100</v>
      </c>
      <c r="Q106" s="567">
        <f t="shared" si="20"/>
        <v>0</v>
      </c>
    </row>
    <row r="107" spans="1:17" x14ac:dyDescent="0.25">
      <c r="A107" s="582">
        <v>93</v>
      </c>
      <c r="B107" s="42" t="s">
        <v>701</v>
      </c>
      <c r="C107" s="40"/>
      <c r="D107" s="36">
        <v>5000</v>
      </c>
      <c r="E107" s="86"/>
      <c r="F107" s="583" t="s">
        <v>658</v>
      </c>
      <c r="G107" s="44"/>
      <c r="H107" s="36">
        <v>5000</v>
      </c>
      <c r="I107" s="37">
        <f t="shared" si="18"/>
        <v>0</v>
      </c>
      <c r="J107" s="294"/>
      <c r="K107" s="46"/>
      <c r="L107" s="40"/>
      <c r="M107" s="37"/>
      <c r="N107" s="294"/>
      <c r="O107" s="32"/>
      <c r="P107" s="567">
        <f t="shared" si="19"/>
        <v>5000</v>
      </c>
      <c r="Q107" s="567">
        <f t="shared" si="20"/>
        <v>0</v>
      </c>
    </row>
    <row r="108" spans="1:17" x14ac:dyDescent="0.25">
      <c r="A108" s="582">
        <v>94</v>
      </c>
      <c r="B108" s="42" t="s">
        <v>702</v>
      </c>
      <c r="C108" s="40"/>
      <c r="D108" s="36">
        <v>1000</v>
      </c>
      <c r="E108" s="86"/>
      <c r="F108" s="583" t="s">
        <v>658</v>
      </c>
      <c r="G108" s="44"/>
      <c r="H108" s="36">
        <v>1000</v>
      </c>
      <c r="I108" s="37">
        <f t="shared" si="18"/>
        <v>0</v>
      </c>
      <c r="J108" s="294"/>
      <c r="K108" s="46"/>
      <c r="L108" s="40"/>
      <c r="M108" s="37"/>
      <c r="N108" s="294"/>
      <c r="O108" s="32"/>
      <c r="P108" s="567">
        <f t="shared" si="19"/>
        <v>1000</v>
      </c>
      <c r="Q108" s="567">
        <f t="shared" si="20"/>
        <v>0</v>
      </c>
    </row>
    <row r="109" spans="1:17" x14ac:dyDescent="0.25">
      <c r="A109" s="582">
        <v>95</v>
      </c>
      <c r="B109" s="42" t="s">
        <v>703</v>
      </c>
      <c r="C109" s="40"/>
      <c r="D109" s="36">
        <v>50</v>
      </c>
      <c r="E109" s="86"/>
      <c r="F109" s="583" t="s">
        <v>57</v>
      </c>
      <c r="G109" s="44"/>
      <c r="H109" s="36">
        <v>50</v>
      </c>
      <c r="I109" s="37">
        <f t="shared" si="18"/>
        <v>0</v>
      </c>
      <c r="J109" s="294"/>
      <c r="K109" s="46"/>
      <c r="L109" s="40"/>
      <c r="M109" s="37"/>
      <c r="N109" s="294"/>
      <c r="O109" s="32">
        <f t="shared" ref="O109:O111" si="31">N109*E109</f>
        <v>0</v>
      </c>
      <c r="P109" s="567">
        <f t="shared" si="19"/>
        <v>50</v>
      </c>
      <c r="Q109" s="567">
        <f t="shared" si="20"/>
        <v>0</v>
      </c>
    </row>
    <row r="110" spans="1:17" x14ac:dyDescent="0.25">
      <c r="A110" s="582">
        <v>96</v>
      </c>
      <c r="B110" s="42" t="s">
        <v>704</v>
      </c>
      <c r="C110" s="40"/>
      <c r="D110" s="36">
        <v>50</v>
      </c>
      <c r="E110" s="86"/>
      <c r="F110" s="583" t="s">
        <v>658</v>
      </c>
      <c r="G110" s="44">
        <f t="shared" ref="G110:G111" si="32">E110*D110</f>
        <v>0</v>
      </c>
      <c r="H110" s="36">
        <v>50</v>
      </c>
      <c r="I110" s="37">
        <f t="shared" si="18"/>
        <v>0</v>
      </c>
      <c r="J110" s="294"/>
      <c r="K110" s="46">
        <f t="shared" ref="K110:K111" si="33">J110*E110</f>
        <v>0</v>
      </c>
      <c r="L110" s="40"/>
      <c r="M110" s="37"/>
      <c r="N110" s="294"/>
      <c r="O110" s="32">
        <f t="shared" si="31"/>
        <v>0</v>
      </c>
      <c r="P110" s="567">
        <f t="shared" si="19"/>
        <v>50</v>
      </c>
      <c r="Q110" s="567">
        <f t="shared" si="20"/>
        <v>0</v>
      </c>
    </row>
    <row r="111" spans="1:17" x14ac:dyDescent="0.25">
      <c r="A111" s="582">
        <v>97</v>
      </c>
      <c r="B111" s="42" t="s">
        <v>705</v>
      </c>
      <c r="C111" s="40"/>
      <c r="D111" s="36">
        <v>10</v>
      </c>
      <c r="E111" s="86"/>
      <c r="F111" s="583" t="s">
        <v>676</v>
      </c>
      <c r="G111" s="44">
        <f t="shared" si="32"/>
        <v>0</v>
      </c>
      <c r="H111" s="36">
        <v>10</v>
      </c>
      <c r="I111" s="37">
        <f t="shared" si="18"/>
        <v>0</v>
      </c>
      <c r="J111" s="294"/>
      <c r="K111" s="46">
        <f t="shared" si="33"/>
        <v>0</v>
      </c>
      <c r="L111" s="40"/>
      <c r="M111" s="37">
        <f t="shared" ref="M111" si="34">L111*E111</f>
        <v>0</v>
      </c>
      <c r="N111" s="294"/>
      <c r="O111" s="32">
        <f t="shared" si="31"/>
        <v>0</v>
      </c>
      <c r="P111" s="567">
        <f t="shared" si="19"/>
        <v>10</v>
      </c>
      <c r="Q111" s="567">
        <f t="shared" si="20"/>
        <v>0</v>
      </c>
    </row>
    <row r="112" spans="1:17" x14ac:dyDescent="0.25">
      <c r="A112" s="582">
        <v>98</v>
      </c>
      <c r="B112" s="208" t="s">
        <v>706</v>
      </c>
      <c r="C112" s="40"/>
      <c r="D112" s="36">
        <v>100</v>
      </c>
      <c r="E112" s="108"/>
      <c r="F112" s="583" t="s">
        <v>658</v>
      </c>
      <c r="G112" s="44"/>
      <c r="H112" s="36">
        <v>100</v>
      </c>
      <c r="I112" s="37">
        <f t="shared" si="18"/>
        <v>0</v>
      </c>
      <c r="J112" s="294"/>
      <c r="K112" s="46"/>
      <c r="L112" s="40"/>
      <c r="M112" s="37"/>
      <c r="N112" s="294"/>
      <c r="O112" s="32"/>
      <c r="P112" s="567">
        <f t="shared" si="19"/>
        <v>100</v>
      </c>
      <c r="Q112" s="567">
        <f t="shared" si="20"/>
        <v>0</v>
      </c>
    </row>
    <row r="113" spans="1:17" x14ac:dyDescent="0.25">
      <c r="A113" s="582">
        <v>99</v>
      </c>
      <c r="B113" s="208" t="s">
        <v>707</v>
      </c>
      <c r="C113" s="40"/>
      <c r="D113" s="36">
        <v>1000</v>
      </c>
      <c r="E113" s="86"/>
      <c r="F113" s="583" t="s">
        <v>658</v>
      </c>
      <c r="G113" s="44"/>
      <c r="H113" s="36">
        <v>1000</v>
      </c>
      <c r="I113" s="37">
        <f t="shared" si="18"/>
        <v>0</v>
      </c>
      <c r="J113" s="294"/>
      <c r="K113" s="46"/>
      <c r="L113" s="40"/>
      <c r="M113" s="37"/>
      <c r="N113" s="294"/>
      <c r="O113" s="32">
        <f>N113*E113</f>
        <v>0</v>
      </c>
      <c r="P113" s="567">
        <f t="shared" si="19"/>
        <v>1000</v>
      </c>
      <c r="Q113" s="567">
        <f t="shared" si="20"/>
        <v>0</v>
      </c>
    </row>
    <row r="114" spans="1:17" x14ac:dyDescent="0.25">
      <c r="A114" s="582">
        <v>100</v>
      </c>
      <c r="B114" s="208" t="s">
        <v>708</v>
      </c>
      <c r="C114" s="40"/>
      <c r="D114" s="36"/>
      <c r="E114" s="86"/>
      <c r="F114" s="583"/>
      <c r="G114" s="44"/>
      <c r="H114" s="36"/>
      <c r="I114" s="37">
        <f t="shared" si="18"/>
        <v>0</v>
      </c>
      <c r="J114" s="294"/>
      <c r="K114" s="46"/>
      <c r="L114" s="40"/>
      <c r="M114" s="37"/>
      <c r="N114" s="294"/>
      <c r="O114" s="32">
        <f t="shared" ref="O114" si="35">N114*E114</f>
        <v>0</v>
      </c>
      <c r="P114" s="567">
        <f t="shared" si="19"/>
        <v>0</v>
      </c>
      <c r="Q114" s="567">
        <f t="shared" si="20"/>
        <v>0</v>
      </c>
    </row>
    <row r="115" spans="1:17" x14ac:dyDescent="0.25">
      <c r="A115" s="582">
        <v>101</v>
      </c>
      <c r="B115" s="208" t="s">
        <v>709</v>
      </c>
      <c r="C115" s="40"/>
      <c r="D115" s="36">
        <v>100</v>
      </c>
      <c r="E115" s="86"/>
      <c r="F115" s="583" t="s">
        <v>658</v>
      </c>
      <c r="G115" s="44"/>
      <c r="H115" s="36">
        <v>100</v>
      </c>
      <c r="I115" s="37">
        <f t="shared" si="18"/>
        <v>0</v>
      </c>
      <c r="J115" s="294"/>
      <c r="K115" s="46"/>
      <c r="L115" s="40"/>
      <c r="M115" s="37"/>
      <c r="N115" s="294"/>
      <c r="O115" s="32"/>
      <c r="P115" s="567">
        <f t="shared" si="19"/>
        <v>100</v>
      </c>
      <c r="Q115" s="567">
        <f t="shared" si="20"/>
        <v>0</v>
      </c>
    </row>
    <row r="116" spans="1:17" x14ac:dyDescent="0.25">
      <c r="A116" s="582">
        <v>102</v>
      </c>
      <c r="B116" s="42" t="s">
        <v>710</v>
      </c>
      <c r="C116" s="40"/>
      <c r="D116" s="36">
        <v>5000</v>
      </c>
      <c r="E116" s="86"/>
      <c r="F116" s="583" t="s">
        <v>658</v>
      </c>
      <c r="G116" s="44"/>
      <c r="H116" s="36">
        <v>5000</v>
      </c>
      <c r="I116" s="37">
        <f t="shared" si="18"/>
        <v>0</v>
      </c>
      <c r="J116" s="294"/>
      <c r="K116" s="46"/>
      <c r="L116" s="40"/>
      <c r="M116" s="37"/>
      <c r="N116" s="294"/>
      <c r="O116" s="32">
        <f t="shared" ref="O116:O117" si="36">N116*E116</f>
        <v>0</v>
      </c>
      <c r="P116" s="567">
        <f t="shared" si="19"/>
        <v>5000</v>
      </c>
      <c r="Q116" s="567">
        <f t="shared" si="20"/>
        <v>0</v>
      </c>
    </row>
    <row r="117" spans="1:17" x14ac:dyDescent="0.25">
      <c r="A117" s="582">
        <v>103</v>
      </c>
      <c r="B117" s="42" t="s">
        <v>711</v>
      </c>
      <c r="C117" s="40"/>
      <c r="D117" s="36">
        <v>5000</v>
      </c>
      <c r="E117" s="108"/>
      <c r="F117" s="583" t="s">
        <v>57</v>
      </c>
      <c r="G117" s="44"/>
      <c r="H117" s="36">
        <v>5000</v>
      </c>
      <c r="I117" s="37">
        <f t="shared" si="18"/>
        <v>0</v>
      </c>
      <c r="J117" s="294"/>
      <c r="K117" s="46"/>
      <c r="L117" s="40"/>
      <c r="M117" s="37"/>
      <c r="N117" s="294"/>
      <c r="O117" s="32">
        <f t="shared" si="36"/>
        <v>0</v>
      </c>
      <c r="P117" s="567">
        <f t="shared" si="19"/>
        <v>5000</v>
      </c>
      <c r="Q117" s="567">
        <f t="shared" si="20"/>
        <v>0</v>
      </c>
    </row>
    <row r="118" spans="1:17" x14ac:dyDescent="0.25">
      <c r="A118" s="582">
        <v>104</v>
      </c>
      <c r="B118" s="208" t="s">
        <v>712</v>
      </c>
      <c r="C118" s="40"/>
      <c r="D118" s="36">
        <v>5000</v>
      </c>
      <c r="E118" s="86"/>
      <c r="F118" s="583" t="s">
        <v>57</v>
      </c>
      <c r="G118" s="44"/>
      <c r="H118" s="36">
        <v>5000</v>
      </c>
      <c r="I118" s="37">
        <f t="shared" si="18"/>
        <v>0</v>
      </c>
      <c r="J118" s="294"/>
      <c r="K118" s="46"/>
      <c r="L118" s="40"/>
      <c r="M118" s="37"/>
      <c r="N118" s="294"/>
      <c r="O118" s="32"/>
      <c r="P118" s="567">
        <f t="shared" si="19"/>
        <v>5000</v>
      </c>
      <c r="Q118" s="567">
        <f t="shared" si="20"/>
        <v>0</v>
      </c>
    </row>
    <row r="119" spans="1:17" x14ac:dyDescent="0.25">
      <c r="A119" s="582">
        <v>105</v>
      </c>
      <c r="B119" s="208" t="s">
        <v>713</v>
      </c>
      <c r="C119" s="40"/>
      <c r="D119" s="36">
        <v>5000</v>
      </c>
      <c r="E119" s="86"/>
      <c r="F119" s="583" t="s">
        <v>682</v>
      </c>
      <c r="G119" s="44"/>
      <c r="H119" s="36">
        <v>5000</v>
      </c>
      <c r="I119" s="37">
        <f t="shared" si="18"/>
        <v>0</v>
      </c>
      <c r="J119" s="294"/>
      <c r="K119" s="46"/>
      <c r="L119" s="40"/>
      <c r="M119" s="37"/>
      <c r="N119" s="294"/>
      <c r="O119" s="32">
        <f t="shared" ref="O119" si="37">N119*E119</f>
        <v>0</v>
      </c>
      <c r="P119" s="567">
        <f t="shared" si="19"/>
        <v>5000</v>
      </c>
      <c r="Q119" s="567">
        <f t="shared" si="20"/>
        <v>0</v>
      </c>
    </row>
    <row r="120" spans="1:17" x14ac:dyDescent="0.25">
      <c r="A120" s="582">
        <v>106</v>
      </c>
      <c r="B120" s="42" t="s">
        <v>714</v>
      </c>
      <c r="C120" s="40"/>
      <c r="D120" s="36">
        <v>5000</v>
      </c>
      <c r="E120" s="86"/>
      <c r="F120" s="583" t="s">
        <v>658</v>
      </c>
      <c r="G120" s="44"/>
      <c r="H120" s="36">
        <v>5000</v>
      </c>
      <c r="I120" s="37">
        <f t="shared" si="18"/>
        <v>0</v>
      </c>
      <c r="J120" s="294"/>
      <c r="K120" s="46"/>
      <c r="L120" s="40"/>
      <c r="M120" s="37"/>
      <c r="N120" s="294"/>
      <c r="O120" s="32"/>
      <c r="P120" s="567">
        <f t="shared" si="19"/>
        <v>5000</v>
      </c>
      <c r="Q120" s="567">
        <f t="shared" si="20"/>
        <v>0</v>
      </c>
    </row>
    <row r="121" spans="1:17" x14ac:dyDescent="0.25">
      <c r="A121" s="582">
        <v>107</v>
      </c>
      <c r="B121" s="42" t="s">
        <v>715</v>
      </c>
      <c r="C121" s="40"/>
      <c r="D121" s="36">
        <v>5000</v>
      </c>
      <c r="E121" s="86"/>
      <c r="F121" s="583" t="s">
        <v>57</v>
      </c>
      <c r="G121" s="44"/>
      <c r="H121" s="36">
        <v>5000</v>
      </c>
      <c r="I121" s="37">
        <f t="shared" si="18"/>
        <v>0</v>
      </c>
      <c r="J121" s="294"/>
      <c r="K121" s="46"/>
      <c r="L121" s="40"/>
      <c r="M121" s="37"/>
      <c r="N121" s="294"/>
      <c r="O121" s="32"/>
      <c r="P121" s="567">
        <f t="shared" si="19"/>
        <v>5000</v>
      </c>
      <c r="Q121" s="567">
        <f t="shared" si="20"/>
        <v>0</v>
      </c>
    </row>
    <row r="122" spans="1:17" x14ac:dyDescent="0.25">
      <c r="A122" s="582">
        <v>108</v>
      </c>
      <c r="B122" s="42" t="s">
        <v>716</v>
      </c>
      <c r="C122" s="40"/>
      <c r="D122" s="36">
        <v>5000</v>
      </c>
      <c r="E122" s="86"/>
      <c r="F122" s="583" t="s">
        <v>57</v>
      </c>
      <c r="G122" s="44"/>
      <c r="H122" s="36">
        <v>5000</v>
      </c>
      <c r="I122" s="37">
        <f t="shared" si="18"/>
        <v>0</v>
      </c>
      <c r="J122" s="294"/>
      <c r="K122" s="46"/>
      <c r="L122" s="40"/>
      <c r="M122" s="37"/>
      <c r="N122" s="294"/>
      <c r="O122" s="32">
        <f t="shared" ref="O122:O125" si="38">N122*E122</f>
        <v>0</v>
      </c>
      <c r="P122" s="567">
        <f t="shared" si="19"/>
        <v>5000</v>
      </c>
      <c r="Q122" s="567">
        <f t="shared" si="20"/>
        <v>0</v>
      </c>
    </row>
    <row r="123" spans="1:17" x14ac:dyDescent="0.25">
      <c r="A123" s="582">
        <v>109</v>
      </c>
      <c r="B123" s="42" t="s">
        <v>717</v>
      </c>
      <c r="C123" s="40"/>
      <c r="D123" s="36">
        <v>5000</v>
      </c>
      <c r="E123" s="86"/>
      <c r="F123" s="583" t="s">
        <v>682</v>
      </c>
      <c r="G123" s="44"/>
      <c r="H123" s="36">
        <v>5000</v>
      </c>
      <c r="I123" s="37">
        <f t="shared" si="18"/>
        <v>0</v>
      </c>
      <c r="J123" s="294"/>
      <c r="K123" s="46"/>
      <c r="L123" s="40"/>
      <c r="M123" s="37"/>
      <c r="N123" s="294"/>
      <c r="O123" s="32">
        <f t="shared" si="38"/>
        <v>0</v>
      </c>
      <c r="P123" s="567">
        <f t="shared" si="19"/>
        <v>5000</v>
      </c>
      <c r="Q123" s="567">
        <f t="shared" si="20"/>
        <v>0</v>
      </c>
    </row>
    <row r="124" spans="1:17" x14ac:dyDescent="0.25">
      <c r="A124" s="582">
        <v>110</v>
      </c>
      <c r="B124" s="42" t="s">
        <v>718</v>
      </c>
      <c r="C124" s="40"/>
      <c r="D124" s="36">
        <v>5000</v>
      </c>
      <c r="E124" s="86"/>
      <c r="F124" s="583" t="s">
        <v>57</v>
      </c>
      <c r="G124" s="44"/>
      <c r="H124" s="36">
        <v>5000</v>
      </c>
      <c r="I124" s="37">
        <f t="shared" si="18"/>
        <v>0</v>
      </c>
      <c r="J124" s="294"/>
      <c r="K124" s="46"/>
      <c r="L124" s="40"/>
      <c r="M124" s="37"/>
      <c r="N124" s="294"/>
      <c r="O124" s="32">
        <f t="shared" si="38"/>
        <v>0</v>
      </c>
      <c r="P124" s="567">
        <f t="shared" si="19"/>
        <v>5000</v>
      </c>
      <c r="Q124" s="567">
        <f t="shared" si="20"/>
        <v>0</v>
      </c>
    </row>
    <row r="125" spans="1:17" x14ac:dyDescent="0.25">
      <c r="A125" s="582">
        <v>111</v>
      </c>
      <c r="B125" s="42" t="s">
        <v>719</v>
      </c>
      <c r="C125" s="40"/>
      <c r="D125" s="36">
        <v>100</v>
      </c>
      <c r="E125" s="86"/>
      <c r="F125" s="583" t="s">
        <v>57</v>
      </c>
      <c r="G125" s="44"/>
      <c r="H125" s="36">
        <v>100</v>
      </c>
      <c r="I125" s="37">
        <f t="shared" si="18"/>
        <v>0</v>
      </c>
      <c r="J125" s="294"/>
      <c r="K125" s="46"/>
      <c r="L125" s="40"/>
      <c r="M125" s="37"/>
      <c r="N125" s="294"/>
      <c r="O125" s="32">
        <f t="shared" si="38"/>
        <v>0</v>
      </c>
      <c r="P125" s="567">
        <f t="shared" si="19"/>
        <v>100</v>
      </c>
      <c r="Q125" s="567">
        <f t="shared" si="20"/>
        <v>0</v>
      </c>
    </row>
    <row r="126" spans="1:17" x14ac:dyDescent="0.25">
      <c r="A126" s="582"/>
      <c r="B126" s="107" t="s">
        <v>720</v>
      </c>
      <c r="C126" s="40"/>
      <c r="D126" s="36"/>
      <c r="E126" s="86"/>
      <c r="F126" s="583"/>
      <c r="G126" s="44"/>
      <c r="H126" s="36"/>
      <c r="I126" s="37">
        <f t="shared" si="18"/>
        <v>0</v>
      </c>
      <c r="J126" s="294"/>
      <c r="K126" s="46"/>
      <c r="L126" s="40"/>
      <c r="M126" s="37"/>
      <c r="N126" s="294"/>
      <c r="O126" s="32"/>
      <c r="P126" s="567">
        <f t="shared" si="19"/>
        <v>0</v>
      </c>
      <c r="Q126" s="567">
        <f t="shared" si="20"/>
        <v>0</v>
      </c>
    </row>
    <row r="127" spans="1:17" x14ac:dyDescent="0.25">
      <c r="A127" s="582">
        <v>112</v>
      </c>
      <c r="B127" s="42" t="s">
        <v>721</v>
      </c>
      <c r="C127" s="40"/>
      <c r="D127" s="36">
        <v>100</v>
      </c>
      <c r="E127" s="86"/>
      <c r="F127" s="583" t="s">
        <v>101</v>
      </c>
      <c r="G127" s="44"/>
      <c r="H127" s="36">
        <v>100</v>
      </c>
      <c r="I127" s="37">
        <f t="shared" si="18"/>
        <v>0</v>
      </c>
      <c r="J127" s="294"/>
      <c r="K127" s="46"/>
      <c r="L127" s="40"/>
      <c r="M127" s="37"/>
      <c r="N127" s="294"/>
      <c r="O127" s="32"/>
      <c r="P127" s="567">
        <f t="shared" si="19"/>
        <v>100</v>
      </c>
      <c r="Q127" s="567">
        <f t="shared" si="20"/>
        <v>0</v>
      </c>
    </row>
    <row r="128" spans="1:17" x14ac:dyDescent="0.25">
      <c r="A128" s="582">
        <v>113</v>
      </c>
      <c r="B128" s="42" t="s">
        <v>722</v>
      </c>
      <c r="C128" s="40"/>
      <c r="D128" s="36">
        <v>50</v>
      </c>
      <c r="E128" s="86"/>
      <c r="F128" s="583" t="s">
        <v>45</v>
      </c>
      <c r="G128" s="44"/>
      <c r="H128" s="36">
        <v>50</v>
      </c>
      <c r="I128" s="37">
        <f t="shared" si="18"/>
        <v>0</v>
      </c>
      <c r="J128" s="294"/>
      <c r="K128" s="46"/>
      <c r="L128" s="40"/>
      <c r="M128" s="37"/>
      <c r="N128" s="294"/>
      <c r="O128" s="32">
        <f t="shared" ref="O128:O130" si="39">N128*E128</f>
        <v>0</v>
      </c>
      <c r="P128" s="567">
        <f t="shared" si="19"/>
        <v>50</v>
      </c>
      <c r="Q128" s="567">
        <f t="shared" si="20"/>
        <v>0</v>
      </c>
    </row>
    <row r="129" spans="1:17" x14ac:dyDescent="0.25">
      <c r="A129" s="582">
        <v>114</v>
      </c>
      <c r="B129" s="42" t="s">
        <v>723</v>
      </c>
      <c r="C129" s="40"/>
      <c r="D129" s="36">
        <v>100</v>
      </c>
      <c r="E129" s="86"/>
      <c r="F129" s="583" t="s">
        <v>101</v>
      </c>
      <c r="G129" s="44">
        <f t="shared" ref="G129:G130" si="40">E129*D129</f>
        <v>0</v>
      </c>
      <c r="H129" s="36">
        <v>100</v>
      </c>
      <c r="I129" s="37">
        <f t="shared" si="18"/>
        <v>0</v>
      </c>
      <c r="J129" s="294"/>
      <c r="K129" s="46">
        <f t="shared" ref="K129:K130" si="41">J129*E129</f>
        <v>0</v>
      </c>
      <c r="L129" s="40"/>
      <c r="M129" s="37"/>
      <c r="N129" s="294"/>
      <c r="O129" s="32">
        <f t="shared" si="39"/>
        <v>0</v>
      </c>
      <c r="P129" s="567">
        <f t="shared" si="19"/>
        <v>100</v>
      </c>
      <c r="Q129" s="567">
        <f t="shared" si="20"/>
        <v>0</v>
      </c>
    </row>
    <row r="130" spans="1:17" x14ac:dyDescent="0.25">
      <c r="A130" s="582">
        <v>115</v>
      </c>
      <c r="B130" s="42" t="s">
        <v>724</v>
      </c>
      <c r="C130" s="40"/>
      <c r="D130" s="36">
        <v>1</v>
      </c>
      <c r="E130" s="86"/>
      <c r="F130" s="583" t="s">
        <v>101</v>
      </c>
      <c r="G130" s="44">
        <f t="shared" si="40"/>
        <v>0</v>
      </c>
      <c r="H130" s="36">
        <v>1</v>
      </c>
      <c r="I130" s="37">
        <f t="shared" si="18"/>
        <v>0</v>
      </c>
      <c r="J130" s="294"/>
      <c r="K130" s="46">
        <f t="shared" si="41"/>
        <v>0</v>
      </c>
      <c r="L130" s="40"/>
      <c r="M130" s="37">
        <f t="shared" ref="M130" si="42">L130*E130</f>
        <v>0</v>
      </c>
      <c r="N130" s="294"/>
      <c r="O130" s="32">
        <f t="shared" si="39"/>
        <v>0</v>
      </c>
      <c r="P130" s="567">
        <f t="shared" si="19"/>
        <v>1</v>
      </c>
      <c r="Q130" s="567">
        <f t="shared" si="20"/>
        <v>0</v>
      </c>
    </row>
    <row r="131" spans="1:17" x14ac:dyDescent="0.25">
      <c r="A131" s="582">
        <v>116</v>
      </c>
      <c r="B131" s="208" t="s">
        <v>725</v>
      </c>
      <c r="C131" s="40"/>
      <c r="D131" s="36">
        <v>5000</v>
      </c>
      <c r="E131" s="108"/>
      <c r="F131" s="583" t="s">
        <v>101</v>
      </c>
      <c r="G131" s="44"/>
      <c r="H131" s="36">
        <v>5000</v>
      </c>
      <c r="I131" s="37">
        <f t="shared" si="18"/>
        <v>0</v>
      </c>
      <c r="J131" s="294"/>
      <c r="K131" s="46"/>
      <c r="L131" s="40"/>
      <c r="M131" s="37"/>
      <c r="N131" s="294"/>
      <c r="O131" s="32"/>
      <c r="P131" s="567">
        <f t="shared" si="19"/>
        <v>5000</v>
      </c>
      <c r="Q131" s="567">
        <f t="shared" si="20"/>
        <v>0</v>
      </c>
    </row>
    <row r="132" spans="1:17" x14ac:dyDescent="0.25">
      <c r="A132" s="582">
        <v>117</v>
      </c>
      <c r="B132" s="208" t="s">
        <v>726</v>
      </c>
      <c r="C132" s="40"/>
      <c r="D132" s="36">
        <v>200</v>
      </c>
      <c r="E132" s="86"/>
      <c r="F132" s="583" t="s">
        <v>105</v>
      </c>
      <c r="G132" s="44"/>
      <c r="H132" s="36">
        <v>200</v>
      </c>
      <c r="I132" s="37">
        <f t="shared" si="18"/>
        <v>0</v>
      </c>
      <c r="J132" s="294"/>
      <c r="K132" s="46"/>
      <c r="L132" s="40"/>
      <c r="M132" s="37"/>
      <c r="N132" s="294"/>
      <c r="O132" s="32"/>
      <c r="P132" s="567">
        <f t="shared" si="19"/>
        <v>200</v>
      </c>
      <c r="Q132" s="567">
        <f t="shared" si="20"/>
        <v>0</v>
      </c>
    </row>
    <row r="133" spans="1:17" x14ac:dyDescent="0.25">
      <c r="A133" s="582">
        <v>118</v>
      </c>
      <c r="B133" s="208" t="s">
        <v>727</v>
      </c>
      <c r="C133" s="40"/>
      <c r="D133" s="36">
        <v>5</v>
      </c>
      <c r="E133" s="86"/>
      <c r="F133" s="583" t="s">
        <v>142</v>
      </c>
      <c r="G133" s="44"/>
      <c r="H133" s="36">
        <v>5</v>
      </c>
      <c r="I133" s="37">
        <f t="shared" si="18"/>
        <v>0</v>
      </c>
      <c r="J133" s="294"/>
      <c r="K133" s="46"/>
      <c r="L133" s="40"/>
      <c r="M133" s="37"/>
      <c r="N133" s="294"/>
      <c r="O133" s="32"/>
      <c r="P133" s="567">
        <f t="shared" si="19"/>
        <v>5</v>
      </c>
      <c r="Q133" s="567">
        <f t="shared" si="20"/>
        <v>0</v>
      </c>
    </row>
    <row r="134" spans="1:17" x14ac:dyDescent="0.25">
      <c r="A134" s="582">
        <v>119</v>
      </c>
      <c r="B134" s="208" t="s">
        <v>728</v>
      </c>
      <c r="C134" s="40"/>
      <c r="D134" s="36">
        <v>100</v>
      </c>
      <c r="E134" s="86"/>
      <c r="F134" s="583" t="s">
        <v>101</v>
      </c>
      <c r="G134" s="44"/>
      <c r="H134" s="36">
        <v>100</v>
      </c>
      <c r="I134" s="37">
        <f t="shared" si="18"/>
        <v>0</v>
      </c>
      <c r="J134" s="294"/>
      <c r="K134" s="46"/>
      <c r="L134" s="40"/>
      <c r="M134" s="37"/>
      <c r="N134" s="294"/>
      <c r="O134" s="32"/>
      <c r="P134" s="567">
        <f t="shared" si="19"/>
        <v>100</v>
      </c>
      <c r="Q134" s="567">
        <f t="shared" si="20"/>
        <v>0</v>
      </c>
    </row>
    <row r="135" spans="1:17" x14ac:dyDescent="0.25">
      <c r="A135" s="582">
        <v>120</v>
      </c>
      <c r="B135" s="208" t="s">
        <v>468</v>
      </c>
      <c r="C135" s="40"/>
      <c r="D135" s="36">
        <v>100</v>
      </c>
      <c r="E135" s="86"/>
      <c r="F135" s="583" t="s">
        <v>101</v>
      </c>
      <c r="G135" s="44"/>
      <c r="H135" s="36">
        <v>100</v>
      </c>
      <c r="I135" s="37">
        <f t="shared" si="18"/>
        <v>0</v>
      </c>
      <c r="J135" s="294"/>
      <c r="K135" s="46"/>
      <c r="L135" s="40"/>
      <c r="M135" s="37"/>
      <c r="N135" s="294"/>
      <c r="O135" s="32"/>
      <c r="P135" s="567">
        <f t="shared" si="19"/>
        <v>100</v>
      </c>
      <c r="Q135" s="567">
        <f t="shared" si="20"/>
        <v>0</v>
      </c>
    </row>
    <row r="136" spans="1:17" x14ac:dyDescent="0.25">
      <c r="A136" s="582">
        <v>121</v>
      </c>
      <c r="B136" s="208" t="s">
        <v>729</v>
      </c>
      <c r="C136" s="40"/>
      <c r="D136" s="36">
        <v>100</v>
      </c>
      <c r="E136" s="108"/>
      <c r="F136" s="583" t="s">
        <v>101</v>
      </c>
      <c r="G136" s="44"/>
      <c r="H136" s="36">
        <v>100</v>
      </c>
      <c r="I136" s="37">
        <f t="shared" si="18"/>
        <v>0</v>
      </c>
      <c r="J136" s="294"/>
      <c r="K136" s="46"/>
      <c r="L136" s="40"/>
      <c r="M136" s="37"/>
      <c r="N136" s="294"/>
      <c r="O136" s="32"/>
      <c r="P136" s="567">
        <f t="shared" si="19"/>
        <v>100</v>
      </c>
      <c r="Q136" s="567">
        <f t="shared" si="20"/>
        <v>0</v>
      </c>
    </row>
    <row r="137" spans="1:17" x14ac:dyDescent="0.25">
      <c r="A137" s="582">
        <v>122</v>
      </c>
      <c r="B137" s="208" t="s">
        <v>730</v>
      </c>
      <c r="C137" s="40"/>
      <c r="D137" s="36">
        <v>50</v>
      </c>
      <c r="E137" s="86"/>
      <c r="F137" s="583" t="s">
        <v>45</v>
      </c>
      <c r="G137" s="44"/>
      <c r="H137" s="36">
        <v>50</v>
      </c>
      <c r="I137" s="37">
        <f t="shared" si="18"/>
        <v>0</v>
      </c>
      <c r="J137" s="294"/>
      <c r="K137" s="46"/>
      <c r="L137" s="40"/>
      <c r="M137" s="37"/>
      <c r="N137" s="294"/>
      <c r="O137" s="32"/>
      <c r="P137" s="567">
        <f t="shared" si="19"/>
        <v>50</v>
      </c>
      <c r="Q137" s="567">
        <f t="shared" si="20"/>
        <v>0</v>
      </c>
    </row>
    <row r="138" spans="1:17" x14ac:dyDescent="0.25">
      <c r="A138" s="582">
        <v>123</v>
      </c>
      <c r="B138" s="208" t="s">
        <v>731</v>
      </c>
      <c r="C138" s="40"/>
      <c r="D138" s="36">
        <v>12</v>
      </c>
      <c r="E138" s="86"/>
      <c r="F138" s="583" t="s">
        <v>105</v>
      </c>
      <c r="G138" s="44"/>
      <c r="H138" s="36">
        <v>12</v>
      </c>
      <c r="I138" s="37">
        <f t="shared" si="18"/>
        <v>0</v>
      </c>
      <c r="J138" s="294"/>
      <c r="K138" s="46"/>
      <c r="L138" s="40"/>
      <c r="M138" s="37"/>
      <c r="N138" s="294"/>
      <c r="O138" s="32"/>
      <c r="P138" s="567">
        <f t="shared" si="19"/>
        <v>12</v>
      </c>
      <c r="Q138" s="567">
        <f t="shared" si="20"/>
        <v>0</v>
      </c>
    </row>
    <row r="139" spans="1:17" x14ac:dyDescent="0.25">
      <c r="A139" s="582">
        <v>124</v>
      </c>
      <c r="B139" s="42" t="s">
        <v>732</v>
      </c>
      <c r="C139" s="40"/>
      <c r="D139" s="36">
        <v>12</v>
      </c>
      <c r="E139" s="86"/>
      <c r="F139" s="583" t="s">
        <v>45</v>
      </c>
      <c r="G139" s="44"/>
      <c r="H139" s="36">
        <v>12</v>
      </c>
      <c r="I139" s="37">
        <f t="shared" si="18"/>
        <v>0</v>
      </c>
      <c r="J139" s="294"/>
      <c r="K139" s="46"/>
      <c r="L139" s="40"/>
      <c r="M139" s="37"/>
      <c r="N139" s="294"/>
      <c r="O139" s="32"/>
      <c r="P139" s="567">
        <f t="shared" si="19"/>
        <v>12</v>
      </c>
      <c r="Q139" s="567">
        <f t="shared" si="20"/>
        <v>0</v>
      </c>
    </row>
    <row r="140" spans="1:17" x14ac:dyDescent="0.25">
      <c r="A140" s="582">
        <v>125</v>
      </c>
      <c r="B140" s="42" t="s">
        <v>733</v>
      </c>
      <c r="C140" s="40"/>
      <c r="D140" s="36">
        <v>12</v>
      </c>
      <c r="E140" s="86"/>
      <c r="F140" s="583" t="s">
        <v>45</v>
      </c>
      <c r="G140" s="44"/>
      <c r="H140" s="36">
        <v>12</v>
      </c>
      <c r="I140" s="37">
        <f t="shared" si="18"/>
        <v>0</v>
      </c>
      <c r="J140" s="294"/>
      <c r="K140" s="46"/>
      <c r="L140" s="40"/>
      <c r="M140" s="37"/>
      <c r="N140" s="294"/>
      <c r="O140" s="32"/>
      <c r="P140" s="567">
        <f t="shared" si="19"/>
        <v>12</v>
      </c>
      <c r="Q140" s="567">
        <f t="shared" si="20"/>
        <v>0</v>
      </c>
    </row>
    <row r="141" spans="1:17" x14ac:dyDescent="0.25">
      <c r="A141" s="582">
        <v>126</v>
      </c>
      <c r="B141" s="42" t="s">
        <v>734</v>
      </c>
      <c r="C141" s="40"/>
      <c r="D141" s="36">
        <v>12</v>
      </c>
      <c r="E141" s="86"/>
      <c r="F141" s="583" t="s">
        <v>45</v>
      </c>
      <c r="G141" s="44"/>
      <c r="H141" s="36">
        <v>12</v>
      </c>
      <c r="I141" s="37">
        <f t="shared" si="18"/>
        <v>0</v>
      </c>
      <c r="J141" s="294"/>
      <c r="K141" s="46"/>
      <c r="L141" s="40"/>
      <c r="M141" s="37"/>
      <c r="N141" s="294"/>
      <c r="O141" s="32"/>
      <c r="P141" s="567">
        <f t="shared" si="19"/>
        <v>12</v>
      </c>
      <c r="Q141" s="567">
        <f t="shared" si="20"/>
        <v>0</v>
      </c>
    </row>
    <row r="142" spans="1:17" x14ac:dyDescent="0.25">
      <c r="A142" s="582">
        <v>127</v>
      </c>
      <c r="B142" s="42" t="s">
        <v>735</v>
      </c>
      <c r="C142" s="40"/>
      <c r="D142" s="36">
        <v>12</v>
      </c>
      <c r="E142" s="86"/>
      <c r="F142" s="583" t="s">
        <v>45</v>
      </c>
      <c r="G142" s="44"/>
      <c r="H142" s="36">
        <v>12</v>
      </c>
      <c r="I142" s="37">
        <f t="shared" ref="I142:I205" si="43">H142*E142</f>
        <v>0</v>
      </c>
      <c r="J142" s="294"/>
      <c r="K142" s="46"/>
      <c r="L142" s="40"/>
      <c r="M142" s="37"/>
      <c r="N142" s="294"/>
      <c r="O142" s="32"/>
      <c r="P142" s="567">
        <f t="shared" ref="P142:P169" si="44">N142+L142+J142+H142</f>
        <v>12</v>
      </c>
      <c r="Q142" s="567">
        <f t="shared" ref="Q142:Q169" si="45">P142-D142</f>
        <v>0</v>
      </c>
    </row>
    <row r="143" spans="1:17" x14ac:dyDescent="0.25">
      <c r="A143" s="582">
        <v>128</v>
      </c>
      <c r="B143" s="42" t="s">
        <v>736</v>
      </c>
      <c r="C143" s="40"/>
      <c r="D143" s="36">
        <v>10</v>
      </c>
      <c r="E143" s="86"/>
      <c r="F143" s="583" t="s">
        <v>101</v>
      </c>
      <c r="G143" s="44"/>
      <c r="H143" s="36">
        <v>10</v>
      </c>
      <c r="I143" s="37">
        <f t="shared" si="43"/>
        <v>0</v>
      </c>
      <c r="J143" s="294"/>
      <c r="K143" s="46"/>
      <c r="L143" s="40"/>
      <c r="M143" s="37"/>
      <c r="N143" s="294"/>
      <c r="O143" s="32"/>
      <c r="P143" s="567">
        <f t="shared" si="44"/>
        <v>10</v>
      </c>
      <c r="Q143" s="567">
        <f t="shared" si="45"/>
        <v>0</v>
      </c>
    </row>
    <row r="144" spans="1:17" x14ac:dyDescent="0.25">
      <c r="A144" s="582">
        <v>129</v>
      </c>
      <c r="B144" s="42" t="s">
        <v>737</v>
      </c>
      <c r="C144" s="40"/>
      <c r="D144" s="36">
        <v>10000</v>
      </c>
      <c r="E144" s="86"/>
      <c r="F144" s="583" t="s">
        <v>101</v>
      </c>
      <c r="G144" s="44"/>
      <c r="H144" s="36">
        <v>10000</v>
      </c>
      <c r="I144" s="37">
        <f t="shared" si="43"/>
        <v>0</v>
      </c>
      <c r="J144" s="294"/>
      <c r="K144" s="46"/>
      <c r="L144" s="40"/>
      <c r="M144" s="37"/>
      <c r="N144" s="294"/>
      <c r="O144" s="32"/>
      <c r="P144" s="567">
        <f t="shared" si="44"/>
        <v>10000</v>
      </c>
      <c r="Q144" s="567">
        <f t="shared" si="45"/>
        <v>0</v>
      </c>
    </row>
    <row r="145" spans="1:17" x14ac:dyDescent="0.25">
      <c r="A145" s="582">
        <v>130</v>
      </c>
      <c r="B145" s="42" t="s">
        <v>738</v>
      </c>
      <c r="C145" s="40"/>
      <c r="D145" s="36">
        <v>200</v>
      </c>
      <c r="E145" s="86"/>
      <c r="F145" s="583" t="s">
        <v>101</v>
      </c>
      <c r="G145" s="44"/>
      <c r="H145" s="36">
        <v>200</v>
      </c>
      <c r="I145" s="37">
        <f t="shared" si="43"/>
        <v>0</v>
      </c>
      <c r="J145" s="294"/>
      <c r="K145" s="46"/>
      <c r="L145" s="40"/>
      <c r="M145" s="37"/>
      <c r="N145" s="294"/>
      <c r="O145" s="32"/>
      <c r="P145" s="567">
        <f t="shared" si="44"/>
        <v>200</v>
      </c>
      <c r="Q145" s="567">
        <f t="shared" si="45"/>
        <v>0</v>
      </c>
    </row>
    <row r="146" spans="1:17" x14ac:dyDescent="0.25">
      <c r="A146" s="582">
        <v>131</v>
      </c>
      <c r="B146" s="208" t="s">
        <v>739</v>
      </c>
      <c r="C146" s="40"/>
      <c r="D146" s="36">
        <v>4</v>
      </c>
      <c r="E146" s="86"/>
      <c r="F146" s="583" t="s">
        <v>142</v>
      </c>
      <c r="G146" s="44"/>
      <c r="H146" s="36">
        <v>4</v>
      </c>
      <c r="I146" s="37">
        <f t="shared" si="43"/>
        <v>0</v>
      </c>
      <c r="J146" s="294"/>
      <c r="K146" s="46"/>
      <c r="L146" s="40"/>
      <c r="M146" s="37"/>
      <c r="N146" s="294"/>
      <c r="O146" s="32"/>
      <c r="P146" s="567">
        <f t="shared" si="44"/>
        <v>4</v>
      </c>
      <c r="Q146" s="567">
        <f t="shared" si="45"/>
        <v>0</v>
      </c>
    </row>
    <row r="147" spans="1:17" x14ac:dyDescent="0.25">
      <c r="A147" s="582">
        <v>132</v>
      </c>
      <c r="B147" s="42" t="s">
        <v>740</v>
      </c>
      <c r="C147" s="40"/>
      <c r="D147" s="36">
        <v>100</v>
      </c>
      <c r="E147" s="86"/>
      <c r="F147" s="583" t="s">
        <v>101</v>
      </c>
      <c r="G147" s="44"/>
      <c r="H147" s="36">
        <v>100</v>
      </c>
      <c r="I147" s="37">
        <f t="shared" si="43"/>
        <v>0</v>
      </c>
      <c r="J147" s="294"/>
      <c r="K147" s="46"/>
      <c r="L147" s="40"/>
      <c r="M147" s="37"/>
      <c r="N147" s="294"/>
      <c r="O147" s="32"/>
      <c r="P147" s="567">
        <f t="shared" si="44"/>
        <v>100</v>
      </c>
      <c r="Q147" s="567">
        <f t="shared" si="45"/>
        <v>0</v>
      </c>
    </row>
    <row r="148" spans="1:17" x14ac:dyDescent="0.25">
      <c r="A148" s="582">
        <v>133</v>
      </c>
      <c r="B148" s="42" t="s">
        <v>741</v>
      </c>
      <c r="C148" s="40"/>
      <c r="D148" s="36">
        <v>50</v>
      </c>
      <c r="E148" s="86"/>
      <c r="F148" s="583" t="s">
        <v>101</v>
      </c>
      <c r="G148" s="44"/>
      <c r="H148" s="36">
        <v>50</v>
      </c>
      <c r="I148" s="37">
        <f t="shared" si="43"/>
        <v>0</v>
      </c>
      <c r="J148" s="294"/>
      <c r="K148" s="46"/>
      <c r="L148" s="40"/>
      <c r="M148" s="37"/>
      <c r="N148" s="294"/>
      <c r="O148" s="32"/>
      <c r="P148" s="567">
        <f t="shared" si="44"/>
        <v>50</v>
      </c>
      <c r="Q148" s="567">
        <f t="shared" si="45"/>
        <v>0</v>
      </c>
    </row>
    <row r="149" spans="1:17" x14ac:dyDescent="0.25">
      <c r="A149" s="582">
        <v>134</v>
      </c>
      <c r="B149" s="42" t="s">
        <v>742</v>
      </c>
      <c r="C149" s="40"/>
      <c r="D149" s="36">
        <v>50</v>
      </c>
      <c r="E149" s="86"/>
      <c r="F149" s="583" t="s">
        <v>101</v>
      </c>
      <c r="G149" s="44"/>
      <c r="H149" s="36">
        <v>50</v>
      </c>
      <c r="I149" s="37">
        <f t="shared" si="43"/>
        <v>0</v>
      </c>
      <c r="J149" s="294"/>
      <c r="K149" s="46"/>
      <c r="L149" s="40"/>
      <c r="M149" s="37"/>
      <c r="N149" s="294"/>
      <c r="O149" s="32"/>
      <c r="P149" s="567">
        <f t="shared" si="44"/>
        <v>50</v>
      </c>
      <c r="Q149" s="567">
        <f t="shared" si="45"/>
        <v>0</v>
      </c>
    </row>
    <row r="150" spans="1:17" x14ac:dyDescent="0.25">
      <c r="A150" s="582">
        <v>135</v>
      </c>
      <c r="B150" s="42" t="s">
        <v>743</v>
      </c>
      <c r="C150" s="40"/>
      <c r="D150" s="36">
        <v>100</v>
      </c>
      <c r="E150" s="86"/>
      <c r="F150" s="583" t="s">
        <v>101</v>
      </c>
      <c r="G150" s="44"/>
      <c r="H150" s="36">
        <v>100</v>
      </c>
      <c r="I150" s="37">
        <f t="shared" si="43"/>
        <v>0</v>
      </c>
      <c r="J150" s="294"/>
      <c r="K150" s="46"/>
      <c r="L150" s="40"/>
      <c r="M150" s="37"/>
      <c r="N150" s="294"/>
      <c r="O150" s="32"/>
      <c r="P150" s="567">
        <f t="shared" si="44"/>
        <v>100</v>
      </c>
      <c r="Q150" s="567">
        <f t="shared" si="45"/>
        <v>0</v>
      </c>
    </row>
    <row r="151" spans="1:17" x14ac:dyDescent="0.25">
      <c r="A151" s="582">
        <v>136</v>
      </c>
      <c r="B151" s="208" t="s">
        <v>744</v>
      </c>
      <c r="C151" s="40"/>
      <c r="D151" s="36">
        <v>100</v>
      </c>
      <c r="E151" s="108"/>
      <c r="F151" s="583" t="s">
        <v>57</v>
      </c>
      <c r="G151" s="44"/>
      <c r="H151" s="36">
        <v>100</v>
      </c>
      <c r="I151" s="37">
        <f t="shared" si="43"/>
        <v>0</v>
      </c>
      <c r="J151" s="294"/>
      <c r="K151" s="46"/>
      <c r="L151" s="40"/>
      <c r="M151" s="37"/>
      <c r="N151" s="294"/>
      <c r="O151" s="32"/>
      <c r="P151" s="567">
        <f t="shared" si="44"/>
        <v>100</v>
      </c>
      <c r="Q151" s="567">
        <f t="shared" si="45"/>
        <v>0</v>
      </c>
    </row>
    <row r="152" spans="1:17" x14ac:dyDescent="0.25">
      <c r="A152" s="582">
        <v>137</v>
      </c>
      <c r="B152" s="208" t="s">
        <v>745</v>
      </c>
      <c r="C152" s="40"/>
      <c r="D152" s="36">
        <v>100</v>
      </c>
      <c r="E152" s="86"/>
      <c r="F152" s="583" t="s">
        <v>57</v>
      </c>
      <c r="G152" s="44"/>
      <c r="H152" s="36">
        <v>100</v>
      </c>
      <c r="I152" s="37">
        <f t="shared" si="43"/>
        <v>0</v>
      </c>
      <c r="J152" s="294"/>
      <c r="K152" s="46"/>
      <c r="L152" s="40"/>
      <c r="M152" s="37"/>
      <c r="N152" s="294"/>
      <c r="O152" s="32"/>
      <c r="P152" s="567">
        <f t="shared" si="44"/>
        <v>100</v>
      </c>
      <c r="Q152" s="567">
        <f t="shared" si="45"/>
        <v>0</v>
      </c>
    </row>
    <row r="153" spans="1:17" x14ac:dyDescent="0.25">
      <c r="A153" s="582">
        <v>138</v>
      </c>
      <c r="B153" s="208" t="s">
        <v>746</v>
      </c>
      <c r="C153" s="40"/>
      <c r="D153" s="36">
        <v>5</v>
      </c>
      <c r="E153" s="86"/>
      <c r="F153" s="583" t="s">
        <v>57</v>
      </c>
      <c r="G153" s="44"/>
      <c r="H153" s="36">
        <v>5</v>
      </c>
      <c r="I153" s="37">
        <f t="shared" si="43"/>
        <v>0</v>
      </c>
      <c r="J153" s="294"/>
      <c r="K153" s="46"/>
      <c r="L153" s="40"/>
      <c r="M153" s="37"/>
      <c r="N153" s="294"/>
      <c r="O153" s="32"/>
      <c r="P153" s="567">
        <f t="shared" si="44"/>
        <v>5</v>
      </c>
      <c r="Q153" s="567">
        <f t="shared" si="45"/>
        <v>0</v>
      </c>
    </row>
    <row r="154" spans="1:17" x14ac:dyDescent="0.25">
      <c r="A154" s="582">
        <v>139</v>
      </c>
      <c r="B154" s="208" t="s">
        <v>747</v>
      </c>
      <c r="C154" s="40"/>
      <c r="D154" s="36">
        <v>100</v>
      </c>
      <c r="E154" s="86"/>
      <c r="F154" s="583" t="s">
        <v>57</v>
      </c>
      <c r="G154" s="44"/>
      <c r="H154" s="36">
        <v>100</v>
      </c>
      <c r="I154" s="37">
        <f t="shared" si="43"/>
        <v>0</v>
      </c>
      <c r="J154" s="294"/>
      <c r="K154" s="46"/>
      <c r="L154" s="40"/>
      <c r="M154" s="37"/>
      <c r="N154" s="294"/>
      <c r="O154" s="32"/>
      <c r="P154" s="567">
        <f t="shared" si="44"/>
        <v>100</v>
      </c>
      <c r="Q154" s="567">
        <f t="shared" si="45"/>
        <v>0</v>
      </c>
    </row>
    <row r="155" spans="1:17" x14ac:dyDescent="0.25">
      <c r="A155" s="582">
        <v>140</v>
      </c>
      <c r="B155" s="208" t="s">
        <v>748</v>
      </c>
      <c r="C155" s="40"/>
      <c r="D155" s="36">
        <v>3</v>
      </c>
      <c r="E155" s="86"/>
      <c r="F155" s="583" t="s">
        <v>101</v>
      </c>
      <c r="G155" s="44"/>
      <c r="H155" s="36">
        <v>3</v>
      </c>
      <c r="I155" s="37">
        <f t="shared" si="43"/>
        <v>0</v>
      </c>
      <c r="J155" s="294"/>
      <c r="K155" s="46"/>
      <c r="L155" s="40"/>
      <c r="M155" s="37"/>
      <c r="N155" s="294"/>
      <c r="O155" s="32"/>
      <c r="P155" s="567">
        <f t="shared" si="44"/>
        <v>3</v>
      </c>
      <c r="Q155" s="567">
        <f t="shared" si="45"/>
        <v>0</v>
      </c>
    </row>
    <row r="156" spans="1:17" x14ac:dyDescent="0.25">
      <c r="A156" s="582">
        <v>141</v>
      </c>
      <c r="B156" s="208" t="s">
        <v>749</v>
      </c>
      <c r="C156" s="40"/>
      <c r="D156" s="36">
        <v>100</v>
      </c>
      <c r="E156" s="108"/>
      <c r="F156" s="583" t="s">
        <v>101</v>
      </c>
      <c r="G156" s="44"/>
      <c r="H156" s="36">
        <v>100</v>
      </c>
      <c r="I156" s="37">
        <f t="shared" si="43"/>
        <v>0</v>
      </c>
      <c r="J156" s="294"/>
      <c r="K156" s="46"/>
      <c r="L156" s="40"/>
      <c r="M156" s="37"/>
      <c r="N156" s="294"/>
      <c r="O156" s="32"/>
      <c r="P156" s="567">
        <f t="shared" si="44"/>
        <v>100</v>
      </c>
      <c r="Q156" s="567">
        <f t="shared" si="45"/>
        <v>0</v>
      </c>
    </row>
    <row r="157" spans="1:17" x14ac:dyDescent="0.25">
      <c r="A157" s="582">
        <v>142</v>
      </c>
      <c r="B157" s="208" t="s">
        <v>750</v>
      </c>
      <c r="C157" s="40"/>
      <c r="D157" s="36">
        <v>10</v>
      </c>
      <c r="E157" s="86"/>
      <c r="F157" s="583" t="s">
        <v>101</v>
      </c>
      <c r="G157" s="44"/>
      <c r="H157" s="36">
        <v>10</v>
      </c>
      <c r="I157" s="37">
        <f t="shared" si="43"/>
        <v>0</v>
      </c>
      <c r="J157" s="294"/>
      <c r="K157" s="46"/>
      <c r="L157" s="40"/>
      <c r="M157" s="37"/>
      <c r="N157" s="294"/>
      <c r="O157" s="32"/>
      <c r="P157" s="567">
        <f t="shared" si="44"/>
        <v>10</v>
      </c>
      <c r="Q157" s="567">
        <f t="shared" si="45"/>
        <v>0</v>
      </c>
    </row>
    <row r="158" spans="1:17" x14ac:dyDescent="0.25">
      <c r="A158" s="582">
        <v>143</v>
      </c>
      <c r="B158" s="208" t="s">
        <v>751</v>
      </c>
      <c r="C158" s="40"/>
      <c r="D158" s="36">
        <v>200</v>
      </c>
      <c r="E158" s="86"/>
      <c r="F158" s="583" t="s">
        <v>101</v>
      </c>
      <c r="G158" s="44"/>
      <c r="H158" s="36">
        <v>200</v>
      </c>
      <c r="I158" s="37">
        <f t="shared" si="43"/>
        <v>0</v>
      </c>
      <c r="J158" s="294"/>
      <c r="K158" s="46"/>
      <c r="L158" s="40"/>
      <c r="M158" s="37"/>
      <c r="N158" s="294"/>
      <c r="O158" s="32"/>
      <c r="P158" s="567">
        <f t="shared" si="44"/>
        <v>200</v>
      </c>
      <c r="Q158" s="567">
        <f t="shared" si="45"/>
        <v>0</v>
      </c>
    </row>
    <row r="159" spans="1:17" x14ac:dyDescent="0.25">
      <c r="A159" s="582">
        <v>144</v>
      </c>
      <c r="B159" s="42" t="s">
        <v>752</v>
      </c>
      <c r="C159" s="40"/>
      <c r="D159" s="36">
        <v>10</v>
      </c>
      <c r="E159" s="86"/>
      <c r="F159" s="583" t="s">
        <v>142</v>
      </c>
      <c r="G159" s="44"/>
      <c r="H159" s="36">
        <v>10</v>
      </c>
      <c r="I159" s="37">
        <f t="shared" si="43"/>
        <v>0</v>
      </c>
      <c r="J159" s="294"/>
      <c r="K159" s="46"/>
      <c r="L159" s="40"/>
      <c r="M159" s="37"/>
      <c r="N159" s="294"/>
      <c r="O159" s="32"/>
      <c r="P159" s="567">
        <f t="shared" si="44"/>
        <v>10</v>
      </c>
      <c r="Q159" s="567">
        <f t="shared" si="45"/>
        <v>0</v>
      </c>
    </row>
    <row r="160" spans="1:17" x14ac:dyDescent="0.25">
      <c r="A160" s="582">
        <v>145</v>
      </c>
      <c r="B160" s="42" t="s">
        <v>753</v>
      </c>
      <c r="C160" s="40"/>
      <c r="D160" s="36">
        <v>20</v>
      </c>
      <c r="E160" s="86"/>
      <c r="F160" s="583" t="s">
        <v>45</v>
      </c>
      <c r="G160" s="44"/>
      <c r="H160" s="36">
        <v>20</v>
      </c>
      <c r="I160" s="37">
        <f t="shared" si="43"/>
        <v>0</v>
      </c>
      <c r="J160" s="294"/>
      <c r="K160" s="46"/>
      <c r="L160" s="40"/>
      <c r="M160" s="37"/>
      <c r="N160" s="294"/>
      <c r="O160" s="32"/>
      <c r="P160" s="567">
        <f t="shared" si="44"/>
        <v>20</v>
      </c>
      <c r="Q160" s="567">
        <f t="shared" si="45"/>
        <v>0</v>
      </c>
    </row>
    <row r="161" spans="1:17" x14ac:dyDescent="0.25">
      <c r="A161" s="582">
        <v>146</v>
      </c>
      <c r="B161" s="42" t="s">
        <v>754</v>
      </c>
      <c r="C161" s="40"/>
      <c r="D161" s="36">
        <v>50</v>
      </c>
      <c r="E161" s="86"/>
      <c r="F161" s="583" t="s">
        <v>57</v>
      </c>
      <c r="G161" s="44"/>
      <c r="H161" s="36">
        <v>50</v>
      </c>
      <c r="I161" s="37">
        <f t="shared" si="43"/>
        <v>0</v>
      </c>
      <c r="J161" s="294"/>
      <c r="K161" s="46"/>
      <c r="L161" s="40"/>
      <c r="M161" s="37"/>
      <c r="N161" s="294"/>
      <c r="O161" s="32"/>
      <c r="P161" s="567">
        <f t="shared" si="44"/>
        <v>50</v>
      </c>
      <c r="Q161" s="567">
        <f t="shared" si="45"/>
        <v>0</v>
      </c>
    </row>
    <row r="162" spans="1:17" x14ac:dyDescent="0.25">
      <c r="A162" s="582">
        <v>147</v>
      </c>
      <c r="B162" s="42" t="s">
        <v>755</v>
      </c>
      <c r="C162" s="40"/>
      <c r="D162" s="36">
        <v>500</v>
      </c>
      <c r="E162" s="86"/>
      <c r="F162" s="583" t="s">
        <v>57</v>
      </c>
      <c r="G162" s="44"/>
      <c r="H162" s="36">
        <v>500</v>
      </c>
      <c r="I162" s="37">
        <f t="shared" si="43"/>
        <v>0</v>
      </c>
      <c r="J162" s="294"/>
      <c r="K162" s="46"/>
      <c r="L162" s="40"/>
      <c r="M162" s="37"/>
      <c r="N162" s="294"/>
      <c r="O162" s="32"/>
      <c r="P162" s="567">
        <f t="shared" si="44"/>
        <v>500</v>
      </c>
      <c r="Q162" s="567">
        <f t="shared" si="45"/>
        <v>0</v>
      </c>
    </row>
    <row r="163" spans="1:17" x14ac:dyDescent="0.25">
      <c r="A163" s="582">
        <v>148</v>
      </c>
      <c r="B163" s="42" t="s">
        <v>756</v>
      </c>
      <c r="C163" s="40"/>
      <c r="D163" s="36">
        <v>100</v>
      </c>
      <c r="E163" s="86"/>
      <c r="F163" s="583" t="s">
        <v>101</v>
      </c>
      <c r="G163" s="44"/>
      <c r="H163" s="36">
        <v>100</v>
      </c>
      <c r="I163" s="37">
        <f t="shared" si="43"/>
        <v>0</v>
      </c>
      <c r="J163" s="294"/>
      <c r="K163" s="46"/>
      <c r="L163" s="40"/>
      <c r="M163" s="37"/>
      <c r="N163" s="294"/>
      <c r="O163" s="32"/>
      <c r="P163" s="567">
        <f t="shared" si="44"/>
        <v>100</v>
      </c>
      <c r="Q163" s="567">
        <f t="shared" si="45"/>
        <v>0</v>
      </c>
    </row>
    <row r="164" spans="1:17" x14ac:dyDescent="0.25">
      <c r="A164" s="582">
        <v>149</v>
      </c>
      <c r="B164" s="42" t="s">
        <v>757</v>
      </c>
      <c r="C164" s="40"/>
      <c r="D164" s="36">
        <v>1</v>
      </c>
      <c r="E164" s="86"/>
      <c r="F164" s="583" t="s">
        <v>101</v>
      </c>
      <c r="G164" s="44"/>
      <c r="H164" s="36">
        <v>1</v>
      </c>
      <c r="I164" s="37">
        <f t="shared" si="43"/>
        <v>0</v>
      </c>
      <c r="J164" s="294"/>
      <c r="K164" s="46"/>
      <c r="L164" s="40"/>
      <c r="M164" s="37"/>
      <c r="N164" s="294"/>
      <c r="O164" s="32"/>
      <c r="P164" s="567">
        <f t="shared" si="44"/>
        <v>1</v>
      </c>
      <c r="Q164" s="567">
        <f t="shared" si="45"/>
        <v>0</v>
      </c>
    </row>
    <row r="165" spans="1:17" x14ac:dyDescent="0.25">
      <c r="A165" s="582">
        <v>150</v>
      </c>
      <c r="B165" s="42" t="s">
        <v>758</v>
      </c>
      <c r="C165" s="40"/>
      <c r="D165" s="36">
        <v>1</v>
      </c>
      <c r="E165" s="86"/>
      <c r="F165" s="583" t="s">
        <v>34</v>
      </c>
      <c r="G165" s="44"/>
      <c r="H165" s="36">
        <v>1</v>
      </c>
      <c r="I165" s="37">
        <f t="shared" si="43"/>
        <v>0</v>
      </c>
      <c r="J165" s="294"/>
      <c r="K165" s="46"/>
      <c r="L165" s="40"/>
      <c r="M165" s="37"/>
      <c r="N165" s="294"/>
      <c r="O165" s="32"/>
      <c r="P165" s="567">
        <f t="shared" si="44"/>
        <v>1</v>
      </c>
      <c r="Q165" s="567">
        <f t="shared" si="45"/>
        <v>0</v>
      </c>
    </row>
    <row r="166" spans="1:17" x14ac:dyDescent="0.25">
      <c r="A166" s="582">
        <v>151</v>
      </c>
      <c r="B166" s="208" t="s">
        <v>759</v>
      </c>
      <c r="C166" s="40"/>
      <c r="D166" s="36">
        <v>10000</v>
      </c>
      <c r="E166" s="86"/>
      <c r="F166" s="583" t="s">
        <v>101</v>
      </c>
      <c r="G166" s="44"/>
      <c r="H166" s="36">
        <v>10000</v>
      </c>
      <c r="I166" s="37">
        <f t="shared" si="43"/>
        <v>0</v>
      </c>
      <c r="J166" s="294"/>
      <c r="K166" s="46"/>
      <c r="L166" s="40"/>
      <c r="M166" s="37"/>
      <c r="N166" s="294"/>
      <c r="O166" s="32"/>
      <c r="P166" s="567">
        <f t="shared" si="44"/>
        <v>10000</v>
      </c>
      <c r="Q166" s="567">
        <f t="shared" si="45"/>
        <v>0</v>
      </c>
    </row>
    <row r="167" spans="1:17" x14ac:dyDescent="0.25">
      <c r="A167" s="582">
        <v>152</v>
      </c>
      <c r="B167" s="42" t="s">
        <v>760</v>
      </c>
      <c r="C167" s="40"/>
      <c r="D167" s="36">
        <v>50000</v>
      </c>
      <c r="E167" s="86"/>
      <c r="F167" s="583" t="s">
        <v>101</v>
      </c>
      <c r="G167" s="44"/>
      <c r="H167" s="36">
        <v>50000</v>
      </c>
      <c r="I167" s="37">
        <f t="shared" si="43"/>
        <v>0</v>
      </c>
      <c r="J167" s="294"/>
      <c r="K167" s="46"/>
      <c r="L167" s="40"/>
      <c r="M167" s="37"/>
      <c r="N167" s="294"/>
      <c r="O167" s="32"/>
      <c r="P167" s="567">
        <f t="shared" si="44"/>
        <v>50000</v>
      </c>
      <c r="Q167" s="567">
        <f t="shared" si="45"/>
        <v>0</v>
      </c>
    </row>
    <row r="168" spans="1:17" x14ac:dyDescent="0.25">
      <c r="A168" s="582">
        <v>153</v>
      </c>
      <c r="B168" s="42" t="s">
        <v>761</v>
      </c>
      <c r="C168" s="40"/>
      <c r="D168" s="36">
        <v>1</v>
      </c>
      <c r="E168" s="86"/>
      <c r="F168" s="583" t="s">
        <v>101</v>
      </c>
      <c r="G168" s="44"/>
      <c r="H168" s="36">
        <v>1</v>
      </c>
      <c r="I168" s="37">
        <f t="shared" si="43"/>
        <v>0</v>
      </c>
      <c r="J168" s="294"/>
      <c r="K168" s="46"/>
      <c r="L168" s="40"/>
      <c r="M168" s="37"/>
      <c r="N168" s="294"/>
      <c r="O168" s="32"/>
      <c r="P168" s="567">
        <f t="shared" si="44"/>
        <v>1</v>
      </c>
      <c r="Q168" s="567">
        <f t="shared" si="45"/>
        <v>0</v>
      </c>
    </row>
    <row r="169" spans="1:17" x14ac:dyDescent="0.25">
      <c r="A169" s="582">
        <v>154</v>
      </c>
      <c r="B169" s="42" t="s">
        <v>762</v>
      </c>
      <c r="C169" s="40"/>
      <c r="D169" s="36">
        <v>10000</v>
      </c>
      <c r="E169" s="86"/>
      <c r="F169" s="583" t="s">
        <v>31</v>
      </c>
      <c r="G169" s="44"/>
      <c r="H169" s="36">
        <v>10000</v>
      </c>
      <c r="I169" s="37">
        <f t="shared" si="43"/>
        <v>0</v>
      </c>
      <c r="J169" s="294"/>
      <c r="K169" s="46"/>
      <c r="L169" s="40"/>
      <c r="M169" s="37"/>
      <c r="N169" s="294"/>
      <c r="O169" s="32"/>
      <c r="P169" s="567">
        <f t="shared" si="44"/>
        <v>10000</v>
      </c>
      <c r="Q169" s="567">
        <f t="shared" si="45"/>
        <v>0</v>
      </c>
    </row>
    <row r="170" spans="1:17" x14ac:dyDescent="0.25">
      <c r="A170" s="582"/>
      <c r="B170" s="107" t="s">
        <v>2263</v>
      </c>
      <c r="C170" s="40"/>
      <c r="D170" s="36"/>
      <c r="E170" s="108"/>
      <c r="F170" s="583"/>
      <c r="G170" s="44"/>
      <c r="H170" s="36"/>
      <c r="I170" s="37">
        <f t="shared" si="43"/>
        <v>0</v>
      </c>
      <c r="J170" s="294"/>
      <c r="K170" s="46"/>
      <c r="L170" s="40"/>
      <c r="M170" s="37"/>
      <c r="N170" s="294"/>
      <c r="O170" s="32"/>
      <c r="P170" s="567"/>
      <c r="Q170" s="567"/>
    </row>
    <row r="171" spans="1:17" x14ac:dyDescent="0.25">
      <c r="A171" s="582">
        <v>155</v>
      </c>
      <c r="B171" s="208" t="s">
        <v>2264</v>
      </c>
      <c r="C171" s="40"/>
      <c r="D171" s="36"/>
      <c r="E171" s="86"/>
      <c r="F171" s="583"/>
      <c r="G171" s="44"/>
      <c r="H171" s="36"/>
      <c r="I171" s="37">
        <f t="shared" si="43"/>
        <v>0</v>
      </c>
      <c r="J171" s="294"/>
      <c r="K171" s="46"/>
      <c r="L171" s="40"/>
      <c r="M171" s="37"/>
      <c r="N171" s="294"/>
      <c r="O171" s="32"/>
      <c r="P171" s="567"/>
      <c r="Q171" s="567"/>
    </row>
    <row r="172" spans="1:17" x14ac:dyDescent="0.25">
      <c r="A172" s="582">
        <v>156</v>
      </c>
      <c r="B172" s="208" t="s">
        <v>2265</v>
      </c>
      <c r="C172" s="40"/>
      <c r="D172" s="36"/>
      <c r="E172" s="86"/>
      <c r="F172" s="583"/>
      <c r="G172" s="44"/>
      <c r="H172" s="36"/>
      <c r="I172" s="37">
        <f t="shared" si="43"/>
        <v>0</v>
      </c>
      <c r="J172" s="294"/>
      <c r="K172" s="46"/>
      <c r="L172" s="40"/>
      <c r="M172" s="37"/>
      <c r="N172" s="294"/>
      <c r="O172" s="32"/>
      <c r="P172" s="567">
        <f t="shared" ref="P172" si="46">N172+L172+J172+H172</f>
        <v>0</v>
      </c>
      <c r="Q172" s="567">
        <f t="shared" ref="Q172" si="47">P172-D172</f>
        <v>0</v>
      </c>
    </row>
    <row r="173" spans="1:17" x14ac:dyDescent="0.25">
      <c r="A173" s="582">
        <v>157</v>
      </c>
      <c r="B173" s="208" t="s">
        <v>2266</v>
      </c>
      <c r="C173" s="40"/>
      <c r="D173" s="36"/>
      <c r="E173" s="108"/>
      <c r="F173" s="583"/>
      <c r="G173" s="44"/>
      <c r="H173" s="36"/>
      <c r="I173" s="37">
        <f t="shared" si="43"/>
        <v>0</v>
      </c>
      <c r="J173" s="294"/>
      <c r="K173" s="46"/>
      <c r="L173" s="40"/>
      <c r="M173" s="37"/>
      <c r="N173" s="294"/>
      <c r="O173" s="32"/>
      <c r="P173" s="567"/>
      <c r="Q173" s="567"/>
    </row>
    <row r="174" spans="1:17" x14ac:dyDescent="0.25">
      <c r="A174" s="582">
        <v>158</v>
      </c>
      <c r="B174" s="208" t="s">
        <v>2267</v>
      </c>
      <c r="C174" s="40"/>
      <c r="D174" s="36"/>
      <c r="E174" s="86"/>
      <c r="F174" s="583"/>
      <c r="G174" s="44"/>
      <c r="H174" s="36"/>
      <c r="I174" s="37">
        <f t="shared" si="43"/>
        <v>0</v>
      </c>
      <c r="J174" s="294"/>
      <c r="K174" s="46"/>
      <c r="L174" s="40"/>
      <c r="M174" s="37"/>
      <c r="N174" s="294"/>
      <c r="O174" s="32"/>
      <c r="P174" s="567"/>
      <c r="Q174" s="567"/>
    </row>
    <row r="175" spans="1:17" x14ac:dyDescent="0.25">
      <c r="A175" s="582">
        <v>159</v>
      </c>
      <c r="B175" s="208" t="s">
        <v>2268</v>
      </c>
      <c r="C175" s="40"/>
      <c r="D175" s="36"/>
      <c r="E175" s="86"/>
      <c r="F175" s="583"/>
      <c r="G175" s="44"/>
      <c r="H175" s="36"/>
      <c r="I175" s="37">
        <f t="shared" si="43"/>
        <v>0</v>
      </c>
      <c r="J175" s="294"/>
      <c r="K175" s="46"/>
      <c r="L175" s="40"/>
      <c r="M175" s="37"/>
      <c r="N175" s="294"/>
      <c r="O175" s="32"/>
      <c r="P175" s="567">
        <f t="shared" ref="P175:P235" si="48">N175+L175+J175+H175</f>
        <v>0</v>
      </c>
      <c r="Q175" s="567">
        <f t="shared" ref="Q175:Q235" si="49">P175-D175</f>
        <v>0</v>
      </c>
    </row>
    <row r="176" spans="1:17" x14ac:dyDescent="0.25">
      <c r="A176" s="582"/>
      <c r="B176" s="107" t="s">
        <v>763</v>
      </c>
      <c r="C176" s="40"/>
      <c r="D176" s="36"/>
      <c r="E176" s="86"/>
      <c r="F176" s="583"/>
      <c r="G176" s="44"/>
      <c r="H176" s="36"/>
      <c r="I176" s="37">
        <f t="shared" si="43"/>
        <v>0</v>
      </c>
      <c r="J176" s="294"/>
      <c r="K176" s="46"/>
      <c r="L176" s="40"/>
      <c r="M176" s="37"/>
      <c r="N176" s="294"/>
      <c r="O176" s="32"/>
      <c r="P176" s="567">
        <f t="shared" si="48"/>
        <v>0</v>
      </c>
      <c r="Q176" s="567">
        <f t="shared" si="49"/>
        <v>0</v>
      </c>
    </row>
    <row r="177" spans="1:17" x14ac:dyDescent="0.25">
      <c r="A177" s="582"/>
      <c r="B177" s="208" t="s">
        <v>137</v>
      </c>
      <c r="C177" s="40"/>
      <c r="D177" s="36">
        <v>6</v>
      </c>
      <c r="E177" s="86">
        <v>130</v>
      </c>
      <c r="F177" s="583"/>
      <c r="G177" s="44">
        <f>E177*D177</f>
        <v>780</v>
      </c>
      <c r="H177" s="36">
        <v>6</v>
      </c>
      <c r="I177" s="37">
        <f t="shared" si="43"/>
        <v>780</v>
      </c>
      <c r="J177" s="294"/>
      <c r="K177" s="46"/>
      <c r="L177" s="40"/>
      <c r="M177" s="37"/>
      <c r="N177" s="294"/>
      <c r="O177" s="32"/>
      <c r="P177" s="567">
        <f t="shared" si="48"/>
        <v>6</v>
      </c>
      <c r="Q177" s="567">
        <f t="shared" si="49"/>
        <v>0</v>
      </c>
    </row>
    <row r="178" spans="1:17" x14ac:dyDescent="0.25">
      <c r="A178" s="582">
        <v>160</v>
      </c>
      <c r="B178" s="208" t="s">
        <v>475</v>
      </c>
      <c r="C178" s="40"/>
      <c r="D178" s="36">
        <v>6</v>
      </c>
      <c r="E178" s="108">
        <v>255.84</v>
      </c>
      <c r="F178" s="583"/>
      <c r="G178" s="44">
        <f t="shared" ref="G178:G210" si="50">E178*D178</f>
        <v>1535.04</v>
      </c>
      <c r="H178" s="36">
        <v>6</v>
      </c>
      <c r="I178" s="37">
        <f t="shared" si="43"/>
        <v>1535.04</v>
      </c>
      <c r="J178" s="294"/>
      <c r="K178" s="46"/>
      <c r="L178" s="40"/>
      <c r="M178" s="37"/>
      <c r="N178" s="294"/>
      <c r="O178" s="32"/>
      <c r="P178" s="567">
        <f t="shared" si="48"/>
        <v>6</v>
      </c>
      <c r="Q178" s="567">
        <f t="shared" si="49"/>
        <v>0</v>
      </c>
    </row>
    <row r="179" spans="1:17" x14ac:dyDescent="0.25">
      <c r="A179" s="582">
        <v>161</v>
      </c>
      <c r="B179" s="208" t="s">
        <v>764</v>
      </c>
      <c r="C179" s="40"/>
      <c r="D179" s="36">
        <v>4</v>
      </c>
      <c r="E179" s="86">
        <v>2500</v>
      </c>
      <c r="F179" s="583"/>
      <c r="G179" s="44">
        <f t="shared" si="50"/>
        <v>10000</v>
      </c>
      <c r="H179" s="36">
        <v>4</v>
      </c>
      <c r="I179" s="37">
        <f t="shared" si="43"/>
        <v>10000</v>
      </c>
      <c r="J179" s="294"/>
      <c r="K179" s="46"/>
      <c r="L179" s="40"/>
      <c r="M179" s="37"/>
      <c r="N179" s="294"/>
      <c r="O179" s="32"/>
      <c r="P179" s="567">
        <f t="shared" si="48"/>
        <v>4</v>
      </c>
      <c r="Q179" s="567">
        <f t="shared" si="49"/>
        <v>0</v>
      </c>
    </row>
    <row r="180" spans="1:17" x14ac:dyDescent="0.25">
      <c r="A180" s="582">
        <v>162</v>
      </c>
      <c r="B180" s="208" t="s">
        <v>237</v>
      </c>
      <c r="C180" s="40"/>
      <c r="D180" s="36">
        <v>4</v>
      </c>
      <c r="E180" s="86">
        <v>24.84</v>
      </c>
      <c r="F180" s="583"/>
      <c r="G180" s="44">
        <f t="shared" si="50"/>
        <v>99.36</v>
      </c>
      <c r="H180" s="36">
        <v>4</v>
      </c>
      <c r="I180" s="37">
        <f t="shared" si="43"/>
        <v>99.36</v>
      </c>
      <c r="J180" s="294"/>
      <c r="K180" s="46"/>
      <c r="L180" s="40"/>
      <c r="M180" s="37"/>
      <c r="N180" s="294"/>
      <c r="O180" s="32"/>
      <c r="P180" s="567">
        <f t="shared" si="48"/>
        <v>4</v>
      </c>
      <c r="Q180" s="567">
        <f t="shared" si="49"/>
        <v>0</v>
      </c>
    </row>
    <row r="181" spans="1:17" x14ac:dyDescent="0.25">
      <c r="A181" s="582">
        <v>163</v>
      </c>
      <c r="B181" s="42" t="s">
        <v>765</v>
      </c>
      <c r="C181" s="40"/>
      <c r="D181" s="36">
        <v>5</v>
      </c>
      <c r="E181" s="86"/>
      <c r="F181" s="583"/>
      <c r="G181" s="44">
        <f t="shared" si="50"/>
        <v>0</v>
      </c>
      <c r="H181" s="36">
        <v>5</v>
      </c>
      <c r="I181" s="37">
        <f t="shared" si="43"/>
        <v>0</v>
      </c>
      <c r="J181" s="294"/>
      <c r="K181" s="46"/>
      <c r="L181" s="40"/>
      <c r="M181" s="37"/>
      <c r="N181" s="294"/>
      <c r="O181" s="32"/>
      <c r="P181" s="567">
        <f t="shared" si="48"/>
        <v>5</v>
      </c>
      <c r="Q181" s="567">
        <f t="shared" si="49"/>
        <v>0</v>
      </c>
    </row>
    <row r="182" spans="1:17" x14ac:dyDescent="0.25">
      <c r="A182" s="582">
        <v>164</v>
      </c>
      <c r="B182" s="42" t="s">
        <v>766</v>
      </c>
      <c r="C182" s="40"/>
      <c r="D182" s="36">
        <v>5</v>
      </c>
      <c r="E182" s="86"/>
      <c r="F182" s="583"/>
      <c r="G182" s="44">
        <f t="shared" si="50"/>
        <v>0</v>
      </c>
      <c r="H182" s="36">
        <v>5</v>
      </c>
      <c r="I182" s="37">
        <f t="shared" si="43"/>
        <v>0</v>
      </c>
      <c r="J182" s="294"/>
      <c r="K182" s="46"/>
      <c r="L182" s="40"/>
      <c r="M182" s="37"/>
      <c r="N182" s="294"/>
      <c r="O182" s="32"/>
      <c r="P182" s="567">
        <f t="shared" si="48"/>
        <v>5</v>
      </c>
      <c r="Q182" s="567">
        <f t="shared" si="49"/>
        <v>0</v>
      </c>
    </row>
    <row r="183" spans="1:17" x14ac:dyDescent="0.25">
      <c r="A183" s="582">
        <v>165</v>
      </c>
      <c r="B183" s="42" t="s">
        <v>767</v>
      </c>
      <c r="C183" s="40"/>
      <c r="D183" s="36">
        <v>5</v>
      </c>
      <c r="E183" s="86"/>
      <c r="F183" s="583"/>
      <c r="G183" s="44">
        <f t="shared" si="50"/>
        <v>0</v>
      </c>
      <c r="H183" s="36">
        <v>5</v>
      </c>
      <c r="I183" s="37">
        <f t="shared" si="43"/>
        <v>0</v>
      </c>
      <c r="J183" s="294"/>
      <c r="K183" s="46"/>
      <c r="L183" s="40"/>
      <c r="M183" s="37"/>
      <c r="N183" s="294"/>
      <c r="O183" s="32"/>
      <c r="P183" s="567">
        <f t="shared" si="48"/>
        <v>5</v>
      </c>
      <c r="Q183" s="567">
        <f t="shared" si="49"/>
        <v>0</v>
      </c>
    </row>
    <row r="184" spans="1:17" x14ac:dyDescent="0.25">
      <c r="A184" s="582">
        <v>166</v>
      </c>
      <c r="B184" s="42" t="s">
        <v>768</v>
      </c>
      <c r="C184" s="40"/>
      <c r="D184" s="36">
        <v>5</v>
      </c>
      <c r="E184" s="86">
        <v>35</v>
      </c>
      <c r="F184" s="583"/>
      <c r="G184" s="44">
        <f t="shared" si="50"/>
        <v>175</v>
      </c>
      <c r="H184" s="36">
        <v>5</v>
      </c>
      <c r="I184" s="37">
        <f t="shared" si="43"/>
        <v>175</v>
      </c>
      <c r="J184" s="294"/>
      <c r="K184" s="46"/>
      <c r="L184" s="40"/>
      <c r="M184" s="37"/>
      <c r="N184" s="294"/>
      <c r="O184" s="32"/>
      <c r="P184" s="567">
        <f t="shared" si="48"/>
        <v>5</v>
      </c>
      <c r="Q184" s="567">
        <f t="shared" si="49"/>
        <v>0</v>
      </c>
    </row>
    <row r="185" spans="1:17" x14ac:dyDescent="0.25">
      <c r="A185" s="582">
        <v>167</v>
      </c>
      <c r="B185" s="42" t="s">
        <v>769</v>
      </c>
      <c r="C185" s="40"/>
      <c r="D185" s="36">
        <v>1000</v>
      </c>
      <c r="E185" s="86">
        <v>139.88</v>
      </c>
      <c r="F185" s="583"/>
      <c r="G185" s="44">
        <f t="shared" si="50"/>
        <v>139880</v>
      </c>
      <c r="H185" s="36">
        <v>1000</v>
      </c>
      <c r="I185" s="37">
        <f t="shared" si="43"/>
        <v>139880</v>
      </c>
      <c r="J185" s="294"/>
      <c r="K185" s="46"/>
      <c r="L185" s="40"/>
      <c r="M185" s="37"/>
      <c r="N185" s="294"/>
      <c r="O185" s="32"/>
      <c r="P185" s="567">
        <f t="shared" si="48"/>
        <v>1000</v>
      </c>
      <c r="Q185" s="567">
        <f t="shared" si="49"/>
        <v>0</v>
      </c>
    </row>
    <row r="186" spans="1:17" x14ac:dyDescent="0.25">
      <c r="A186" s="582">
        <v>168</v>
      </c>
      <c r="B186" s="42" t="s">
        <v>770</v>
      </c>
      <c r="C186" s="40"/>
      <c r="D186" s="36">
        <v>4000</v>
      </c>
      <c r="E186" s="86">
        <v>139.88</v>
      </c>
      <c r="F186" s="583"/>
      <c r="G186" s="44">
        <f t="shared" si="50"/>
        <v>559520</v>
      </c>
      <c r="H186" s="36">
        <v>4000</v>
      </c>
      <c r="I186" s="37">
        <f t="shared" si="43"/>
        <v>559520</v>
      </c>
      <c r="J186" s="294"/>
      <c r="K186" s="46"/>
      <c r="L186" s="40"/>
      <c r="M186" s="37"/>
      <c r="N186" s="294"/>
      <c r="O186" s="32"/>
      <c r="P186" s="567">
        <f t="shared" si="48"/>
        <v>4000</v>
      </c>
      <c r="Q186" s="567">
        <f t="shared" si="49"/>
        <v>0</v>
      </c>
    </row>
    <row r="187" spans="1:17" x14ac:dyDescent="0.25">
      <c r="A187" s="582">
        <v>169</v>
      </c>
      <c r="B187" s="42" t="s">
        <v>771</v>
      </c>
      <c r="C187" s="40"/>
      <c r="D187" s="36">
        <v>60</v>
      </c>
      <c r="E187" s="86">
        <v>37.43</v>
      </c>
      <c r="F187" s="583" t="s">
        <v>196</v>
      </c>
      <c r="G187" s="44">
        <f t="shared" si="50"/>
        <v>2245.8000000000002</v>
      </c>
      <c r="H187" s="36">
        <v>60</v>
      </c>
      <c r="I187" s="37">
        <f t="shared" si="43"/>
        <v>2245.8000000000002</v>
      </c>
      <c r="J187" s="294"/>
      <c r="K187" s="46"/>
      <c r="L187" s="40"/>
      <c r="M187" s="37"/>
      <c r="N187" s="294"/>
      <c r="O187" s="32"/>
      <c r="P187" s="567">
        <f t="shared" si="48"/>
        <v>60</v>
      </c>
      <c r="Q187" s="567">
        <f t="shared" si="49"/>
        <v>0</v>
      </c>
    </row>
    <row r="188" spans="1:17" x14ac:dyDescent="0.25">
      <c r="A188" s="582">
        <v>170</v>
      </c>
      <c r="B188" s="208" t="s">
        <v>772</v>
      </c>
      <c r="C188" s="40"/>
      <c r="D188" s="36">
        <v>20</v>
      </c>
      <c r="E188" s="86">
        <v>41.6</v>
      </c>
      <c r="F188" s="583" t="s">
        <v>142</v>
      </c>
      <c r="G188" s="44">
        <f t="shared" si="50"/>
        <v>832</v>
      </c>
      <c r="H188" s="36">
        <v>20</v>
      </c>
      <c r="I188" s="37">
        <f t="shared" si="43"/>
        <v>832</v>
      </c>
      <c r="J188" s="294"/>
      <c r="K188" s="46"/>
      <c r="L188" s="40"/>
      <c r="M188" s="37"/>
      <c r="N188" s="294"/>
      <c r="O188" s="32"/>
      <c r="P188" s="567">
        <f t="shared" si="48"/>
        <v>20</v>
      </c>
      <c r="Q188" s="567">
        <f t="shared" si="49"/>
        <v>0</v>
      </c>
    </row>
    <row r="189" spans="1:17" x14ac:dyDescent="0.25">
      <c r="A189" s="582">
        <v>171</v>
      </c>
      <c r="B189" s="42" t="s">
        <v>773</v>
      </c>
      <c r="C189" s="40"/>
      <c r="D189" s="36">
        <v>20</v>
      </c>
      <c r="E189" s="86">
        <v>41.6</v>
      </c>
      <c r="F189" s="583" t="s">
        <v>142</v>
      </c>
      <c r="G189" s="44">
        <f t="shared" si="50"/>
        <v>832</v>
      </c>
      <c r="H189" s="36">
        <v>20</v>
      </c>
      <c r="I189" s="37">
        <f t="shared" si="43"/>
        <v>832</v>
      </c>
      <c r="J189" s="294"/>
      <c r="K189" s="46"/>
      <c r="L189" s="40"/>
      <c r="M189" s="37"/>
      <c r="N189" s="294"/>
      <c r="O189" s="32"/>
      <c r="P189" s="567">
        <f t="shared" si="48"/>
        <v>20</v>
      </c>
      <c r="Q189" s="567">
        <f t="shared" si="49"/>
        <v>0</v>
      </c>
    </row>
    <row r="190" spans="1:17" x14ac:dyDescent="0.25">
      <c r="A190" s="582">
        <v>172</v>
      </c>
      <c r="B190" s="42" t="s">
        <v>774</v>
      </c>
      <c r="C190" s="40"/>
      <c r="D190" s="36">
        <v>60</v>
      </c>
      <c r="E190" s="86">
        <v>65.42</v>
      </c>
      <c r="F190" s="583" t="s">
        <v>196</v>
      </c>
      <c r="G190" s="44">
        <f t="shared" si="50"/>
        <v>3925.2000000000003</v>
      </c>
      <c r="H190" s="36">
        <v>60</v>
      </c>
      <c r="I190" s="37">
        <f t="shared" si="43"/>
        <v>3925.2000000000003</v>
      </c>
      <c r="J190" s="294"/>
      <c r="K190" s="46"/>
      <c r="L190" s="40"/>
      <c r="M190" s="37"/>
      <c r="N190" s="294"/>
      <c r="O190" s="32"/>
      <c r="P190" s="567">
        <f t="shared" si="48"/>
        <v>60</v>
      </c>
      <c r="Q190" s="567">
        <f t="shared" si="49"/>
        <v>0</v>
      </c>
    </row>
    <row r="191" spans="1:17" x14ac:dyDescent="0.25">
      <c r="A191" s="582">
        <v>173</v>
      </c>
      <c r="B191" s="42" t="s">
        <v>775</v>
      </c>
      <c r="C191" s="40"/>
      <c r="D191" s="36">
        <v>20</v>
      </c>
      <c r="E191" s="86">
        <v>37.43</v>
      </c>
      <c r="F191" s="583" t="s">
        <v>142</v>
      </c>
      <c r="G191" s="44">
        <f t="shared" si="50"/>
        <v>748.6</v>
      </c>
      <c r="H191" s="36">
        <v>20</v>
      </c>
      <c r="I191" s="37">
        <f t="shared" si="43"/>
        <v>748.6</v>
      </c>
      <c r="J191" s="294"/>
      <c r="K191" s="46"/>
      <c r="L191" s="40"/>
      <c r="M191" s="37"/>
      <c r="N191" s="294"/>
      <c r="O191" s="32"/>
      <c r="P191" s="567">
        <f t="shared" si="48"/>
        <v>20</v>
      </c>
      <c r="Q191" s="567">
        <f t="shared" si="49"/>
        <v>0</v>
      </c>
    </row>
    <row r="192" spans="1:17" x14ac:dyDescent="0.25">
      <c r="A192" s="582">
        <v>174</v>
      </c>
      <c r="B192" s="42" t="s">
        <v>776</v>
      </c>
      <c r="C192" s="40"/>
      <c r="D192" s="36">
        <v>100</v>
      </c>
      <c r="E192" s="86">
        <v>49.69</v>
      </c>
      <c r="F192" s="583" t="s">
        <v>101</v>
      </c>
      <c r="G192" s="44">
        <f t="shared" si="50"/>
        <v>4969</v>
      </c>
      <c r="H192" s="36">
        <v>100</v>
      </c>
      <c r="I192" s="37">
        <f t="shared" si="43"/>
        <v>4969</v>
      </c>
      <c r="J192" s="294"/>
      <c r="K192" s="46"/>
      <c r="L192" s="40"/>
      <c r="M192" s="37"/>
      <c r="N192" s="294"/>
      <c r="O192" s="32"/>
      <c r="P192" s="567">
        <f t="shared" si="48"/>
        <v>100</v>
      </c>
      <c r="Q192" s="567">
        <f t="shared" si="49"/>
        <v>0</v>
      </c>
    </row>
    <row r="193" spans="1:17" x14ac:dyDescent="0.25">
      <c r="A193" s="582">
        <v>175</v>
      </c>
      <c r="B193" s="208" t="s">
        <v>777</v>
      </c>
      <c r="C193" s="40"/>
      <c r="D193" s="36">
        <v>30</v>
      </c>
      <c r="E193" s="108">
        <v>35</v>
      </c>
      <c r="F193" s="583" t="s">
        <v>101</v>
      </c>
      <c r="G193" s="44">
        <f t="shared" si="50"/>
        <v>1050</v>
      </c>
      <c r="H193" s="36">
        <v>30</v>
      </c>
      <c r="I193" s="37">
        <f t="shared" si="43"/>
        <v>1050</v>
      </c>
      <c r="J193" s="294"/>
      <c r="K193" s="46"/>
      <c r="L193" s="40"/>
      <c r="M193" s="37"/>
      <c r="N193" s="294"/>
      <c r="O193" s="32"/>
      <c r="P193" s="567">
        <f t="shared" si="48"/>
        <v>30</v>
      </c>
      <c r="Q193" s="567">
        <f t="shared" si="49"/>
        <v>0</v>
      </c>
    </row>
    <row r="194" spans="1:17" x14ac:dyDescent="0.25">
      <c r="A194" s="582">
        <v>176</v>
      </c>
      <c r="B194" s="208" t="s">
        <v>778</v>
      </c>
      <c r="C194" s="40"/>
      <c r="D194" s="36">
        <v>3000</v>
      </c>
      <c r="E194" s="86">
        <v>139.88</v>
      </c>
      <c r="F194" s="583" t="s">
        <v>101</v>
      </c>
      <c r="G194" s="44">
        <f t="shared" si="50"/>
        <v>419640</v>
      </c>
      <c r="H194" s="36">
        <v>3000</v>
      </c>
      <c r="I194" s="37">
        <f t="shared" si="43"/>
        <v>419640</v>
      </c>
      <c r="J194" s="294"/>
      <c r="K194" s="46"/>
      <c r="L194" s="40"/>
      <c r="M194" s="37"/>
      <c r="N194" s="294"/>
      <c r="O194" s="32"/>
      <c r="P194" s="567">
        <f t="shared" si="48"/>
        <v>3000</v>
      </c>
      <c r="Q194" s="567">
        <f t="shared" si="49"/>
        <v>0</v>
      </c>
    </row>
    <row r="195" spans="1:17" x14ac:dyDescent="0.25">
      <c r="A195" s="582">
        <v>177</v>
      </c>
      <c r="B195" s="208" t="s">
        <v>779</v>
      </c>
      <c r="C195" s="40"/>
      <c r="D195" s="36">
        <v>3000</v>
      </c>
      <c r="E195" s="86">
        <v>139.88</v>
      </c>
      <c r="F195" s="583" t="s">
        <v>101</v>
      </c>
      <c r="G195" s="44">
        <f t="shared" si="50"/>
        <v>419640</v>
      </c>
      <c r="H195" s="36">
        <v>3000</v>
      </c>
      <c r="I195" s="37">
        <f t="shared" si="43"/>
        <v>419640</v>
      </c>
      <c r="J195" s="294"/>
      <c r="K195" s="46"/>
      <c r="L195" s="40"/>
      <c r="M195" s="37"/>
      <c r="N195" s="294"/>
      <c r="O195" s="32"/>
      <c r="P195" s="567">
        <f t="shared" si="48"/>
        <v>3000</v>
      </c>
      <c r="Q195" s="567">
        <f t="shared" si="49"/>
        <v>0</v>
      </c>
    </row>
    <row r="196" spans="1:17" x14ac:dyDescent="0.25">
      <c r="A196" s="582">
        <v>178</v>
      </c>
      <c r="B196" s="208" t="s">
        <v>771</v>
      </c>
      <c r="C196" s="40"/>
      <c r="D196" s="36">
        <v>100</v>
      </c>
      <c r="E196" s="86">
        <v>37.43</v>
      </c>
      <c r="F196" s="583" t="s">
        <v>196</v>
      </c>
      <c r="G196" s="44">
        <f t="shared" si="50"/>
        <v>3743</v>
      </c>
      <c r="H196" s="36">
        <v>100</v>
      </c>
      <c r="I196" s="37">
        <f t="shared" si="43"/>
        <v>3743</v>
      </c>
      <c r="J196" s="294"/>
      <c r="K196" s="46"/>
      <c r="L196" s="40"/>
      <c r="M196" s="37"/>
      <c r="N196" s="294"/>
      <c r="O196" s="32"/>
      <c r="P196" s="567">
        <f t="shared" si="48"/>
        <v>100</v>
      </c>
      <c r="Q196" s="567">
        <f t="shared" si="49"/>
        <v>0</v>
      </c>
    </row>
    <row r="197" spans="1:17" x14ac:dyDescent="0.25">
      <c r="A197" s="582">
        <v>179</v>
      </c>
      <c r="B197" s="208" t="s">
        <v>772</v>
      </c>
      <c r="C197" s="40"/>
      <c r="D197" s="36">
        <v>10</v>
      </c>
      <c r="E197" s="86">
        <v>41.6</v>
      </c>
      <c r="F197" s="583" t="s">
        <v>142</v>
      </c>
      <c r="G197" s="44">
        <f t="shared" si="50"/>
        <v>416</v>
      </c>
      <c r="H197" s="36">
        <v>10</v>
      </c>
      <c r="I197" s="37">
        <f t="shared" si="43"/>
        <v>416</v>
      </c>
      <c r="J197" s="294"/>
      <c r="K197" s="46"/>
      <c r="L197" s="40"/>
      <c r="M197" s="37"/>
      <c r="N197" s="294"/>
      <c r="O197" s="32"/>
      <c r="P197" s="567">
        <f t="shared" si="48"/>
        <v>10</v>
      </c>
      <c r="Q197" s="567">
        <f t="shared" si="49"/>
        <v>0</v>
      </c>
    </row>
    <row r="198" spans="1:17" x14ac:dyDescent="0.25">
      <c r="A198" s="582">
        <v>180</v>
      </c>
      <c r="B198" s="208" t="s">
        <v>773</v>
      </c>
      <c r="C198" s="40"/>
      <c r="D198" s="36">
        <v>10</v>
      </c>
      <c r="E198" s="108">
        <v>41.6</v>
      </c>
      <c r="F198" s="583" t="s">
        <v>142</v>
      </c>
      <c r="G198" s="44">
        <f t="shared" si="50"/>
        <v>416</v>
      </c>
      <c r="H198" s="36">
        <v>10</v>
      </c>
      <c r="I198" s="37">
        <f t="shared" si="43"/>
        <v>416</v>
      </c>
      <c r="J198" s="294"/>
      <c r="K198" s="46"/>
      <c r="L198" s="40"/>
      <c r="M198" s="37"/>
      <c r="N198" s="294"/>
      <c r="O198" s="32"/>
      <c r="P198" s="567">
        <f t="shared" si="48"/>
        <v>10</v>
      </c>
      <c r="Q198" s="567">
        <f t="shared" si="49"/>
        <v>0</v>
      </c>
    </row>
    <row r="199" spans="1:17" x14ac:dyDescent="0.25">
      <c r="A199" s="582">
        <v>181</v>
      </c>
      <c r="B199" s="208" t="s">
        <v>774</v>
      </c>
      <c r="C199" s="40"/>
      <c r="D199" s="36">
        <v>100</v>
      </c>
      <c r="E199" s="86">
        <v>65.42</v>
      </c>
      <c r="F199" s="583" t="s">
        <v>196</v>
      </c>
      <c r="G199" s="44">
        <f t="shared" si="50"/>
        <v>6542</v>
      </c>
      <c r="H199" s="36">
        <v>100</v>
      </c>
      <c r="I199" s="37">
        <f t="shared" si="43"/>
        <v>6542</v>
      </c>
      <c r="J199" s="294"/>
      <c r="K199" s="46"/>
      <c r="L199" s="40"/>
      <c r="M199" s="37"/>
      <c r="N199" s="294"/>
      <c r="O199" s="32"/>
      <c r="P199" s="567">
        <f t="shared" si="48"/>
        <v>100</v>
      </c>
      <c r="Q199" s="567">
        <f t="shared" si="49"/>
        <v>0</v>
      </c>
    </row>
    <row r="200" spans="1:17" x14ac:dyDescent="0.25">
      <c r="A200" s="582">
        <v>182</v>
      </c>
      <c r="B200" s="208" t="s">
        <v>775</v>
      </c>
      <c r="C200" s="40"/>
      <c r="D200" s="36">
        <v>20</v>
      </c>
      <c r="E200" s="86">
        <v>37.43</v>
      </c>
      <c r="F200" s="583" t="s">
        <v>142</v>
      </c>
      <c r="G200" s="44">
        <f t="shared" si="50"/>
        <v>748.6</v>
      </c>
      <c r="H200" s="36">
        <v>20</v>
      </c>
      <c r="I200" s="37">
        <f t="shared" si="43"/>
        <v>748.6</v>
      </c>
      <c r="J200" s="294"/>
      <c r="K200" s="46"/>
      <c r="L200" s="40"/>
      <c r="M200" s="37"/>
      <c r="N200" s="294"/>
      <c r="O200" s="32"/>
      <c r="P200" s="567">
        <f t="shared" si="48"/>
        <v>20</v>
      </c>
      <c r="Q200" s="567">
        <f t="shared" si="49"/>
        <v>0</v>
      </c>
    </row>
    <row r="201" spans="1:17" x14ac:dyDescent="0.25">
      <c r="A201" s="582">
        <v>183</v>
      </c>
      <c r="B201" s="42" t="s">
        <v>776</v>
      </c>
      <c r="C201" s="40"/>
      <c r="D201" s="36">
        <v>50</v>
      </c>
      <c r="E201" s="86">
        <v>49.69</v>
      </c>
      <c r="F201" s="583" t="s">
        <v>101</v>
      </c>
      <c r="G201" s="44">
        <f t="shared" si="50"/>
        <v>2484.5</v>
      </c>
      <c r="H201" s="36">
        <v>50</v>
      </c>
      <c r="I201" s="37">
        <f t="shared" si="43"/>
        <v>2484.5</v>
      </c>
      <c r="J201" s="294"/>
      <c r="K201" s="46"/>
      <c r="L201" s="40"/>
      <c r="M201" s="37"/>
      <c r="N201" s="294"/>
      <c r="O201" s="32"/>
      <c r="P201" s="567">
        <f t="shared" si="48"/>
        <v>50</v>
      </c>
      <c r="Q201" s="567">
        <f t="shared" si="49"/>
        <v>0</v>
      </c>
    </row>
    <row r="202" spans="1:17" x14ac:dyDescent="0.25">
      <c r="A202" s="582"/>
      <c r="B202" s="107" t="s">
        <v>780</v>
      </c>
      <c r="C202" s="40"/>
      <c r="D202" s="36"/>
      <c r="E202" s="86"/>
      <c r="F202" s="583"/>
      <c r="G202" s="44">
        <f t="shared" si="50"/>
        <v>0</v>
      </c>
      <c r="H202" s="36"/>
      <c r="I202" s="37">
        <f t="shared" si="43"/>
        <v>0</v>
      </c>
      <c r="J202" s="294"/>
      <c r="K202" s="46"/>
      <c r="L202" s="40"/>
      <c r="M202" s="37"/>
      <c r="N202" s="294"/>
      <c r="O202" s="32"/>
      <c r="P202" s="567">
        <f t="shared" si="48"/>
        <v>0</v>
      </c>
      <c r="Q202" s="567">
        <f t="shared" si="49"/>
        <v>0</v>
      </c>
    </row>
    <row r="203" spans="1:17" x14ac:dyDescent="0.25">
      <c r="A203" s="582">
        <v>184</v>
      </c>
      <c r="B203" s="42" t="s">
        <v>216</v>
      </c>
      <c r="C203" s="40"/>
      <c r="D203" s="36">
        <v>10</v>
      </c>
      <c r="E203" s="86">
        <v>129.97999999999999</v>
      </c>
      <c r="F203" s="583" t="s">
        <v>40</v>
      </c>
      <c r="G203" s="44">
        <f t="shared" si="50"/>
        <v>1299.8</v>
      </c>
      <c r="H203" s="36">
        <v>10</v>
      </c>
      <c r="I203" s="37">
        <f t="shared" si="43"/>
        <v>1299.8</v>
      </c>
      <c r="J203" s="294"/>
      <c r="K203" s="46"/>
      <c r="L203" s="40"/>
      <c r="M203" s="37"/>
      <c r="N203" s="294"/>
      <c r="O203" s="32"/>
      <c r="P203" s="567">
        <f t="shared" si="48"/>
        <v>10</v>
      </c>
      <c r="Q203" s="567">
        <f t="shared" si="49"/>
        <v>0</v>
      </c>
    </row>
    <row r="204" spans="1:17" x14ac:dyDescent="0.25">
      <c r="A204" s="582">
        <v>185</v>
      </c>
      <c r="B204" s="42" t="s">
        <v>781</v>
      </c>
      <c r="C204" s="40"/>
      <c r="D204" s="36">
        <v>200</v>
      </c>
      <c r="E204" s="86">
        <v>8</v>
      </c>
      <c r="F204" s="583" t="s">
        <v>101</v>
      </c>
      <c r="G204" s="44">
        <f t="shared" si="50"/>
        <v>1600</v>
      </c>
      <c r="H204" s="36">
        <v>200</v>
      </c>
      <c r="I204" s="37">
        <f t="shared" si="43"/>
        <v>1600</v>
      </c>
      <c r="J204" s="294"/>
      <c r="K204" s="46"/>
      <c r="L204" s="40"/>
      <c r="M204" s="37"/>
      <c r="N204" s="294"/>
      <c r="O204" s="32"/>
      <c r="P204" s="567">
        <f t="shared" si="48"/>
        <v>200</v>
      </c>
      <c r="Q204" s="567">
        <f t="shared" si="49"/>
        <v>0</v>
      </c>
    </row>
    <row r="205" spans="1:17" x14ac:dyDescent="0.25">
      <c r="A205" s="582">
        <v>186</v>
      </c>
      <c r="B205" s="42" t="s">
        <v>782</v>
      </c>
      <c r="C205" s="40"/>
      <c r="D205" s="36">
        <v>8</v>
      </c>
      <c r="E205" s="86">
        <v>259.2</v>
      </c>
      <c r="F205" s="583" t="s">
        <v>57</v>
      </c>
      <c r="G205" s="44">
        <f t="shared" si="50"/>
        <v>2073.6</v>
      </c>
      <c r="H205" s="36">
        <v>8</v>
      </c>
      <c r="I205" s="37">
        <f t="shared" si="43"/>
        <v>2073.6</v>
      </c>
      <c r="J205" s="294"/>
      <c r="K205" s="46"/>
      <c r="L205" s="40"/>
      <c r="M205" s="37"/>
      <c r="N205" s="294"/>
      <c r="O205" s="32"/>
      <c r="P205" s="567">
        <f t="shared" si="48"/>
        <v>8</v>
      </c>
      <c r="Q205" s="567">
        <f t="shared" si="49"/>
        <v>0</v>
      </c>
    </row>
    <row r="206" spans="1:17" x14ac:dyDescent="0.25">
      <c r="A206" s="582">
        <v>187</v>
      </c>
      <c r="B206" s="42" t="s">
        <v>783</v>
      </c>
      <c r="C206" s="40"/>
      <c r="D206" s="36">
        <v>5</v>
      </c>
      <c r="E206" s="86">
        <v>100</v>
      </c>
      <c r="F206" s="583" t="s">
        <v>45</v>
      </c>
      <c r="G206" s="44">
        <f t="shared" si="50"/>
        <v>500</v>
      </c>
      <c r="H206" s="36">
        <v>5</v>
      </c>
      <c r="I206" s="37">
        <f t="shared" ref="I206:I269" si="51">H206*E206</f>
        <v>500</v>
      </c>
      <c r="J206" s="294"/>
      <c r="K206" s="46"/>
      <c r="L206" s="40"/>
      <c r="M206" s="37"/>
      <c r="N206" s="294"/>
      <c r="O206" s="32"/>
      <c r="P206" s="567">
        <f t="shared" si="48"/>
        <v>5</v>
      </c>
      <c r="Q206" s="567">
        <f t="shared" si="49"/>
        <v>0</v>
      </c>
    </row>
    <row r="207" spans="1:17" x14ac:dyDescent="0.25">
      <c r="A207" s="582">
        <v>188</v>
      </c>
      <c r="B207" s="208" t="s">
        <v>784</v>
      </c>
      <c r="C207" s="40"/>
      <c r="D207" s="36">
        <v>10</v>
      </c>
      <c r="E207" s="86">
        <v>35</v>
      </c>
      <c r="F207" s="583" t="s">
        <v>45</v>
      </c>
      <c r="G207" s="44">
        <f t="shared" si="50"/>
        <v>350</v>
      </c>
      <c r="H207" s="36">
        <v>10</v>
      </c>
      <c r="I207" s="37">
        <f t="shared" si="51"/>
        <v>350</v>
      </c>
      <c r="J207" s="294"/>
      <c r="K207" s="46"/>
      <c r="L207" s="40"/>
      <c r="M207" s="37"/>
      <c r="N207" s="294"/>
      <c r="O207" s="32"/>
      <c r="P207" s="567">
        <f t="shared" si="48"/>
        <v>10</v>
      </c>
      <c r="Q207" s="567">
        <f t="shared" si="49"/>
        <v>0</v>
      </c>
    </row>
    <row r="208" spans="1:17" x14ac:dyDescent="0.25">
      <c r="A208" s="582">
        <v>189</v>
      </c>
      <c r="B208" s="42" t="s">
        <v>580</v>
      </c>
      <c r="C208" s="40"/>
      <c r="D208" s="36">
        <v>100</v>
      </c>
      <c r="E208" s="86">
        <v>3</v>
      </c>
      <c r="F208" s="583" t="s">
        <v>101</v>
      </c>
      <c r="G208" s="44">
        <f t="shared" si="50"/>
        <v>300</v>
      </c>
      <c r="H208" s="36">
        <v>100</v>
      </c>
      <c r="I208" s="37">
        <f t="shared" si="51"/>
        <v>300</v>
      </c>
      <c r="J208" s="294"/>
      <c r="K208" s="46"/>
      <c r="L208" s="40"/>
      <c r="M208" s="37"/>
      <c r="N208" s="294"/>
      <c r="O208" s="32"/>
      <c r="P208" s="567">
        <f t="shared" si="48"/>
        <v>100</v>
      </c>
      <c r="Q208" s="567">
        <f t="shared" si="49"/>
        <v>0</v>
      </c>
    </row>
    <row r="209" spans="1:17" x14ac:dyDescent="0.25">
      <c r="A209" s="582">
        <v>190</v>
      </c>
      <c r="B209" s="42" t="s">
        <v>200</v>
      </c>
      <c r="C209" s="40"/>
      <c r="D209" s="36">
        <v>10</v>
      </c>
      <c r="E209" s="86">
        <v>55.12</v>
      </c>
      <c r="F209" s="583" t="s">
        <v>101</v>
      </c>
      <c r="G209" s="44">
        <f t="shared" si="50"/>
        <v>551.19999999999993</v>
      </c>
      <c r="H209" s="36">
        <v>10</v>
      </c>
      <c r="I209" s="37">
        <f t="shared" si="51"/>
        <v>551.19999999999993</v>
      </c>
      <c r="J209" s="294"/>
      <c r="K209" s="46"/>
      <c r="L209" s="40"/>
      <c r="M209" s="37"/>
      <c r="N209" s="294"/>
      <c r="O209" s="32"/>
      <c r="P209" s="567">
        <f t="shared" si="48"/>
        <v>10</v>
      </c>
      <c r="Q209" s="567">
        <f t="shared" si="49"/>
        <v>0</v>
      </c>
    </row>
    <row r="210" spans="1:17" x14ac:dyDescent="0.25">
      <c r="A210" s="582">
        <v>191</v>
      </c>
      <c r="B210" s="42" t="s">
        <v>253</v>
      </c>
      <c r="C210" s="40"/>
      <c r="D210" s="36">
        <v>3</v>
      </c>
      <c r="E210" s="86">
        <v>96.51</v>
      </c>
      <c r="F210" s="583" t="s">
        <v>45</v>
      </c>
      <c r="G210" s="44">
        <f t="shared" si="50"/>
        <v>289.53000000000003</v>
      </c>
      <c r="H210" s="36">
        <v>3</v>
      </c>
      <c r="I210" s="37">
        <f t="shared" si="51"/>
        <v>289.53000000000003</v>
      </c>
      <c r="J210" s="294"/>
      <c r="K210" s="46"/>
      <c r="L210" s="40"/>
      <c r="M210" s="37"/>
      <c r="N210" s="294"/>
      <c r="O210" s="32"/>
      <c r="P210" s="567">
        <f t="shared" si="48"/>
        <v>3</v>
      </c>
      <c r="Q210" s="567">
        <f t="shared" si="49"/>
        <v>0</v>
      </c>
    </row>
    <row r="211" spans="1:17" x14ac:dyDescent="0.25">
      <c r="A211" s="582"/>
      <c r="B211" s="341" t="s">
        <v>785</v>
      </c>
      <c r="C211" s="40"/>
      <c r="D211" s="36"/>
      <c r="E211" s="108"/>
      <c r="F211" s="583"/>
      <c r="G211" s="44"/>
      <c r="H211" s="36"/>
      <c r="I211" s="37">
        <f t="shared" si="51"/>
        <v>0</v>
      </c>
      <c r="J211" s="294"/>
      <c r="K211" s="46"/>
      <c r="L211" s="40"/>
      <c r="M211" s="37"/>
      <c r="N211" s="294"/>
      <c r="O211" s="32"/>
      <c r="P211" s="567">
        <f t="shared" si="48"/>
        <v>0</v>
      </c>
      <c r="Q211" s="567">
        <f t="shared" si="49"/>
        <v>0</v>
      </c>
    </row>
    <row r="212" spans="1:17" x14ac:dyDescent="0.25">
      <c r="A212" s="582">
        <v>192</v>
      </c>
      <c r="B212" s="208" t="s">
        <v>786</v>
      </c>
      <c r="C212" s="40"/>
      <c r="D212" s="36">
        <v>100</v>
      </c>
      <c r="E212" s="86"/>
      <c r="F212" s="583" t="s">
        <v>118</v>
      </c>
      <c r="G212" s="44"/>
      <c r="H212" s="36">
        <v>100</v>
      </c>
      <c r="I212" s="37">
        <f t="shared" si="51"/>
        <v>0</v>
      </c>
      <c r="J212" s="294"/>
      <c r="K212" s="46"/>
      <c r="L212" s="40"/>
      <c r="M212" s="37"/>
      <c r="N212" s="294"/>
      <c r="O212" s="32"/>
      <c r="P212" s="567">
        <f t="shared" si="48"/>
        <v>100</v>
      </c>
      <c r="Q212" s="567">
        <f t="shared" si="49"/>
        <v>0</v>
      </c>
    </row>
    <row r="213" spans="1:17" x14ac:dyDescent="0.25">
      <c r="A213" s="582">
        <v>193</v>
      </c>
      <c r="B213" s="208" t="s">
        <v>787</v>
      </c>
      <c r="C213" s="40"/>
      <c r="D213" s="36">
        <v>100</v>
      </c>
      <c r="E213" s="86"/>
      <c r="F213" s="583" t="s">
        <v>57</v>
      </c>
      <c r="G213" s="44"/>
      <c r="H213" s="36">
        <v>100</v>
      </c>
      <c r="I213" s="37">
        <f t="shared" si="51"/>
        <v>0</v>
      </c>
      <c r="J213" s="294"/>
      <c r="K213" s="46"/>
      <c r="L213" s="40"/>
      <c r="M213" s="37"/>
      <c r="N213" s="294"/>
      <c r="O213" s="32"/>
      <c r="P213" s="567">
        <f t="shared" si="48"/>
        <v>100</v>
      </c>
      <c r="Q213" s="567">
        <f t="shared" si="49"/>
        <v>0</v>
      </c>
    </row>
    <row r="214" spans="1:17" x14ac:dyDescent="0.25">
      <c r="A214" s="582">
        <v>194</v>
      </c>
      <c r="B214" s="341" t="s">
        <v>2269</v>
      </c>
      <c r="C214" s="40"/>
      <c r="D214" s="36"/>
      <c r="E214" s="86"/>
      <c r="F214" s="583"/>
      <c r="G214" s="44"/>
      <c r="H214" s="36"/>
      <c r="I214" s="37">
        <f t="shared" si="51"/>
        <v>0</v>
      </c>
      <c r="J214" s="294"/>
      <c r="K214" s="46"/>
      <c r="L214" s="40"/>
      <c r="M214" s="37"/>
      <c r="N214" s="294"/>
      <c r="O214" s="32"/>
      <c r="P214" s="567"/>
      <c r="Q214" s="567"/>
    </row>
    <row r="215" spans="1:17" x14ac:dyDescent="0.25">
      <c r="A215" s="582">
        <v>195</v>
      </c>
      <c r="B215" s="341" t="s">
        <v>2270</v>
      </c>
      <c r="C215" s="40"/>
      <c r="D215" s="36"/>
      <c r="E215" s="86"/>
      <c r="F215" s="583"/>
      <c r="G215" s="44"/>
      <c r="H215" s="36"/>
      <c r="I215" s="37">
        <f t="shared" si="51"/>
        <v>0</v>
      </c>
      <c r="J215" s="294"/>
      <c r="K215" s="46"/>
      <c r="L215" s="40"/>
      <c r="M215" s="37"/>
      <c r="N215" s="294"/>
      <c r="O215" s="32"/>
      <c r="P215" s="567"/>
      <c r="Q215" s="567"/>
    </row>
    <row r="216" spans="1:17" x14ac:dyDescent="0.25">
      <c r="A216" s="582"/>
      <c r="B216" s="341"/>
      <c r="C216" s="40"/>
      <c r="D216" s="36"/>
      <c r="E216" s="86"/>
      <c r="F216" s="583"/>
      <c r="G216" s="44"/>
      <c r="H216" s="36"/>
      <c r="I216" s="37">
        <f t="shared" si="51"/>
        <v>0</v>
      </c>
      <c r="J216" s="294"/>
      <c r="K216" s="46"/>
      <c r="L216" s="40"/>
      <c r="M216" s="37"/>
      <c r="N216" s="294"/>
      <c r="O216" s="32"/>
      <c r="P216" s="567"/>
      <c r="Q216" s="567"/>
    </row>
    <row r="217" spans="1:17" x14ac:dyDescent="0.25">
      <c r="A217" s="582"/>
      <c r="B217" s="107" t="s">
        <v>2271</v>
      </c>
      <c r="C217" s="40"/>
      <c r="D217" s="36"/>
      <c r="E217" s="86"/>
      <c r="F217" s="583"/>
      <c r="G217" s="44"/>
      <c r="H217" s="36"/>
      <c r="I217" s="37">
        <f t="shared" si="51"/>
        <v>0</v>
      </c>
      <c r="J217" s="294"/>
      <c r="K217" s="46"/>
      <c r="L217" s="40"/>
      <c r="M217" s="37"/>
      <c r="N217" s="294"/>
      <c r="O217" s="32"/>
      <c r="P217" s="567"/>
      <c r="Q217" s="567"/>
    </row>
    <row r="218" spans="1:17" x14ac:dyDescent="0.25">
      <c r="A218" s="582"/>
      <c r="B218" s="599" t="s">
        <v>1578</v>
      </c>
      <c r="C218" s="40"/>
      <c r="D218" s="36"/>
      <c r="E218" s="86"/>
      <c r="F218" s="583"/>
      <c r="G218" s="44"/>
      <c r="H218" s="36"/>
      <c r="I218" s="37">
        <f t="shared" si="51"/>
        <v>0</v>
      </c>
      <c r="J218" s="294"/>
      <c r="K218" s="46"/>
      <c r="L218" s="40"/>
      <c r="M218" s="37"/>
      <c r="N218" s="294"/>
      <c r="O218" s="32"/>
      <c r="P218" s="567"/>
      <c r="Q218" s="567"/>
    </row>
    <row r="219" spans="1:17" x14ac:dyDescent="0.25">
      <c r="A219" s="582">
        <v>196</v>
      </c>
      <c r="B219" s="208" t="s">
        <v>2272</v>
      </c>
      <c r="C219" s="40"/>
      <c r="D219" s="36"/>
      <c r="E219" s="86"/>
      <c r="F219" s="583"/>
      <c r="G219" s="44"/>
      <c r="H219" s="36"/>
      <c r="I219" s="37">
        <f t="shared" si="51"/>
        <v>0</v>
      </c>
      <c r="J219" s="294"/>
      <c r="K219" s="46"/>
      <c r="L219" s="40"/>
      <c r="M219" s="37"/>
      <c r="N219" s="294"/>
      <c r="O219" s="32"/>
      <c r="P219" s="567"/>
      <c r="Q219" s="567"/>
    </row>
    <row r="220" spans="1:17" x14ac:dyDescent="0.25">
      <c r="A220" s="582">
        <v>197</v>
      </c>
      <c r="B220" s="208" t="s">
        <v>2273</v>
      </c>
      <c r="C220" s="40"/>
      <c r="D220" s="36"/>
      <c r="E220" s="86"/>
      <c r="F220" s="583"/>
      <c r="G220" s="44"/>
      <c r="H220" s="36"/>
      <c r="I220" s="37">
        <f t="shared" si="51"/>
        <v>0</v>
      </c>
      <c r="J220" s="294"/>
      <c r="K220" s="46"/>
      <c r="L220" s="40"/>
      <c r="M220" s="37"/>
      <c r="N220" s="294"/>
      <c r="O220" s="32"/>
      <c r="P220" s="567"/>
      <c r="Q220" s="567"/>
    </row>
    <row r="221" spans="1:17" x14ac:dyDescent="0.25">
      <c r="A221" s="582">
        <v>198</v>
      </c>
      <c r="B221" s="208" t="s">
        <v>2274</v>
      </c>
      <c r="C221" s="40"/>
      <c r="D221" s="36"/>
      <c r="E221" s="86"/>
      <c r="F221" s="583"/>
      <c r="G221" s="44"/>
      <c r="H221" s="36"/>
      <c r="I221" s="37">
        <f t="shared" si="51"/>
        <v>0</v>
      </c>
      <c r="J221" s="294"/>
      <c r="K221" s="46"/>
      <c r="L221" s="40"/>
      <c r="M221" s="37"/>
      <c r="N221" s="294"/>
      <c r="O221" s="32"/>
      <c r="P221" s="567"/>
      <c r="Q221" s="567"/>
    </row>
    <row r="222" spans="1:17" x14ac:dyDescent="0.25">
      <c r="A222" s="582">
        <v>199</v>
      </c>
      <c r="B222" s="208" t="s">
        <v>2275</v>
      </c>
      <c r="C222" s="40"/>
      <c r="D222" s="36"/>
      <c r="E222" s="86"/>
      <c r="F222" s="583"/>
      <c r="G222" s="44"/>
      <c r="H222" s="36"/>
      <c r="I222" s="37">
        <f t="shared" si="51"/>
        <v>0</v>
      </c>
      <c r="J222" s="294"/>
      <c r="K222" s="46"/>
      <c r="L222" s="40"/>
      <c r="M222" s="37"/>
      <c r="N222" s="294"/>
      <c r="O222" s="32"/>
      <c r="P222" s="567"/>
      <c r="Q222" s="567"/>
    </row>
    <row r="223" spans="1:17" x14ac:dyDescent="0.25">
      <c r="A223" s="582"/>
      <c r="B223" s="599" t="s">
        <v>2276</v>
      </c>
      <c r="C223" s="40"/>
      <c r="D223" s="36"/>
      <c r="E223" s="86"/>
      <c r="F223" s="583"/>
      <c r="G223" s="44"/>
      <c r="H223" s="36"/>
      <c r="I223" s="37">
        <f t="shared" si="51"/>
        <v>0</v>
      </c>
      <c r="J223" s="294"/>
      <c r="K223" s="46"/>
      <c r="L223" s="40"/>
      <c r="M223" s="37"/>
      <c r="N223" s="294"/>
      <c r="O223" s="32"/>
      <c r="P223" s="567">
        <f t="shared" ref="P223" si="52">N223+L223+J223+H223</f>
        <v>0</v>
      </c>
      <c r="Q223" s="567">
        <f t="shared" ref="Q223" si="53">P223-D223</f>
        <v>0</v>
      </c>
    </row>
    <row r="224" spans="1:17" x14ac:dyDescent="0.25">
      <c r="A224" s="582">
        <v>200</v>
      </c>
      <c r="B224" s="208" t="s">
        <v>2277</v>
      </c>
      <c r="C224" s="40"/>
      <c r="D224" s="36"/>
      <c r="E224" s="86"/>
      <c r="F224" s="583"/>
      <c r="G224" s="44"/>
      <c r="H224" s="36"/>
      <c r="I224" s="37">
        <f t="shared" si="51"/>
        <v>0</v>
      </c>
      <c r="J224" s="294"/>
      <c r="K224" s="46"/>
      <c r="L224" s="40"/>
      <c r="M224" s="37"/>
      <c r="N224" s="294"/>
      <c r="O224" s="32"/>
      <c r="P224" s="567"/>
      <c r="Q224" s="567"/>
    </row>
    <row r="225" spans="1:17" x14ac:dyDescent="0.25">
      <c r="A225" s="582">
        <v>201</v>
      </c>
      <c r="B225" s="208" t="s">
        <v>949</v>
      </c>
      <c r="C225" s="40"/>
      <c r="D225" s="36"/>
      <c r="E225" s="86"/>
      <c r="F225" s="583"/>
      <c r="G225" s="44"/>
      <c r="H225" s="36"/>
      <c r="I225" s="37">
        <f t="shared" si="51"/>
        <v>0</v>
      </c>
      <c r="J225" s="294"/>
      <c r="K225" s="46"/>
      <c r="L225" s="40"/>
      <c r="M225" s="37"/>
      <c r="N225" s="294"/>
      <c r="O225" s="32"/>
      <c r="P225" s="567"/>
      <c r="Q225" s="567"/>
    </row>
    <row r="226" spans="1:17" x14ac:dyDescent="0.25">
      <c r="A226" s="582">
        <v>202</v>
      </c>
      <c r="B226" s="208" t="s">
        <v>473</v>
      </c>
      <c r="C226" s="40"/>
      <c r="D226" s="36"/>
      <c r="E226" s="86"/>
      <c r="F226" s="583"/>
      <c r="G226" s="44"/>
      <c r="H226" s="36"/>
      <c r="I226" s="37">
        <f t="shared" si="51"/>
        <v>0</v>
      </c>
      <c r="J226" s="294"/>
      <c r="K226" s="46"/>
      <c r="L226" s="40"/>
      <c r="M226" s="37"/>
      <c r="N226" s="294"/>
      <c r="O226" s="32"/>
      <c r="P226" s="567">
        <f t="shared" ref="P226" si="54">N226+L226+J226+H226</f>
        <v>0</v>
      </c>
      <c r="Q226" s="567">
        <f t="shared" ref="Q226" si="55">P226-D226</f>
        <v>0</v>
      </c>
    </row>
    <row r="227" spans="1:17" x14ac:dyDescent="0.25">
      <c r="A227" s="582">
        <v>203</v>
      </c>
      <c r="B227" s="208" t="s">
        <v>61</v>
      </c>
      <c r="C227" s="40"/>
      <c r="D227" s="36"/>
      <c r="E227" s="86"/>
      <c r="F227" s="583"/>
      <c r="G227" s="44"/>
      <c r="H227" s="36"/>
      <c r="I227" s="37">
        <f t="shared" si="51"/>
        <v>0</v>
      </c>
      <c r="J227" s="294"/>
      <c r="K227" s="46"/>
      <c r="L227" s="40"/>
      <c r="M227" s="37"/>
      <c r="N227" s="294"/>
      <c r="O227" s="32"/>
      <c r="P227" s="567"/>
      <c r="Q227" s="567"/>
    </row>
    <row r="228" spans="1:17" x14ac:dyDescent="0.25">
      <c r="A228" s="582">
        <v>204</v>
      </c>
      <c r="B228" s="208" t="s">
        <v>2278</v>
      </c>
      <c r="C228" s="40"/>
      <c r="D228" s="36"/>
      <c r="E228" s="86"/>
      <c r="F228" s="583"/>
      <c r="G228" s="44"/>
      <c r="H228" s="36"/>
      <c r="I228" s="37">
        <f t="shared" si="51"/>
        <v>0</v>
      </c>
      <c r="J228" s="294"/>
      <c r="K228" s="46"/>
      <c r="L228" s="40"/>
      <c r="M228" s="37"/>
      <c r="N228" s="294"/>
      <c r="O228" s="32"/>
      <c r="P228" s="567"/>
      <c r="Q228" s="567"/>
    </row>
    <row r="229" spans="1:17" x14ac:dyDescent="0.25">
      <c r="A229" s="582">
        <v>205</v>
      </c>
      <c r="B229" s="208" t="s">
        <v>2279</v>
      </c>
      <c r="C229" s="40"/>
      <c r="D229" s="36"/>
      <c r="E229" s="86"/>
      <c r="F229" s="583"/>
      <c r="G229" s="44"/>
      <c r="H229" s="36"/>
      <c r="I229" s="37">
        <f t="shared" si="51"/>
        <v>0</v>
      </c>
      <c r="J229" s="294"/>
      <c r="K229" s="46"/>
      <c r="L229" s="40"/>
      <c r="M229" s="37"/>
      <c r="N229" s="294"/>
      <c r="O229" s="32"/>
      <c r="P229" s="567"/>
      <c r="Q229" s="567"/>
    </row>
    <row r="230" spans="1:17" x14ac:dyDescent="0.25">
      <c r="A230" s="582">
        <v>206</v>
      </c>
      <c r="B230" s="208" t="s">
        <v>2280</v>
      </c>
      <c r="C230" s="40"/>
      <c r="D230" s="36"/>
      <c r="E230" s="86"/>
      <c r="F230" s="583"/>
      <c r="G230" s="44"/>
      <c r="H230" s="36"/>
      <c r="I230" s="37">
        <f t="shared" si="51"/>
        <v>0</v>
      </c>
      <c r="J230" s="294"/>
      <c r="K230" s="46"/>
      <c r="L230" s="40"/>
      <c r="M230" s="37"/>
      <c r="N230" s="294"/>
      <c r="O230" s="32"/>
      <c r="P230" s="567">
        <f t="shared" ref="P230" si="56">N230+L230+J230+H230</f>
        <v>0</v>
      </c>
      <c r="Q230" s="567">
        <f t="shared" ref="Q230" si="57">P230-D230</f>
        <v>0</v>
      </c>
    </row>
    <row r="231" spans="1:17" x14ac:dyDescent="0.25">
      <c r="A231" s="582">
        <v>207</v>
      </c>
      <c r="B231" s="208" t="s">
        <v>2281</v>
      </c>
      <c r="C231" s="40"/>
      <c r="D231" s="36"/>
      <c r="E231" s="86"/>
      <c r="F231" s="583"/>
      <c r="G231" s="44"/>
      <c r="H231" s="36"/>
      <c r="I231" s="37">
        <f t="shared" si="51"/>
        <v>0</v>
      </c>
      <c r="J231" s="294"/>
      <c r="K231" s="46"/>
      <c r="L231" s="40"/>
      <c r="M231" s="37"/>
      <c r="N231" s="294"/>
      <c r="O231" s="32"/>
      <c r="P231" s="567"/>
      <c r="Q231" s="567"/>
    </row>
    <row r="232" spans="1:17" x14ac:dyDescent="0.25">
      <c r="A232" s="582">
        <v>208</v>
      </c>
      <c r="B232" s="208" t="s">
        <v>2282</v>
      </c>
      <c r="C232" s="40"/>
      <c r="D232" s="36"/>
      <c r="E232" s="86"/>
      <c r="F232" s="583"/>
      <c r="G232" s="44"/>
      <c r="H232" s="36"/>
      <c r="I232" s="37">
        <f t="shared" si="51"/>
        <v>0</v>
      </c>
      <c r="J232" s="294"/>
      <c r="K232" s="46"/>
      <c r="L232" s="40"/>
      <c r="M232" s="37"/>
      <c r="N232" s="294"/>
      <c r="O232" s="32"/>
      <c r="P232" s="567">
        <f t="shared" ref="P232" si="58">N232+L232+J232+H232</f>
        <v>0</v>
      </c>
      <c r="Q232" s="567">
        <f t="shared" ref="Q232" si="59">P232-D232</f>
        <v>0</v>
      </c>
    </row>
    <row r="233" spans="1:17" x14ac:dyDescent="0.25">
      <c r="A233" s="582">
        <v>209</v>
      </c>
      <c r="B233" s="208" t="s">
        <v>2283</v>
      </c>
      <c r="C233" s="40"/>
      <c r="D233" s="36"/>
      <c r="E233" s="86"/>
      <c r="F233" s="583"/>
      <c r="G233" s="44"/>
      <c r="H233" s="36"/>
      <c r="I233" s="37">
        <f t="shared" si="51"/>
        <v>0</v>
      </c>
      <c r="J233" s="294"/>
      <c r="K233" s="46"/>
      <c r="L233" s="40"/>
      <c r="M233" s="37"/>
      <c r="N233" s="294"/>
      <c r="O233" s="32"/>
      <c r="P233" s="567"/>
      <c r="Q233" s="567"/>
    </row>
    <row r="234" spans="1:17" x14ac:dyDescent="0.25">
      <c r="A234" s="582">
        <v>210</v>
      </c>
      <c r="B234" s="208" t="s">
        <v>2284</v>
      </c>
      <c r="C234" s="40"/>
      <c r="D234" s="36"/>
      <c r="E234" s="86"/>
      <c r="F234" s="583"/>
      <c r="G234" s="44"/>
      <c r="H234" s="36"/>
      <c r="I234" s="37">
        <f t="shared" si="51"/>
        <v>0</v>
      </c>
      <c r="J234" s="294"/>
      <c r="K234" s="46"/>
      <c r="L234" s="40"/>
      <c r="M234" s="37"/>
      <c r="N234" s="294"/>
      <c r="O234" s="32"/>
      <c r="P234" s="567"/>
      <c r="Q234" s="567"/>
    </row>
    <row r="235" spans="1:17" x14ac:dyDescent="0.25">
      <c r="A235" s="582">
        <v>211</v>
      </c>
      <c r="B235" s="208" t="s">
        <v>2285</v>
      </c>
      <c r="C235" s="40"/>
      <c r="D235" s="36"/>
      <c r="E235" s="86"/>
      <c r="F235" s="583"/>
      <c r="G235" s="44"/>
      <c r="H235" s="36"/>
      <c r="I235" s="37">
        <f t="shared" si="51"/>
        <v>0</v>
      </c>
      <c r="J235" s="294"/>
      <c r="K235" s="46"/>
      <c r="L235" s="40"/>
      <c r="M235" s="37"/>
      <c r="N235" s="294"/>
      <c r="O235" s="32"/>
      <c r="P235" s="567">
        <f t="shared" si="48"/>
        <v>0</v>
      </c>
      <c r="Q235" s="567">
        <f t="shared" si="49"/>
        <v>0</v>
      </c>
    </row>
    <row r="236" spans="1:17" x14ac:dyDescent="0.25">
      <c r="A236" s="582">
        <v>212</v>
      </c>
      <c r="B236" s="208" t="s">
        <v>630</v>
      </c>
      <c r="C236" s="40"/>
      <c r="D236" s="36"/>
      <c r="E236" s="86"/>
      <c r="F236" s="583"/>
      <c r="G236" s="44"/>
      <c r="H236" s="36"/>
      <c r="I236" s="37">
        <f t="shared" si="51"/>
        <v>0</v>
      </c>
      <c r="J236" s="294"/>
      <c r="K236" s="46"/>
      <c r="L236" s="40"/>
      <c r="M236" s="37"/>
      <c r="N236" s="294"/>
      <c r="O236" s="32"/>
      <c r="P236" s="567"/>
      <c r="Q236" s="567"/>
    </row>
    <row r="237" spans="1:17" x14ac:dyDescent="0.25">
      <c r="A237" s="582">
        <v>213</v>
      </c>
      <c r="B237" s="208" t="s">
        <v>550</v>
      </c>
      <c r="C237" s="40"/>
      <c r="D237" s="36"/>
      <c r="E237" s="86"/>
      <c r="F237" s="583"/>
      <c r="G237" s="44"/>
      <c r="H237" s="36"/>
      <c r="I237" s="37">
        <f t="shared" si="51"/>
        <v>0</v>
      </c>
      <c r="J237" s="294"/>
      <c r="K237" s="46"/>
      <c r="L237" s="40"/>
      <c r="M237" s="37"/>
      <c r="N237" s="294"/>
      <c r="O237" s="32"/>
      <c r="P237" s="567"/>
      <c r="Q237" s="567"/>
    </row>
    <row r="238" spans="1:17" x14ac:dyDescent="0.25">
      <c r="A238" s="582">
        <v>214</v>
      </c>
      <c r="B238" s="208" t="s">
        <v>216</v>
      </c>
      <c r="C238" s="40"/>
      <c r="D238" s="36"/>
      <c r="E238" s="86"/>
      <c r="F238" s="583"/>
      <c r="G238" s="44"/>
      <c r="H238" s="36"/>
      <c r="I238" s="37">
        <f t="shared" si="51"/>
        <v>0</v>
      </c>
      <c r="J238" s="294"/>
      <c r="K238" s="46"/>
      <c r="L238" s="40"/>
      <c r="M238" s="37"/>
      <c r="N238" s="294"/>
      <c r="O238" s="32"/>
      <c r="P238" s="567"/>
      <c r="Q238" s="567"/>
    </row>
    <row r="239" spans="1:17" x14ac:dyDescent="0.25">
      <c r="A239" s="582">
        <v>215</v>
      </c>
      <c r="B239" s="208" t="s">
        <v>2286</v>
      </c>
      <c r="C239" s="40"/>
      <c r="D239" s="36"/>
      <c r="E239" s="86"/>
      <c r="F239" s="583"/>
      <c r="G239" s="44"/>
      <c r="H239" s="36"/>
      <c r="I239" s="37">
        <f t="shared" si="51"/>
        <v>0</v>
      </c>
      <c r="J239" s="294"/>
      <c r="K239" s="46"/>
      <c r="L239" s="40"/>
      <c r="M239" s="37"/>
      <c r="N239" s="294"/>
      <c r="O239" s="32"/>
      <c r="P239" s="567"/>
      <c r="Q239" s="567"/>
    </row>
    <row r="240" spans="1:17" x14ac:dyDescent="0.25">
      <c r="A240" s="582"/>
      <c r="B240" s="107" t="s">
        <v>2287</v>
      </c>
      <c r="C240" s="40"/>
      <c r="D240" s="36"/>
      <c r="E240" s="86"/>
      <c r="F240" s="583"/>
      <c r="G240" s="44"/>
      <c r="H240" s="36"/>
      <c r="I240" s="37">
        <f t="shared" si="51"/>
        <v>0</v>
      </c>
      <c r="J240" s="294"/>
      <c r="K240" s="46"/>
      <c r="L240" s="40"/>
      <c r="M240" s="37"/>
      <c r="N240" s="294"/>
      <c r="O240" s="32"/>
      <c r="P240" s="567"/>
      <c r="Q240" s="567"/>
    </row>
    <row r="241" spans="1:17" x14ac:dyDescent="0.25">
      <c r="A241" s="582"/>
      <c r="B241" s="599" t="s">
        <v>788</v>
      </c>
      <c r="C241" s="40"/>
      <c r="D241" s="36"/>
      <c r="E241" s="108"/>
      <c r="F241" s="583"/>
      <c r="G241" s="44"/>
      <c r="H241" s="36"/>
      <c r="I241" s="37">
        <f t="shared" si="51"/>
        <v>0</v>
      </c>
      <c r="J241" s="294"/>
      <c r="K241" s="46"/>
      <c r="L241" s="40"/>
      <c r="M241" s="37"/>
      <c r="N241" s="294"/>
      <c r="O241" s="32"/>
      <c r="P241" s="567">
        <f t="shared" ref="P241:P304" si="60">N241+L241+J241+H241</f>
        <v>0</v>
      </c>
      <c r="Q241" s="567">
        <f t="shared" ref="Q241:Q304" si="61">P241-D241</f>
        <v>0</v>
      </c>
    </row>
    <row r="242" spans="1:17" x14ac:dyDescent="0.25">
      <c r="A242" s="582">
        <v>216</v>
      </c>
      <c r="B242" s="208" t="s">
        <v>789</v>
      </c>
      <c r="C242" s="40"/>
      <c r="D242" s="36">
        <v>1</v>
      </c>
      <c r="E242" s="108"/>
      <c r="F242" s="583" t="s">
        <v>142</v>
      </c>
      <c r="G242" s="44"/>
      <c r="H242" s="36">
        <v>1</v>
      </c>
      <c r="I242" s="37">
        <f t="shared" si="51"/>
        <v>0</v>
      </c>
      <c r="J242" s="294"/>
      <c r="K242" s="46"/>
      <c r="L242" s="40"/>
      <c r="M242" s="37"/>
      <c r="N242" s="294"/>
      <c r="O242" s="32"/>
      <c r="P242" s="567">
        <f t="shared" si="60"/>
        <v>1</v>
      </c>
      <c r="Q242" s="567">
        <f t="shared" si="61"/>
        <v>0</v>
      </c>
    </row>
    <row r="243" spans="1:17" x14ac:dyDescent="0.25">
      <c r="A243" s="582">
        <v>217</v>
      </c>
      <c r="B243" s="208" t="s">
        <v>731</v>
      </c>
      <c r="C243" s="40"/>
      <c r="D243" s="36">
        <v>1</v>
      </c>
      <c r="E243" s="108"/>
      <c r="F243" s="583" t="s">
        <v>105</v>
      </c>
      <c r="G243" s="44"/>
      <c r="H243" s="36">
        <v>1</v>
      </c>
      <c r="I243" s="37">
        <f t="shared" si="51"/>
        <v>0</v>
      </c>
      <c r="J243" s="294"/>
      <c r="K243" s="46"/>
      <c r="L243" s="40"/>
      <c r="M243" s="37"/>
      <c r="N243" s="294"/>
      <c r="O243" s="32"/>
      <c r="P243" s="567">
        <f t="shared" si="60"/>
        <v>1</v>
      </c>
      <c r="Q243" s="567">
        <f t="shared" si="61"/>
        <v>0</v>
      </c>
    </row>
    <row r="244" spans="1:17" x14ac:dyDescent="0.25">
      <c r="A244" s="582">
        <v>218</v>
      </c>
      <c r="B244" s="208" t="s">
        <v>790</v>
      </c>
      <c r="C244" s="40"/>
      <c r="D244" s="36">
        <v>10</v>
      </c>
      <c r="E244" s="108"/>
      <c r="F244" s="583" t="s">
        <v>57</v>
      </c>
      <c r="G244" s="44"/>
      <c r="H244" s="36">
        <v>10</v>
      </c>
      <c r="I244" s="37">
        <f t="shared" si="51"/>
        <v>0</v>
      </c>
      <c r="J244" s="294"/>
      <c r="K244" s="46"/>
      <c r="L244" s="40"/>
      <c r="M244" s="37"/>
      <c r="N244" s="294"/>
      <c r="O244" s="32"/>
      <c r="P244" s="567">
        <f t="shared" si="60"/>
        <v>10</v>
      </c>
      <c r="Q244" s="567">
        <f t="shared" si="61"/>
        <v>0</v>
      </c>
    </row>
    <row r="245" spans="1:17" x14ac:dyDescent="0.25">
      <c r="A245" s="582">
        <v>219</v>
      </c>
      <c r="B245" s="42" t="s">
        <v>791</v>
      </c>
      <c r="C245" s="40"/>
      <c r="D245" s="36">
        <v>2</v>
      </c>
      <c r="E245" s="108"/>
      <c r="F245" s="583" t="s">
        <v>45</v>
      </c>
      <c r="G245" s="44"/>
      <c r="H245" s="36">
        <v>2</v>
      </c>
      <c r="I245" s="37">
        <f t="shared" si="51"/>
        <v>0</v>
      </c>
      <c r="J245" s="294"/>
      <c r="K245" s="46"/>
      <c r="L245" s="40"/>
      <c r="M245" s="37"/>
      <c r="N245" s="294"/>
      <c r="O245" s="32"/>
      <c r="P245" s="567">
        <f t="shared" si="60"/>
        <v>2</v>
      </c>
      <c r="Q245" s="567">
        <f t="shared" si="61"/>
        <v>0</v>
      </c>
    </row>
    <row r="246" spans="1:17" x14ac:dyDescent="0.25">
      <c r="A246" s="582">
        <v>220</v>
      </c>
      <c r="B246" s="42" t="s">
        <v>792</v>
      </c>
      <c r="C246" s="40"/>
      <c r="D246" s="36">
        <v>100</v>
      </c>
      <c r="E246" s="108"/>
      <c r="F246" s="583" t="s">
        <v>105</v>
      </c>
      <c r="G246" s="44"/>
      <c r="H246" s="36">
        <v>100</v>
      </c>
      <c r="I246" s="37">
        <f t="shared" si="51"/>
        <v>0</v>
      </c>
      <c r="J246" s="294"/>
      <c r="K246" s="46"/>
      <c r="L246" s="40"/>
      <c r="M246" s="37"/>
      <c r="N246" s="294"/>
      <c r="O246" s="32"/>
      <c r="P246" s="567">
        <f t="shared" si="60"/>
        <v>100</v>
      </c>
      <c r="Q246" s="567">
        <f t="shared" si="61"/>
        <v>0</v>
      </c>
    </row>
    <row r="247" spans="1:17" x14ac:dyDescent="0.25">
      <c r="A247" s="582">
        <v>221</v>
      </c>
      <c r="B247" s="208" t="s">
        <v>216</v>
      </c>
      <c r="C247" s="40"/>
      <c r="D247" s="36">
        <v>10</v>
      </c>
      <c r="E247" s="108">
        <v>129.97999999999999</v>
      </c>
      <c r="F247" s="583" t="s">
        <v>40</v>
      </c>
      <c r="G247" s="44">
        <f>E247*D247</f>
        <v>1299.8</v>
      </c>
      <c r="H247" s="36">
        <v>10</v>
      </c>
      <c r="I247" s="37">
        <f t="shared" si="51"/>
        <v>1299.8</v>
      </c>
      <c r="J247" s="294"/>
      <c r="K247" s="46"/>
      <c r="L247" s="40"/>
      <c r="M247" s="37"/>
      <c r="N247" s="294"/>
      <c r="O247" s="32"/>
      <c r="P247" s="567">
        <f t="shared" si="60"/>
        <v>10</v>
      </c>
      <c r="Q247" s="567">
        <f t="shared" si="61"/>
        <v>0</v>
      </c>
    </row>
    <row r="248" spans="1:17" x14ac:dyDescent="0.25">
      <c r="A248" s="582">
        <v>222</v>
      </c>
      <c r="B248" s="600" t="s">
        <v>2288</v>
      </c>
      <c r="C248" s="40"/>
      <c r="D248" s="36">
        <v>300</v>
      </c>
      <c r="E248" s="108"/>
      <c r="F248" s="583" t="s">
        <v>101</v>
      </c>
      <c r="G248" s="44">
        <f>E248*D248</f>
        <v>0</v>
      </c>
      <c r="H248" s="36">
        <v>300</v>
      </c>
      <c r="I248" s="37">
        <f t="shared" si="51"/>
        <v>0</v>
      </c>
      <c r="J248" s="294"/>
      <c r="K248" s="46"/>
      <c r="L248" s="40"/>
      <c r="M248" s="37"/>
      <c r="N248" s="294"/>
      <c r="O248" s="32"/>
      <c r="P248" s="567">
        <f t="shared" si="60"/>
        <v>300</v>
      </c>
      <c r="Q248" s="567">
        <f t="shared" si="61"/>
        <v>0</v>
      </c>
    </row>
    <row r="249" spans="1:17" x14ac:dyDescent="0.25">
      <c r="A249" s="582"/>
      <c r="B249" s="42"/>
      <c r="C249" s="40"/>
      <c r="D249" s="36"/>
      <c r="E249" s="86"/>
      <c r="F249" s="583"/>
      <c r="G249" s="44"/>
      <c r="H249" s="36"/>
      <c r="I249" s="37">
        <f t="shared" si="51"/>
        <v>0</v>
      </c>
      <c r="J249" s="294"/>
      <c r="K249" s="46"/>
      <c r="L249" s="40"/>
      <c r="M249" s="37"/>
      <c r="N249" s="294"/>
      <c r="O249" s="32"/>
      <c r="P249" s="567">
        <f t="shared" si="60"/>
        <v>0</v>
      </c>
      <c r="Q249" s="567">
        <f t="shared" si="61"/>
        <v>0</v>
      </c>
    </row>
    <row r="250" spans="1:17" x14ac:dyDescent="0.25">
      <c r="A250" s="582"/>
      <c r="B250" s="601" t="s">
        <v>793</v>
      </c>
      <c r="C250" s="40"/>
      <c r="D250" s="36"/>
      <c r="E250" s="108"/>
      <c r="F250" s="583"/>
      <c r="G250" s="44"/>
      <c r="H250" s="36"/>
      <c r="I250" s="37">
        <f t="shared" si="51"/>
        <v>0</v>
      </c>
      <c r="J250" s="294"/>
      <c r="K250" s="46"/>
      <c r="L250" s="40"/>
      <c r="M250" s="37"/>
      <c r="N250" s="294"/>
      <c r="O250" s="32"/>
      <c r="P250" s="567">
        <f t="shared" si="60"/>
        <v>0</v>
      </c>
      <c r="Q250" s="567">
        <f t="shared" si="61"/>
        <v>0</v>
      </c>
    </row>
    <row r="251" spans="1:17" x14ac:dyDescent="0.25">
      <c r="A251" s="582">
        <v>223</v>
      </c>
      <c r="B251" s="42" t="s">
        <v>794</v>
      </c>
      <c r="C251" s="40"/>
      <c r="D251" s="36"/>
      <c r="E251" s="108"/>
      <c r="F251" s="583"/>
      <c r="G251" s="44"/>
      <c r="H251" s="36"/>
      <c r="I251" s="37">
        <f t="shared" si="51"/>
        <v>0</v>
      </c>
      <c r="J251" s="294"/>
      <c r="K251" s="46"/>
      <c r="L251" s="40"/>
      <c r="M251" s="37"/>
      <c r="N251" s="294"/>
      <c r="O251" s="32"/>
      <c r="P251" s="567">
        <f t="shared" si="60"/>
        <v>0</v>
      </c>
      <c r="Q251" s="567">
        <f t="shared" si="61"/>
        <v>0</v>
      </c>
    </row>
    <row r="252" spans="1:17" x14ac:dyDescent="0.25">
      <c r="A252" s="582">
        <v>224</v>
      </c>
      <c r="B252" s="208" t="s">
        <v>795</v>
      </c>
      <c r="C252" s="40"/>
      <c r="D252" s="36"/>
      <c r="E252" s="108"/>
      <c r="F252" s="583"/>
      <c r="G252" s="44"/>
      <c r="H252" s="36"/>
      <c r="I252" s="37">
        <f t="shared" si="51"/>
        <v>0</v>
      </c>
      <c r="J252" s="294"/>
      <c r="K252" s="46"/>
      <c r="L252" s="40"/>
      <c r="M252" s="37"/>
      <c r="N252" s="294"/>
      <c r="O252" s="32"/>
      <c r="P252" s="567">
        <f t="shared" si="60"/>
        <v>0</v>
      </c>
      <c r="Q252" s="567">
        <f t="shared" si="61"/>
        <v>0</v>
      </c>
    </row>
    <row r="253" spans="1:17" x14ac:dyDescent="0.25">
      <c r="A253" s="582">
        <v>226</v>
      </c>
      <c r="B253" s="42" t="s">
        <v>796</v>
      </c>
      <c r="C253" s="40"/>
      <c r="D253" s="36"/>
      <c r="E253" s="108"/>
      <c r="F253" s="583"/>
      <c r="G253" s="44"/>
      <c r="H253" s="36"/>
      <c r="I253" s="37">
        <f t="shared" si="51"/>
        <v>0</v>
      </c>
      <c r="J253" s="294"/>
      <c r="K253" s="46"/>
      <c r="L253" s="40"/>
      <c r="M253" s="37"/>
      <c r="N253" s="294"/>
      <c r="O253" s="32"/>
      <c r="P253" s="567">
        <f t="shared" si="60"/>
        <v>0</v>
      </c>
      <c r="Q253" s="567">
        <f t="shared" si="61"/>
        <v>0</v>
      </c>
    </row>
    <row r="254" spans="1:17" x14ac:dyDescent="0.25">
      <c r="A254" s="582">
        <v>227</v>
      </c>
      <c r="B254" s="42" t="s">
        <v>797</v>
      </c>
      <c r="C254" s="40"/>
      <c r="D254" s="36"/>
      <c r="E254" s="108"/>
      <c r="F254" s="583"/>
      <c r="G254" s="44"/>
      <c r="H254" s="36"/>
      <c r="I254" s="37">
        <f t="shared" si="51"/>
        <v>0</v>
      </c>
      <c r="J254" s="294"/>
      <c r="K254" s="46"/>
      <c r="L254" s="40"/>
      <c r="M254" s="37"/>
      <c r="N254" s="294"/>
      <c r="O254" s="32"/>
      <c r="P254" s="567">
        <f t="shared" si="60"/>
        <v>0</v>
      </c>
      <c r="Q254" s="567">
        <f t="shared" si="61"/>
        <v>0</v>
      </c>
    </row>
    <row r="255" spans="1:17" x14ac:dyDescent="0.25">
      <c r="A255" s="582">
        <v>228</v>
      </c>
      <c r="B255" s="42" t="s">
        <v>798</v>
      </c>
      <c r="C255" s="40"/>
      <c r="D255" s="36"/>
      <c r="E255" s="108"/>
      <c r="F255" s="583"/>
      <c r="G255" s="44"/>
      <c r="H255" s="36"/>
      <c r="I255" s="37">
        <f t="shared" si="51"/>
        <v>0</v>
      </c>
      <c r="J255" s="294"/>
      <c r="K255" s="46"/>
      <c r="L255" s="40"/>
      <c r="M255" s="37"/>
      <c r="N255" s="294"/>
      <c r="O255" s="32"/>
      <c r="P255" s="567">
        <f t="shared" si="60"/>
        <v>0</v>
      </c>
      <c r="Q255" s="567">
        <f t="shared" si="61"/>
        <v>0</v>
      </c>
    </row>
    <row r="256" spans="1:17" x14ac:dyDescent="0.25">
      <c r="A256" s="582">
        <v>229</v>
      </c>
      <c r="B256" s="42" t="s">
        <v>799</v>
      </c>
      <c r="C256" s="40"/>
      <c r="D256" s="36"/>
      <c r="E256" s="108"/>
      <c r="F256" s="583"/>
      <c r="G256" s="44"/>
      <c r="H256" s="36"/>
      <c r="I256" s="37">
        <f t="shared" si="51"/>
        <v>0</v>
      </c>
      <c r="J256" s="294"/>
      <c r="K256" s="46"/>
      <c r="L256" s="40"/>
      <c r="M256" s="37"/>
      <c r="N256" s="294"/>
      <c r="O256" s="32"/>
      <c r="P256" s="567">
        <f t="shared" si="60"/>
        <v>0</v>
      </c>
      <c r="Q256" s="567">
        <f t="shared" si="61"/>
        <v>0</v>
      </c>
    </row>
    <row r="257" spans="1:17" x14ac:dyDescent="0.25">
      <c r="A257" s="582">
        <v>230</v>
      </c>
      <c r="B257" s="208" t="s">
        <v>800</v>
      </c>
      <c r="C257" s="40"/>
      <c r="D257" s="36"/>
      <c r="E257" s="108"/>
      <c r="F257" s="583"/>
      <c r="G257" s="44"/>
      <c r="H257" s="36"/>
      <c r="I257" s="37">
        <f t="shared" si="51"/>
        <v>0</v>
      </c>
      <c r="J257" s="294"/>
      <c r="K257" s="46"/>
      <c r="L257" s="40"/>
      <c r="M257" s="37"/>
      <c r="N257" s="294"/>
      <c r="O257" s="32"/>
      <c r="P257" s="567">
        <f t="shared" si="60"/>
        <v>0</v>
      </c>
      <c r="Q257" s="567">
        <f t="shared" si="61"/>
        <v>0</v>
      </c>
    </row>
    <row r="258" spans="1:17" x14ac:dyDescent="0.25">
      <c r="A258" s="582">
        <v>231</v>
      </c>
      <c r="B258" s="208" t="s">
        <v>801</v>
      </c>
      <c r="C258" s="40"/>
      <c r="D258" s="36"/>
      <c r="E258" s="108"/>
      <c r="F258" s="583"/>
      <c r="G258" s="44"/>
      <c r="H258" s="36"/>
      <c r="I258" s="37">
        <f t="shared" si="51"/>
        <v>0</v>
      </c>
      <c r="J258" s="294"/>
      <c r="K258" s="46"/>
      <c r="L258" s="40"/>
      <c r="M258" s="37"/>
      <c r="N258" s="294"/>
      <c r="O258" s="32"/>
      <c r="P258" s="567">
        <f t="shared" si="60"/>
        <v>0</v>
      </c>
      <c r="Q258" s="567">
        <f t="shared" si="61"/>
        <v>0</v>
      </c>
    </row>
    <row r="259" spans="1:17" x14ac:dyDescent="0.25">
      <c r="A259" s="582">
        <v>232</v>
      </c>
      <c r="B259" s="208" t="s">
        <v>802</v>
      </c>
      <c r="C259" s="40"/>
      <c r="D259" s="36"/>
      <c r="E259" s="108"/>
      <c r="F259" s="583"/>
      <c r="G259" s="44"/>
      <c r="H259" s="36"/>
      <c r="I259" s="37">
        <f t="shared" si="51"/>
        <v>0</v>
      </c>
      <c r="J259" s="294"/>
      <c r="K259" s="46"/>
      <c r="L259" s="40"/>
      <c r="M259" s="37"/>
      <c r="N259" s="294"/>
      <c r="O259" s="32"/>
      <c r="P259" s="567">
        <f t="shared" si="60"/>
        <v>0</v>
      </c>
      <c r="Q259" s="567">
        <f t="shared" si="61"/>
        <v>0</v>
      </c>
    </row>
    <row r="260" spans="1:17" x14ac:dyDescent="0.25">
      <c r="A260" s="582">
        <v>233</v>
      </c>
      <c r="B260" s="208" t="s">
        <v>2289</v>
      </c>
      <c r="C260" s="40"/>
      <c r="D260" s="36"/>
      <c r="E260" s="108"/>
      <c r="F260" s="583"/>
      <c r="G260" s="44"/>
      <c r="H260" s="36"/>
      <c r="I260" s="37">
        <f t="shared" si="51"/>
        <v>0</v>
      </c>
      <c r="J260" s="294"/>
      <c r="K260" s="46"/>
      <c r="L260" s="40"/>
      <c r="M260" s="37"/>
      <c r="N260" s="294"/>
      <c r="O260" s="32"/>
      <c r="P260" s="567"/>
      <c r="Q260" s="567"/>
    </row>
    <row r="261" spans="1:17" x14ac:dyDescent="0.25">
      <c r="A261" s="582">
        <v>234</v>
      </c>
      <c r="B261" s="208" t="s">
        <v>2290</v>
      </c>
      <c r="C261" s="40"/>
      <c r="D261" s="36"/>
      <c r="E261" s="108"/>
      <c r="F261" s="583"/>
      <c r="G261" s="44"/>
      <c r="H261" s="36"/>
      <c r="I261" s="37">
        <f t="shared" si="51"/>
        <v>0</v>
      </c>
      <c r="J261" s="294"/>
      <c r="K261" s="46"/>
      <c r="L261" s="40"/>
      <c r="M261" s="37"/>
      <c r="N261" s="294"/>
      <c r="O261" s="32"/>
      <c r="P261" s="567"/>
      <c r="Q261" s="567"/>
    </row>
    <row r="262" spans="1:17" x14ac:dyDescent="0.25">
      <c r="A262" s="582">
        <v>235</v>
      </c>
      <c r="B262" s="208" t="s">
        <v>2291</v>
      </c>
      <c r="C262" s="40"/>
      <c r="D262" s="36"/>
      <c r="E262" s="108"/>
      <c r="F262" s="583"/>
      <c r="G262" s="44"/>
      <c r="H262" s="36"/>
      <c r="I262" s="37">
        <f t="shared" si="51"/>
        <v>0</v>
      </c>
      <c r="J262" s="294"/>
      <c r="K262" s="46"/>
      <c r="L262" s="40"/>
      <c r="M262" s="37"/>
      <c r="N262" s="294"/>
      <c r="O262" s="32"/>
      <c r="P262" s="567"/>
      <c r="Q262" s="567"/>
    </row>
    <row r="263" spans="1:17" x14ac:dyDescent="0.25">
      <c r="A263" s="582">
        <v>236</v>
      </c>
      <c r="B263" s="208" t="s">
        <v>803</v>
      </c>
      <c r="C263" s="40"/>
      <c r="D263" s="36"/>
      <c r="E263" s="108"/>
      <c r="F263" s="583"/>
      <c r="G263" s="44"/>
      <c r="H263" s="36"/>
      <c r="I263" s="37">
        <f t="shared" si="51"/>
        <v>0</v>
      </c>
      <c r="J263" s="294"/>
      <c r="K263" s="46"/>
      <c r="L263" s="40"/>
      <c r="M263" s="37"/>
      <c r="N263" s="294"/>
      <c r="O263" s="32"/>
      <c r="P263" s="567">
        <f t="shared" si="60"/>
        <v>0</v>
      </c>
      <c r="Q263" s="567">
        <f t="shared" si="61"/>
        <v>0</v>
      </c>
    </row>
    <row r="264" spans="1:17" x14ac:dyDescent="0.25">
      <c r="A264" s="582">
        <v>237</v>
      </c>
      <c r="B264" s="208" t="s">
        <v>804</v>
      </c>
      <c r="C264" s="40"/>
      <c r="D264" s="36"/>
      <c r="E264" s="108"/>
      <c r="F264" s="583"/>
      <c r="G264" s="44"/>
      <c r="H264" s="36"/>
      <c r="I264" s="37">
        <f t="shared" si="51"/>
        <v>0</v>
      </c>
      <c r="J264" s="294"/>
      <c r="K264" s="46"/>
      <c r="L264" s="40"/>
      <c r="M264" s="37"/>
      <c r="N264" s="294"/>
      <c r="O264" s="32"/>
      <c r="P264" s="567">
        <f t="shared" si="60"/>
        <v>0</v>
      </c>
      <c r="Q264" s="567">
        <f t="shared" si="61"/>
        <v>0</v>
      </c>
    </row>
    <row r="265" spans="1:17" x14ac:dyDescent="0.25">
      <c r="A265" s="582">
        <v>238</v>
      </c>
      <c r="B265" s="208" t="s">
        <v>805</v>
      </c>
      <c r="C265" s="40"/>
      <c r="D265" s="36"/>
      <c r="E265" s="108"/>
      <c r="F265" s="583"/>
      <c r="G265" s="44"/>
      <c r="H265" s="36"/>
      <c r="I265" s="37">
        <f t="shared" si="51"/>
        <v>0</v>
      </c>
      <c r="J265" s="294"/>
      <c r="K265" s="46"/>
      <c r="L265" s="40"/>
      <c r="M265" s="37"/>
      <c r="N265" s="294"/>
      <c r="O265" s="32"/>
      <c r="P265" s="567">
        <f t="shared" si="60"/>
        <v>0</v>
      </c>
      <c r="Q265" s="567">
        <f t="shared" si="61"/>
        <v>0</v>
      </c>
    </row>
    <row r="266" spans="1:17" x14ac:dyDescent="0.25">
      <c r="A266" s="582">
        <v>239</v>
      </c>
      <c r="B266" s="208" t="s">
        <v>806</v>
      </c>
      <c r="C266" s="40"/>
      <c r="D266" s="36"/>
      <c r="E266" s="108"/>
      <c r="F266" s="583"/>
      <c r="G266" s="44"/>
      <c r="H266" s="36"/>
      <c r="I266" s="37">
        <f t="shared" si="51"/>
        <v>0</v>
      </c>
      <c r="J266" s="294"/>
      <c r="K266" s="46"/>
      <c r="L266" s="40"/>
      <c r="M266" s="37"/>
      <c r="N266" s="294"/>
      <c r="O266" s="32"/>
      <c r="P266" s="567">
        <f t="shared" si="60"/>
        <v>0</v>
      </c>
      <c r="Q266" s="567">
        <f t="shared" si="61"/>
        <v>0</v>
      </c>
    </row>
    <row r="267" spans="1:17" x14ac:dyDescent="0.25">
      <c r="A267" s="582">
        <v>240</v>
      </c>
      <c r="B267" s="208" t="s">
        <v>807</v>
      </c>
      <c r="C267" s="40"/>
      <c r="D267" s="36"/>
      <c r="E267" s="108"/>
      <c r="F267" s="583"/>
      <c r="G267" s="44"/>
      <c r="H267" s="36"/>
      <c r="I267" s="37">
        <f t="shared" si="51"/>
        <v>0</v>
      </c>
      <c r="J267" s="294"/>
      <c r="K267" s="46"/>
      <c r="L267" s="40"/>
      <c r="M267" s="37"/>
      <c r="N267" s="294"/>
      <c r="O267" s="32"/>
      <c r="P267" s="567">
        <f t="shared" si="60"/>
        <v>0</v>
      </c>
      <c r="Q267" s="567">
        <f t="shared" si="61"/>
        <v>0</v>
      </c>
    </row>
    <row r="268" spans="1:17" x14ac:dyDescent="0.25">
      <c r="A268" s="582">
        <v>241</v>
      </c>
      <c r="B268" s="208" t="s">
        <v>808</v>
      </c>
      <c r="C268" s="40"/>
      <c r="D268" s="36"/>
      <c r="E268" s="108"/>
      <c r="F268" s="583"/>
      <c r="G268" s="44"/>
      <c r="H268" s="36"/>
      <c r="I268" s="37">
        <f t="shared" si="51"/>
        <v>0</v>
      </c>
      <c r="J268" s="294"/>
      <c r="K268" s="46"/>
      <c r="L268" s="40"/>
      <c r="M268" s="37"/>
      <c r="N268" s="294"/>
      <c r="O268" s="32"/>
      <c r="P268" s="567">
        <f t="shared" si="60"/>
        <v>0</v>
      </c>
      <c r="Q268" s="567">
        <f t="shared" si="61"/>
        <v>0</v>
      </c>
    </row>
    <row r="269" spans="1:17" x14ac:dyDescent="0.25">
      <c r="A269" s="582">
        <v>242</v>
      </c>
      <c r="B269" s="208" t="s">
        <v>809</v>
      </c>
      <c r="C269" s="40"/>
      <c r="D269" s="36"/>
      <c r="E269" s="108"/>
      <c r="F269" s="583"/>
      <c r="G269" s="44"/>
      <c r="H269" s="36"/>
      <c r="I269" s="37">
        <f t="shared" si="51"/>
        <v>0</v>
      </c>
      <c r="J269" s="294"/>
      <c r="K269" s="46"/>
      <c r="L269" s="40"/>
      <c r="M269" s="37"/>
      <c r="N269" s="294"/>
      <c r="O269" s="32"/>
      <c r="P269" s="567">
        <f t="shared" si="60"/>
        <v>0</v>
      </c>
      <c r="Q269" s="567">
        <f t="shared" si="61"/>
        <v>0</v>
      </c>
    </row>
    <row r="270" spans="1:17" x14ac:dyDescent="0.25">
      <c r="A270" s="582">
        <v>243</v>
      </c>
      <c r="B270" s="208" t="s">
        <v>2292</v>
      </c>
      <c r="C270" s="40"/>
      <c r="D270" s="36"/>
      <c r="E270" s="108"/>
      <c r="F270" s="583"/>
      <c r="G270" s="44"/>
      <c r="H270" s="36"/>
      <c r="I270" s="37">
        <f t="shared" ref="I270:I333" si="62">H270*E270</f>
        <v>0</v>
      </c>
      <c r="J270" s="294"/>
      <c r="K270" s="46"/>
      <c r="L270" s="40"/>
      <c r="M270" s="37"/>
      <c r="N270" s="294"/>
      <c r="O270" s="32"/>
      <c r="P270" s="567"/>
      <c r="Q270" s="567"/>
    </row>
    <row r="271" spans="1:17" x14ac:dyDescent="0.25">
      <c r="A271" s="582">
        <v>244</v>
      </c>
      <c r="B271" s="208" t="s">
        <v>2293</v>
      </c>
      <c r="C271" s="40"/>
      <c r="D271" s="36"/>
      <c r="E271" s="108"/>
      <c r="F271" s="583"/>
      <c r="G271" s="44"/>
      <c r="H271" s="36"/>
      <c r="I271" s="37">
        <f t="shared" si="62"/>
        <v>0</v>
      </c>
      <c r="J271" s="294"/>
      <c r="K271" s="46"/>
      <c r="L271" s="40"/>
      <c r="M271" s="37"/>
      <c r="N271" s="294"/>
      <c r="O271" s="32"/>
      <c r="P271" s="567"/>
      <c r="Q271" s="567"/>
    </row>
    <row r="272" spans="1:17" x14ac:dyDescent="0.25">
      <c r="A272" s="582">
        <v>245</v>
      </c>
      <c r="B272" s="208" t="s">
        <v>2294</v>
      </c>
      <c r="C272" s="40"/>
      <c r="D272" s="36"/>
      <c r="E272" s="108"/>
      <c r="F272" s="583"/>
      <c r="G272" s="44"/>
      <c r="H272" s="36"/>
      <c r="I272" s="37">
        <f t="shared" si="62"/>
        <v>0</v>
      </c>
      <c r="J272" s="294"/>
      <c r="K272" s="46"/>
      <c r="L272" s="40"/>
      <c r="M272" s="37"/>
      <c r="N272" s="294"/>
      <c r="O272" s="32"/>
      <c r="P272" s="567"/>
      <c r="Q272" s="567"/>
    </row>
    <row r="273" spans="1:17" x14ac:dyDescent="0.25">
      <c r="A273" s="582"/>
      <c r="B273" s="599" t="s">
        <v>2295</v>
      </c>
      <c r="C273" s="40"/>
      <c r="D273" s="36"/>
      <c r="E273" s="108"/>
      <c r="F273" s="583"/>
      <c r="G273" s="44"/>
      <c r="H273" s="36"/>
      <c r="I273" s="37">
        <f t="shared" si="62"/>
        <v>0</v>
      </c>
      <c r="J273" s="294"/>
      <c r="K273" s="46"/>
      <c r="L273" s="40"/>
      <c r="M273" s="37"/>
      <c r="N273" s="294"/>
      <c r="O273" s="32"/>
      <c r="P273" s="567"/>
      <c r="Q273" s="567"/>
    </row>
    <row r="274" spans="1:17" x14ac:dyDescent="0.25">
      <c r="A274" s="582">
        <v>246</v>
      </c>
      <c r="B274" s="208" t="s">
        <v>2296</v>
      </c>
      <c r="C274" s="40"/>
      <c r="D274" s="36"/>
      <c r="E274" s="108"/>
      <c r="F274" s="583"/>
      <c r="G274" s="44"/>
      <c r="H274" s="36"/>
      <c r="I274" s="37">
        <f t="shared" si="62"/>
        <v>0</v>
      </c>
      <c r="J274" s="294"/>
      <c r="K274" s="46"/>
      <c r="L274" s="40"/>
      <c r="M274" s="37"/>
      <c r="N274" s="294"/>
      <c r="O274" s="32"/>
      <c r="P274" s="567"/>
      <c r="Q274" s="567"/>
    </row>
    <row r="275" spans="1:17" x14ac:dyDescent="0.25">
      <c r="A275" s="582">
        <v>247</v>
      </c>
      <c r="B275" s="208" t="s">
        <v>2297</v>
      </c>
      <c r="C275" s="40"/>
      <c r="D275" s="36"/>
      <c r="E275" s="86"/>
      <c r="F275" s="583"/>
      <c r="G275" s="44"/>
      <c r="H275" s="36"/>
      <c r="I275" s="37">
        <f t="shared" si="62"/>
        <v>0</v>
      </c>
      <c r="J275" s="294"/>
      <c r="K275" s="46"/>
      <c r="L275" s="40"/>
      <c r="M275" s="37"/>
      <c r="N275" s="294"/>
      <c r="O275" s="32"/>
      <c r="P275" s="567">
        <f t="shared" ref="P275" si="63">N275+L275+J275+H275</f>
        <v>0</v>
      </c>
      <c r="Q275" s="567">
        <f t="shared" ref="Q275" si="64">P275-D275</f>
        <v>0</v>
      </c>
    </row>
    <row r="276" spans="1:17" x14ac:dyDescent="0.25">
      <c r="A276" s="582">
        <v>248</v>
      </c>
      <c r="B276" s="208" t="s">
        <v>2298</v>
      </c>
      <c r="C276" s="40"/>
      <c r="D276" s="36"/>
      <c r="E276" s="108"/>
      <c r="F276" s="583"/>
      <c r="G276" s="44"/>
      <c r="H276" s="36"/>
      <c r="I276" s="37">
        <f t="shared" si="62"/>
        <v>0</v>
      </c>
      <c r="J276" s="294"/>
      <c r="K276" s="46"/>
      <c r="L276" s="40"/>
      <c r="M276" s="37"/>
      <c r="N276" s="294"/>
      <c r="O276" s="32"/>
      <c r="P276" s="567"/>
      <c r="Q276" s="567"/>
    </row>
    <row r="277" spans="1:17" x14ac:dyDescent="0.25">
      <c r="A277" s="582">
        <v>249</v>
      </c>
      <c r="B277" s="208" t="s">
        <v>2299</v>
      </c>
      <c r="C277" s="40"/>
      <c r="D277" s="36"/>
      <c r="E277" s="108"/>
      <c r="F277" s="583"/>
      <c r="G277" s="44"/>
      <c r="H277" s="36"/>
      <c r="I277" s="37">
        <f t="shared" si="62"/>
        <v>0</v>
      </c>
      <c r="J277" s="294"/>
      <c r="K277" s="46"/>
      <c r="L277" s="40"/>
      <c r="M277" s="37"/>
      <c r="N277" s="294"/>
      <c r="O277" s="32"/>
      <c r="P277" s="567"/>
      <c r="Q277" s="567"/>
    </row>
    <row r="278" spans="1:17" x14ac:dyDescent="0.25">
      <c r="A278" s="582">
        <v>250</v>
      </c>
      <c r="B278" s="208" t="s">
        <v>2300</v>
      </c>
      <c r="C278" s="40"/>
      <c r="D278" s="36"/>
      <c r="E278" s="108"/>
      <c r="F278" s="583"/>
      <c r="G278" s="44"/>
      <c r="H278" s="36"/>
      <c r="I278" s="37">
        <f t="shared" si="62"/>
        <v>0</v>
      </c>
      <c r="J278" s="294"/>
      <c r="K278" s="46"/>
      <c r="L278" s="40"/>
      <c r="M278" s="37"/>
      <c r="N278" s="294"/>
      <c r="O278" s="32"/>
      <c r="P278" s="567"/>
      <c r="Q278" s="567"/>
    </row>
    <row r="279" spans="1:17" x14ac:dyDescent="0.25">
      <c r="A279" s="582">
        <v>251</v>
      </c>
      <c r="B279" s="208" t="s">
        <v>2301</v>
      </c>
      <c r="C279" s="40"/>
      <c r="D279" s="36"/>
      <c r="E279" s="108"/>
      <c r="F279" s="583"/>
      <c r="G279" s="44"/>
      <c r="H279" s="36"/>
      <c r="I279" s="37">
        <f t="shared" si="62"/>
        <v>0</v>
      </c>
      <c r="J279" s="294"/>
      <c r="K279" s="46"/>
      <c r="L279" s="40"/>
      <c r="M279" s="37"/>
      <c r="N279" s="294"/>
      <c r="O279" s="32"/>
      <c r="P279" s="567"/>
      <c r="Q279" s="567"/>
    </row>
    <row r="280" spans="1:17" x14ac:dyDescent="0.25">
      <c r="A280" s="582"/>
      <c r="B280" s="599" t="s">
        <v>2302</v>
      </c>
      <c r="C280" s="40"/>
      <c r="D280" s="36"/>
      <c r="E280" s="108"/>
      <c r="F280" s="583"/>
      <c r="G280" s="44"/>
      <c r="H280" s="36"/>
      <c r="I280" s="37">
        <f t="shared" si="62"/>
        <v>0</v>
      </c>
      <c r="J280" s="294"/>
      <c r="K280" s="46"/>
      <c r="L280" s="40"/>
      <c r="M280" s="37"/>
      <c r="N280" s="294"/>
      <c r="O280" s="32"/>
      <c r="P280" s="567"/>
      <c r="Q280" s="567"/>
    </row>
    <row r="281" spans="1:17" x14ac:dyDescent="0.25">
      <c r="A281" s="582">
        <v>252</v>
      </c>
      <c r="B281" s="208" t="s">
        <v>2303</v>
      </c>
      <c r="C281" s="40"/>
      <c r="D281" s="36"/>
      <c r="E281" s="108"/>
      <c r="F281" s="583"/>
      <c r="G281" s="44"/>
      <c r="H281" s="36"/>
      <c r="I281" s="37">
        <f t="shared" si="62"/>
        <v>0</v>
      </c>
      <c r="J281" s="294"/>
      <c r="K281" s="46"/>
      <c r="L281" s="40"/>
      <c r="M281" s="37"/>
      <c r="N281" s="294"/>
      <c r="O281" s="32"/>
      <c r="P281" s="567"/>
      <c r="Q281" s="567"/>
    </row>
    <row r="282" spans="1:17" x14ac:dyDescent="0.25">
      <c r="A282" s="582">
        <v>253</v>
      </c>
      <c r="B282" s="208" t="s">
        <v>2277</v>
      </c>
      <c r="C282" s="40"/>
      <c r="D282" s="36"/>
      <c r="E282" s="86"/>
      <c r="F282" s="583"/>
      <c r="G282" s="44"/>
      <c r="H282" s="36"/>
      <c r="I282" s="37">
        <f t="shared" si="62"/>
        <v>0</v>
      </c>
      <c r="J282" s="294"/>
      <c r="K282" s="46"/>
      <c r="L282" s="40"/>
      <c r="M282" s="37"/>
      <c r="N282" s="294"/>
      <c r="O282" s="32"/>
      <c r="P282" s="567">
        <f t="shared" ref="P282" si="65">N282+L282+J282+H282</f>
        <v>0</v>
      </c>
      <c r="Q282" s="567">
        <f t="shared" ref="Q282" si="66">P282-D282</f>
        <v>0</v>
      </c>
    </row>
    <row r="283" spans="1:17" x14ac:dyDescent="0.25">
      <c r="A283" s="582">
        <v>254</v>
      </c>
      <c r="B283" s="208" t="s">
        <v>2304</v>
      </c>
      <c r="C283" s="40"/>
      <c r="D283" s="36"/>
      <c r="E283" s="108"/>
      <c r="F283" s="583"/>
      <c r="G283" s="44"/>
      <c r="H283" s="36"/>
      <c r="I283" s="37">
        <f t="shared" si="62"/>
        <v>0</v>
      </c>
      <c r="J283" s="294"/>
      <c r="K283" s="46"/>
      <c r="L283" s="40"/>
      <c r="M283" s="37"/>
      <c r="N283" s="294"/>
      <c r="O283" s="32"/>
      <c r="P283" s="567"/>
      <c r="Q283" s="567"/>
    </row>
    <row r="284" spans="1:17" x14ac:dyDescent="0.25">
      <c r="A284" s="582">
        <v>255</v>
      </c>
      <c r="B284" s="208" t="s">
        <v>949</v>
      </c>
      <c r="C284" s="40"/>
      <c r="D284" s="36"/>
      <c r="E284" s="86"/>
      <c r="F284" s="583"/>
      <c r="G284" s="44"/>
      <c r="H284" s="36"/>
      <c r="I284" s="37">
        <f t="shared" si="62"/>
        <v>0</v>
      </c>
      <c r="J284" s="294"/>
      <c r="K284" s="46"/>
      <c r="L284" s="40"/>
      <c r="M284" s="37"/>
      <c r="N284" s="294"/>
      <c r="O284" s="32"/>
      <c r="P284" s="567">
        <f t="shared" ref="P284" si="67">N284+L284+J284+H284</f>
        <v>0</v>
      </c>
      <c r="Q284" s="567">
        <f t="shared" ref="Q284" si="68">P284-D284</f>
        <v>0</v>
      </c>
    </row>
    <row r="285" spans="1:17" x14ac:dyDescent="0.25">
      <c r="A285" s="582">
        <v>256</v>
      </c>
      <c r="B285" s="208" t="s">
        <v>2305</v>
      </c>
      <c r="C285" s="40"/>
      <c r="D285" s="36"/>
      <c r="E285" s="108"/>
      <c r="F285" s="583"/>
      <c r="G285" s="44"/>
      <c r="H285" s="36"/>
      <c r="I285" s="37">
        <f t="shared" si="62"/>
        <v>0</v>
      </c>
      <c r="J285" s="294"/>
      <c r="K285" s="46"/>
      <c r="L285" s="40"/>
      <c r="M285" s="37"/>
      <c r="N285" s="294"/>
      <c r="O285" s="32"/>
      <c r="P285" s="567"/>
      <c r="Q285" s="567"/>
    </row>
    <row r="286" spans="1:17" x14ac:dyDescent="0.25">
      <c r="A286" s="582"/>
      <c r="B286" s="107" t="s">
        <v>2306</v>
      </c>
      <c r="C286" s="40"/>
      <c r="D286" s="36"/>
      <c r="E286" s="86"/>
      <c r="F286" s="583"/>
      <c r="G286" s="44"/>
      <c r="H286" s="36"/>
      <c r="I286" s="37">
        <f t="shared" si="62"/>
        <v>0</v>
      </c>
      <c r="J286" s="294"/>
      <c r="K286" s="46"/>
      <c r="L286" s="40"/>
      <c r="M286" s="37"/>
      <c r="N286" s="294"/>
      <c r="O286" s="32"/>
      <c r="P286" s="567">
        <f t="shared" si="60"/>
        <v>0</v>
      </c>
      <c r="Q286" s="567">
        <f t="shared" si="61"/>
        <v>0</v>
      </c>
    </row>
    <row r="287" spans="1:17" x14ac:dyDescent="0.25">
      <c r="A287" s="582">
        <v>257</v>
      </c>
      <c r="B287" s="208" t="s">
        <v>2307</v>
      </c>
      <c r="C287" s="40"/>
      <c r="D287" s="36"/>
      <c r="E287" s="86"/>
      <c r="F287" s="583"/>
      <c r="G287" s="44"/>
      <c r="H287" s="36"/>
      <c r="I287" s="37">
        <f t="shared" si="62"/>
        <v>0</v>
      </c>
      <c r="J287" s="294"/>
      <c r="K287" s="46"/>
      <c r="L287" s="40"/>
      <c r="M287" s="37"/>
      <c r="N287" s="294"/>
      <c r="O287" s="32"/>
      <c r="P287" s="567"/>
      <c r="Q287" s="567"/>
    </row>
    <row r="288" spans="1:17" x14ac:dyDescent="0.25">
      <c r="A288" s="582">
        <v>258</v>
      </c>
      <c r="B288" s="208" t="s">
        <v>2308</v>
      </c>
      <c r="C288" s="40"/>
      <c r="D288" s="36"/>
      <c r="E288" s="86"/>
      <c r="F288" s="583"/>
      <c r="G288" s="44"/>
      <c r="H288" s="36"/>
      <c r="I288" s="37">
        <f t="shared" si="62"/>
        <v>0</v>
      </c>
      <c r="J288" s="294"/>
      <c r="K288" s="46"/>
      <c r="L288" s="40"/>
      <c r="M288" s="37"/>
      <c r="N288" s="294"/>
      <c r="O288" s="32"/>
      <c r="P288" s="567"/>
      <c r="Q288" s="567"/>
    </row>
    <row r="289" spans="1:17" x14ac:dyDescent="0.25">
      <c r="A289" s="582"/>
      <c r="B289" s="107" t="s">
        <v>2309</v>
      </c>
      <c r="C289" s="40"/>
      <c r="D289" s="36"/>
      <c r="E289" s="86"/>
      <c r="F289" s="583"/>
      <c r="G289" s="44"/>
      <c r="H289" s="36"/>
      <c r="I289" s="37">
        <f t="shared" si="62"/>
        <v>0</v>
      </c>
      <c r="J289" s="294"/>
      <c r="K289" s="46"/>
      <c r="L289" s="40"/>
      <c r="M289" s="37"/>
      <c r="N289" s="294"/>
      <c r="O289" s="32"/>
      <c r="P289" s="567"/>
      <c r="Q289" s="567"/>
    </row>
    <row r="290" spans="1:17" x14ac:dyDescent="0.25">
      <c r="A290" s="582">
        <v>259</v>
      </c>
      <c r="B290" s="208" t="s">
        <v>810</v>
      </c>
      <c r="C290" s="40"/>
      <c r="D290" s="36"/>
      <c r="E290" s="86"/>
      <c r="F290" s="583"/>
      <c r="G290" s="44"/>
      <c r="H290" s="36"/>
      <c r="I290" s="37">
        <f t="shared" si="62"/>
        <v>0</v>
      </c>
      <c r="J290" s="294"/>
      <c r="K290" s="46"/>
      <c r="L290" s="40"/>
      <c r="M290" s="37"/>
      <c r="N290" s="294"/>
      <c r="O290" s="32"/>
      <c r="P290" s="567"/>
      <c r="Q290" s="567"/>
    </row>
    <row r="291" spans="1:17" x14ac:dyDescent="0.25">
      <c r="A291" s="582">
        <v>260</v>
      </c>
      <c r="B291" s="208" t="s">
        <v>2310</v>
      </c>
      <c r="C291" s="40"/>
      <c r="D291" s="36"/>
      <c r="E291" s="86"/>
      <c r="F291" s="583"/>
      <c r="G291" s="44"/>
      <c r="H291" s="36"/>
      <c r="I291" s="37">
        <f t="shared" si="62"/>
        <v>0</v>
      </c>
      <c r="J291" s="294"/>
      <c r="K291" s="46"/>
      <c r="L291" s="40"/>
      <c r="M291" s="37"/>
      <c r="N291" s="294"/>
      <c r="O291" s="32"/>
      <c r="P291" s="567">
        <f t="shared" si="60"/>
        <v>0</v>
      </c>
      <c r="Q291" s="567">
        <f t="shared" si="61"/>
        <v>0</v>
      </c>
    </row>
    <row r="292" spans="1:17" x14ac:dyDescent="0.25">
      <c r="A292" s="582">
        <v>261</v>
      </c>
      <c r="B292" s="208" t="s">
        <v>2272</v>
      </c>
      <c r="C292" s="40"/>
      <c r="D292" s="36"/>
      <c r="E292" s="86"/>
      <c r="F292" s="583"/>
      <c r="G292" s="44"/>
      <c r="H292" s="36"/>
      <c r="I292" s="37">
        <f t="shared" si="62"/>
        <v>0</v>
      </c>
      <c r="J292" s="294"/>
      <c r="K292" s="46"/>
      <c r="L292" s="40"/>
      <c r="M292" s="37"/>
      <c r="N292" s="294"/>
      <c r="O292" s="32"/>
      <c r="P292" s="567"/>
      <c r="Q292" s="567"/>
    </row>
    <row r="293" spans="1:17" x14ac:dyDescent="0.25">
      <c r="A293" s="582">
        <v>262</v>
      </c>
      <c r="B293" s="208" t="s">
        <v>2311</v>
      </c>
      <c r="C293" s="40"/>
      <c r="D293" s="36"/>
      <c r="E293" s="86"/>
      <c r="F293" s="583"/>
      <c r="G293" s="44"/>
      <c r="H293" s="36"/>
      <c r="I293" s="37">
        <f t="shared" si="62"/>
        <v>0</v>
      </c>
      <c r="J293" s="294"/>
      <c r="K293" s="46"/>
      <c r="L293" s="40"/>
      <c r="M293" s="37"/>
      <c r="N293" s="294"/>
      <c r="O293" s="32"/>
      <c r="P293" s="567"/>
      <c r="Q293" s="567"/>
    </row>
    <row r="294" spans="1:17" x14ac:dyDescent="0.25">
      <c r="A294" s="582">
        <v>263</v>
      </c>
      <c r="B294" s="250" t="s">
        <v>811</v>
      </c>
      <c r="C294" s="40"/>
      <c r="D294" s="36"/>
      <c r="E294" s="86"/>
      <c r="F294" s="583"/>
      <c r="G294" s="44"/>
      <c r="H294" s="36"/>
      <c r="I294" s="37">
        <f t="shared" si="62"/>
        <v>0</v>
      </c>
      <c r="J294" s="294"/>
      <c r="K294" s="46"/>
      <c r="L294" s="40"/>
      <c r="M294" s="37"/>
      <c r="N294" s="294"/>
      <c r="O294" s="32"/>
      <c r="P294" s="567">
        <f t="shared" si="60"/>
        <v>0</v>
      </c>
      <c r="Q294" s="567">
        <f t="shared" si="61"/>
        <v>0</v>
      </c>
    </row>
    <row r="295" spans="1:17" x14ac:dyDescent="0.25">
      <c r="A295" s="582">
        <v>264</v>
      </c>
      <c r="B295" s="208" t="s">
        <v>812</v>
      </c>
      <c r="C295" s="40"/>
      <c r="D295" s="36"/>
      <c r="E295" s="86"/>
      <c r="F295" s="583"/>
      <c r="G295" s="44"/>
      <c r="H295" s="36"/>
      <c r="I295" s="37">
        <f t="shared" si="62"/>
        <v>0</v>
      </c>
      <c r="J295" s="294"/>
      <c r="K295" s="46"/>
      <c r="L295" s="40"/>
      <c r="M295" s="37"/>
      <c r="N295" s="294"/>
      <c r="O295" s="32"/>
      <c r="P295" s="567">
        <f t="shared" si="60"/>
        <v>0</v>
      </c>
      <c r="Q295" s="567">
        <f t="shared" si="61"/>
        <v>0</v>
      </c>
    </row>
    <row r="296" spans="1:17" x14ac:dyDescent="0.25">
      <c r="A296" s="582">
        <v>265</v>
      </c>
      <c r="B296" s="208" t="s">
        <v>731</v>
      </c>
      <c r="C296" s="40"/>
      <c r="D296" s="36"/>
      <c r="E296" s="86"/>
      <c r="F296" s="583"/>
      <c r="G296" s="44"/>
      <c r="H296" s="36"/>
      <c r="I296" s="37">
        <f t="shared" si="62"/>
        <v>0</v>
      </c>
      <c r="J296" s="294"/>
      <c r="K296" s="46"/>
      <c r="L296" s="40"/>
      <c r="M296" s="37"/>
      <c r="N296" s="294"/>
      <c r="O296" s="32"/>
      <c r="P296" s="567">
        <f t="shared" si="60"/>
        <v>0</v>
      </c>
      <c r="Q296" s="567">
        <f t="shared" si="61"/>
        <v>0</v>
      </c>
    </row>
    <row r="297" spans="1:17" x14ac:dyDescent="0.25">
      <c r="A297" s="582">
        <v>266</v>
      </c>
      <c r="B297" s="208" t="s">
        <v>813</v>
      </c>
      <c r="C297" s="40"/>
      <c r="D297" s="36"/>
      <c r="E297" s="86"/>
      <c r="F297" s="583"/>
      <c r="G297" s="44"/>
      <c r="H297" s="36"/>
      <c r="I297" s="37">
        <f t="shared" si="62"/>
        <v>0</v>
      </c>
      <c r="J297" s="294"/>
      <c r="K297" s="46"/>
      <c r="L297" s="40"/>
      <c r="M297" s="37"/>
      <c r="N297" s="294"/>
      <c r="O297" s="32"/>
      <c r="P297" s="567">
        <f t="shared" si="60"/>
        <v>0</v>
      </c>
      <c r="Q297" s="567">
        <f t="shared" si="61"/>
        <v>0</v>
      </c>
    </row>
    <row r="298" spans="1:17" x14ac:dyDescent="0.25">
      <c r="A298" s="582">
        <v>267</v>
      </c>
      <c r="B298" s="208" t="s">
        <v>814</v>
      </c>
      <c r="C298" s="40"/>
      <c r="D298" s="36"/>
      <c r="E298" s="86"/>
      <c r="F298" s="583"/>
      <c r="G298" s="44"/>
      <c r="H298" s="36"/>
      <c r="I298" s="37">
        <f t="shared" si="62"/>
        <v>0</v>
      </c>
      <c r="J298" s="294"/>
      <c r="K298" s="46"/>
      <c r="L298" s="40"/>
      <c r="M298" s="37"/>
      <c r="N298" s="294"/>
      <c r="O298" s="32"/>
      <c r="P298" s="567">
        <f t="shared" si="60"/>
        <v>0</v>
      </c>
      <c r="Q298" s="567">
        <f t="shared" si="61"/>
        <v>0</v>
      </c>
    </row>
    <row r="299" spans="1:17" x14ac:dyDescent="0.25">
      <c r="A299" s="582">
        <v>268</v>
      </c>
      <c r="B299" s="208" t="s">
        <v>815</v>
      </c>
      <c r="C299" s="40"/>
      <c r="D299" s="36"/>
      <c r="E299" s="86"/>
      <c r="F299" s="583"/>
      <c r="G299" s="44"/>
      <c r="H299" s="36"/>
      <c r="I299" s="37">
        <f t="shared" si="62"/>
        <v>0</v>
      </c>
      <c r="J299" s="294"/>
      <c r="K299" s="46"/>
      <c r="L299" s="40"/>
      <c r="M299" s="37"/>
      <c r="N299" s="294"/>
      <c r="O299" s="32"/>
      <c r="P299" s="567">
        <f t="shared" si="60"/>
        <v>0</v>
      </c>
      <c r="Q299" s="567">
        <f t="shared" si="61"/>
        <v>0</v>
      </c>
    </row>
    <row r="300" spans="1:17" x14ac:dyDescent="0.25">
      <c r="A300" s="582">
        <v>269</v>
      </c>
      <c r="B300" s="208" t="s">
        <v>816</v>
      </c>
      <c r="C300" s="40"/>
      <c r="D300" s="36"/>
      <c r="E300" s="86"/>
      <c r="F300" s="583"/>
      <c r="G300" s="44"/>
      <c r="H300" s="36"/>
      <c r="I300" s="37">
        <f t="shared" si="62"/>
        <v>0</v>
      </c>
      <c r="J300" s="294"/>
      <c r="K300" s="46"/>
      <c r="L300" s="40"/>
      <c r="M300" s="37"/>
      <c r="N300" s="294"/>
      <c r="O300" s="32"/>
      <c r="P300" s="567">
        <f t="shared" si="60"/>
        <v>0</v>
      </c>
      <c r="Q300" s="567">
        <f t="shared" si="61"/>
        <v>0</v>
      </c>
    </row>
    <row r="301" spans="1:17" x14ac:dyDescent="0.25">
      <c r="A301" s="582">
        <v>270</v>
      </c>
      <c r="B301" s="208" t="s">
        <v>817</v>
      </c>
      <c r="C301" s="40"/>
      <c r="D301" s="36"/>
      <c r="E301" s="108"/>
      <c r="F301" s="583"/>
      <c r="G301" s="44"/>
      <c r="H301" s="36"/>
      <c r="I301" s="37">
        <f t="shared" si="62"/>
        <v>0</v>
      </c>
      <c r="J301" s="294"/>
      <c r="K301" s="46"/>
      <c r="L301" s="40"/>
      <c r="M301" s="37"/>
      <c r="N301" s="294"/>
      <c r="O301" s="32"/>
      <c r="P301" s="567">
        <f t="shared" si="60"/>
        <v>0</v>
      </c>
      <c r="Q301" s="567">
        <f t="shared" si="61"/>
        <v>0</v>
      </c>
    </row>
    <row r="302" spans="1:17" x14ac:dyDescent="0.25">
      <c r="A302" s="582">
        <v>271</v>
      </c>
      <c r="B302" s="208" t="s">
        <v>818</v>
      </c>
      <c r="C302" s="40"/>
      <c r="D302" s="36"/>
      <c r="E302" s="86"/>
      <c r="F302" s="583"/>
      <c r="G302" s="44"/>
      <c r="H302" s="36"/>
      <c r="I302" s="37">
        <f t="shared" si="62"/>
        <v>0</v>
      </c>
      <c r="J302" s="294"/>
      <c r="K302" s="46"/>
      <c r="L302" s="40"/>
      <c r="M302" s="37"/>
      <c r="N302" s="294"/>
      <c r="O302" s="32"/>
      <c r="P302" s="567">
        <f t="shared" si="60"/>
        <v>0</v>
      </c>
      <c r="Q302" s="567">
        <f t="shared" si="61"/>
        <v>0</v>
      </c>
    </row>
    <row r="303" spans="1:17" x14ac:dyDescent="0.25">
      <c r="A303" s="582">
        <v>272</v>
      </c>
      <c r="B303" s="208" t="s">
        <v>819</v>
      </c>
      <c r="C303" s="40"/>
      <c r="D303" s="36"/>
      <c r="E303" s="86"/>
      <c r="F303" s="583"/>
      <c r="G303" s="44"/>
      <c r="H303" s="36"/>
      <c r="I303" s="37">
        <f t="shared" si="62"/>
        <v>0</v>
      </c>
      <c r="J303" s="294"/>
      <c r="K303" s="46"/>
      <c r="L303" s="40"/>
      <c r="M303" s="37"/>
      <c r="N303" s="294"/>
      <c r="O303" s="32"/>
      <c r="P303" s="567">
        <f t="shared" si="60"/>
        <v>0</v>
      </c>
      <c r="Q303" s="567">
        <f t="shared" si="61"/>
        <v>0</v>
      </c>
    </row>
    <row r="304" spans="1:17" x14ac:dyDescent="0.25">
      <c r="A304" s="582">
        <v>273</v>
      </c>
      <c r="B304" s="208" t="s">
        <v>820</v>
      </c>
      <c r="C304" s="40"/>
      <c r="D304" s="36"/>
      <c r="E304" s="86"/>
      <c r="F304" s="583"/>
      <c r="G304" s="44"/>
      <c r="H304" s="36"/>
      <c r="I304" s="37">
        <f t="shared" si="62"/>
        <v>0</v>
      </c>
      <c r="J304" s="294"/>
      <c r="K304" s="46"/>
      <c r="L304" s="40"/>
      <c r="M304" s="37"/>
      <c r="N304" s="294"/>
      <c r="O304" s="32"/>
      <c r="P304" s="567">
        <f t="shared" si="60"/>
        <v>0</v>
      </c>
      <c r="Q304" s="567">
        <f t="shared" si="61"/>
        <v>0</v>
      </c>
    </row>
    <row r="305" spans="1:17" x14ac:dyDescent="0.25">
      <c r="A305" s="582">
        <v>274</v>
      </c>
      <c r="B305" s="208" t="s">
        <v>821</v>
      </c>
      <c r="C305" s="40"/>
      <c r="D305" s="36"/>
      <c r="E305" s="86"/>
      <c r="F305" s="583"/>
      <c r="G305" s="44"/>
      <c r="H305" s="36"/>
      <c r="I305" s="37">
        <f t="shared" si="62"/>
        <v>0</v>
      </c>
      <c r="J305" s="294"/>
      <c r="K305" s="46"/>
      <c r="L305" s="40"/>
      <c r="M305" s="37"/>
      <c r="N305" s="294"/>
      <c r="O305" s="32"/>
      <c r="P305" s="567">
        <f t="shared" ref="P305:P368" si="69">N305+L305+J305+H305</f>
        <v>0</v>
      </c>
      <c r="Q305" s="567">
        <f t="shared" ref="Q305:Q368" si="70">P305-D305</f>
        <v>0</v>
      </c>
    </row>
    <row r="306" spans="1:17" x14ac:dyDescent="0.25">
      <c r="A306" s="582">
        <v>275</v>
      </c>
      <c r="B306" s="208" t="s">
        <v>657</v>
      </c>
      <c r="C306" s="40"/>
      <c r="D306" s="36"/>
      <c r="E306" s="108"/>
      <c r="F306" s="583"/>
      <c r="G306" s="44"/>
      <c r="H306" s="36"/>
      <c r="I306" s="37">
        <f t="shared" si="62"/>
        <v>0</v>
      </c>
      <c r="J306" s="294"/>
      <c r="K306" s="46"/>
      <c r="L306" s="40"/>
      <c r="M306" s="37"/>
      <c r="N306" s="294"/>
      <c r="O306" s="32"/>
      <c r="P306" s="567">
        <f t="shared" si="69"/>
        <v>0</v>
      </c>
      <c r="Q306" s="567">
        <f t="shared" si="70"/>
        <v>0</v>
      </c>
    </row>
    <row r="307" spans="1:17" x14ac:dyDescent="0.25">
      <c r="A307" s="582">
        <v>276</v>
      </c>
      <c r="B307" s="208" t="s">
        <v>822</v>
      </c>
      <c r="C307" s="40"/>
      <c r="D307" s="36"/>
      <c r="E307" s="86"/>
      <c r="F307" s="583"/>
      <c r="G307" s="44"/>
      <c r="H307" s="36"/>
      <c r="I307" s="37">
        <f t="shared" si="62"/>
        <v>0</v>
      </c>
      <c r="J307" s="294"/>
      <c r="K307" s="46"/>
      <c r="L307" s="40"/>
      <c r="M307" s="37"/>
      <c r="N307" s="294"/>
      <c r="O307" s="32"/>
      <c r="P307" s="567">
        <f t="shared" si="69"/>
        <v>0</v>
      </c>
      <c r="Q307" s="567">
        <f t="shared" si="70"/>
        <v>0</v>
      </c>
    </row>
    <row r="308" spans="1:17" x14ac:dyDescent="0.25">
      <c r="A308" s="582">
        <v>277</v>
      </c>
      <c r="B308" s="208" t="s">
        <v>823</v>
      </c>
      <c r="C308" s="40"/>
      <c r="D308" s="36"/>
      <c r="E308" s="86"/>
      <c r="F308" s="583"/>
      <c r="G308" s="44"/>
      <c r="H308" s="36"/>
      <c r="I308" s="37">
        <f t="shared" si="62"/>
        <v>0</v>
      </c>
      <c r="J308" s="294"/>
      <c r="K308" s="46"/>
      <c r="L308" s="40"/>
      <c r="M308" s="37"/>
      <c r="N308" s="294"/>
      <c r="O308" s="32"/>
      <c r="P308" s="567">
        <f t="shared" si="69"/>
        <v>0</v>
      </c>
      <c r="Q308" s="567">
        <f t="shared" si="70"/>
        <v>0</v>
      </c>
    </row>
    <row r="309" spans="1:17" x14ac:dyDescent="0.25">
      <c r="A309" s="582">
        <v>278</v>
      </c>
      <c r="B309" s="208" t="s">
        <v>824</v>
      </c>
      <c r="C309" s="40"/>
      <c r="D309" s="36"/>
      <c r="E309" s="86"/>
      <c r="F309" s="583"/>
      <c r="G309" s="44"/>
      <c r="H309" s="36"/>
      <c r="I309" s="37">
        <f t="shared" si="62"/>
        <v>0</v>
      </c>
      <c r="J309" s="294"/>
      <c r="K309" s="46"/>
      <c r="L309" s="40"/>
      <c r="M309" s="37"/>
      <c r="N309" s="294"/>
      <c r="O309" s="32"/>
      <c r="P309" s="567">
        <f t="shared" si="69"/>
        <v>0</v>
      </c>
      <c r="Q309" s="567">
        <f t="shared" si="70"/>
        <v>0</v>
      </c>
    </row>
    <row r="310" spans="1:17" x14ac:dyDescent="0.25">
      <c r="A310" s="582">
        <v>279</v>
      </c>
      <c r="B310" s="208" t="s">
        <v>825</v>
      </c>
      <c r="C310" s="40"/>
      <c r="D310" s="36"/>
      <c r="E310" s="86"/>
      <c r="F310" s="583"/>
      <c r="G310" s="44"/>
      <c r="H310" s="36"/>
      <c r="I310" s="37">
        <f t="shared" si="62"/>
        <v>0</v>
      </c>
      <c r="J310" s="294"/>
      <c r="K310" s="46"/>
      <c r="L310" s="40"/>
      <c r="M310" s="37"/>
      <c r="N310" s="294"/>
      <c r="O310" s="32"/>
      <c r="P310" s="567">
        <f t="shared" si="69"/>
        <v>0</v>
      </c>
      <c r="Q310" s="567">
        <f t="shared" si="70"/>
        <v>0</v>
      </c>
    </row>
    <row r="311" spans="1:17" x14ac:dyDescent="0.25">
      <c r="A311" s="582">
        <v>280</v>
      </c>
      <c r="B311" s="208" t="s">
        <v>826</v>
      </c>
      <c r="C311" s="40"/>
      <c r="D311" s="36"/>
      <c r="E311" s="86"/>
      <c r="F311" s="583"/>
      <c r="G311" s="44"/>
      <c r="H311" s="36"/>
      <c r="I311" s="37">
        <f t="shared" si="62"/>
        <v>0</v>
      </c>
      <c r="J311" s="294"/>
      <c r="K311" s="46"/>
      <c r="L311" s="40"/>
      <c r="M311" s="37"/>
      <c r="N311" s="294"/>
      <c r="O311" s="32"/>
      <c r="P311" s="567">
        <f t="shared" si="69"/>
        <v>0</v>
      </c>
      <c r="Q311" s="567">
        <f t="shared" si="70"/>
        <v>0</v>
      </c>
    </row>
    <row r="312" spans="1:17" x14ac:dyDescent="0.25">
      <c r="A312" s="582">
        <v>281</v>
      </c>
      <c r="B312" s="208" t="s">
        <v>827</v>
      </c>
      <c r="C312" s="40"/>
      <c r="D312" s="36"/>
      <c r="E312" s="86"/>
      <c r="F312" s="583"/>
      <c r="G312" s="44"/>
      <c r="H312" s="36"/>
      <c r="I312" s="37">
        <f t="shared" si="62"/>
        <v>0</v>
      </c>
      <c r="J312" s="294"/>
      <c r="K312" s="46"/>
      <c r="L312" s="40"/>
      <c r="M312" s="37"/>
      <c r="N312" s="294"/>
      <c r="O312" s="32"/>
      <c r="P312" s="567">
        <f t="shared" si="69"/>
        <v>0</v>
      </c>
      <c r="Q312" s="567">
        <f t="shared" si="70"/>
        <v>0</v>
      </c>
    </row>
    <row r="313" spans="1:17" x14ac:dyDescent="0.25">
      <c r="A313" s="582">
        <v>282</v>
      </c>
      <c r="B313" s="208" t="s">
        <v>828</v>
      </c>
      <c r="C313" s="40"/>
      <c r="D313" s="36"/>
      <c r="E313" s="86"/>
      <c r="F313" s="583"/>
      <c r="G313" s="44"/>
      <c r="H313" s="36"/>
      <c r="I313" s="37">
        <f t="shared" si="62"/>
        <v>0</v>
      </c>
      <c r="J313" s="294"/>
      <c r="K313" s="46"/>
      <c r="L313" s="40"/>
      <c r="M313" s="37"/>
      <c r="N313" s="294"/>
      <c r="O313" s="32"/>
      <c r="P313" s="567">
        <f t="shared" si="69"/>
        <v>0</v>
      </c>
      <c r="Q313" s="567">
        <f t="shared" si="70"/>
        <v>0</v>
      </c>
    </row>
    <row r="314" spans="1:17" x14ac:dyDescent="0.25">
      <c r="A314" s="582">
        <v>283</v>
      </c>
      <c r="B314" s="250" t="s">
        <v>829</v>
      </c>
      <c r="C314" s="40"/>
      <c r="D314" s="36"/>
      <c r="E314" s="86"/>
      <c r="F314" s="583"/>
      <c r="G314" s="44"/>
      <c r="H314" s="36"/>
      <c r="I314" s="37">
        <f t="shared" si="62"/>
        <v>0</v>
      </c>
      <c r="J314" s="294"/>
      <c r="K314" s="46"/>
      <c r="L314" s="40"/>
      <c r="M314" s="37"/>
      <c r="N314" s="294"/>
      <c r="O314" s="32"/>
      <c r="P314" s="567">
        <f t="shared" si="69"/>
        <v>0</v>
      </c>
      <c r="Q314" s="567">
        <f t="shared" si="70"/>
        <v>0</v>
      </c>
    </row>
    <row r="315" spans="1:17" x14ac:dyDescent="0.25">
      <c r="A315" s="582">
        <v>284</v>
      </c>
      <c r="B315" s="208" t="s">
        <v>830</v>
      </c>
      <c r="C315" s="40"/>
      <c r="D315" s="36"/>
      <c r="E315" s="86"/>
      <c r="F315" s="583"/>
      <c r="G315" s="44"/>
      <c r="H315" s="36"/>
      <c r="I315" s="37">
        <f t="shared" si="62"/>
        <v>0</v>
      </c>
      <c r="J315" s="294"/>
      <c r="K315" s="46"/>
      <c r="L315" s="40"/>
      <c r="M315" s="37"/>
      <c r="N315" s="294"/>
      <c r="O315" s="32"/>
      <c r="P315" s="567">
        <f t="shared" si="69"/>
        <v>0</v>
      </c>
      <c r="Q315" s="567">
        <f t="shared" si="70"/>
        <v>0</v>
      </c>
    </row>
    <row r="316" spans="1:17" x14ac:dyDescent="0.25">
      <c r="A316" s="582">
        <v>285</v>
      </c>
      <c r="B316" s="208" t="s">
        <v>831</v>
      </c>
      <c r="C316" s="40"/>
      <c r="D316" s="36"/>
      <c r="E316" s="86"/>
      <c r="F316" s="583"/>
      <c r="G316" s="44"/>
      <c r="H316" s="36"/>
      <c r="I316" s="37">
        <f t="shared" si="62"/>
        <v>0</v>
      </c>
      <c r="J316" s="294"/>
      <c r="K316" s="46"/>
      <c r="L316" s="40"/>
      <c r="M316" s="37"/>
      <c r="N316" s="294"/>
      <c r="O316" s="32"/>
      <c r="P316" s="567">
        <f t="shared" si="69"/>
        <v>0</v>
      </c>
      <c r="Q316" s="567">
        <f t="shared" si="70"/>
        <v>0</v>
      </c>
    </row>
    <row r="317" spans="1:17" x14ac:dyDescent="0.25">
      <c r="A317" s="582">
        <v>286</v>
      </c>
      <c r="B317" s="208" t="s">
        <v>832</v>
      </c>
      <c r="C317" s="40"/>
      <c r="D317" s="36"/>
      <c r="E317" s="86"/>
      <c r="F317" s="583"/>
      <c r="G317" s="44"/>
      <c r="H317" s="36"/>
      <c r="I317" s="37">
        <f t="shared" si="62"/>
        <v>0</v>
      </c>
      <c r="J317" s="294"/>
      <c r="K317" s="46"/>
      <c r="L317" s="40"/>
      <c r="M317" s="37"/>
      <c r="N317" s="294"/>
      <c r="O317" s="32"/>
      <c r="P317" s="567">
        <f t="shared" si="69"/>
        <v>0</v>
      </c>
      <c r="Q317" s="567">
        <f t="shared" si="70"/>
        <v>0</v>
      </c>
    </row>
    <row r="318" spans="1:17" x14ac:dyDescent="0.25">
      <c r="A318" s="582">
        <v>287</v>
      </c>
      <c r="B318" s="208" t="s">
        <v>833</v>
      </c>
      <c r="C318" s="40"/>
      <c r="D318" s="36"/>
      <c r="E318" s="86"/>
      <c r="F318" s="583"/>
      <c r="G318" s="44"/>
      <c r="H318" s="36"/>
      <c r="I318" s="37">
        <f t="shared" si="62"/>
        <v>0</v>
      </c>
      <c r="J318" s="294"/>
      <c r="K318" s="46"/>
      <c r="L318" s="40"/>
      <c r="M318" s="37"/>
      <c r="N318" s="294"/>
      <c r="O318" s="32"/>
      <c r="P318" s="567">
        <f t="shared" si="69"/>
        <v>0</v>
      </c>
      <c r="Q318" s="567">
        <f t="shared" si="70"/>
        <v>0</v>
      </c>
    </row>
    <row r="319" spans="1:17" x14ac:dyDescent="0.25">
      <c r="A319" s="582">
        <v>288</v>
      </c>
      <c r="B319" s="208" t="s">
        <v>834</v>
      </c>
      <c r="C319" s="40"/>
      <c r="D319" s="36"/>
      <c r="E319" s="86"/>
      <c r="F319" s="583"/>
      <c r="G319" s="44"/>
      <c r="H319" s="36"/>
      <c r="I319" s="37">
        <f t="shared" si="62"/>
        <v>0</v>
      </c>
      <c r="J319" s="294"/>
      <c r="K319" s="46"/>
      <c r="L319" s="40"/>
      <c r="M319" s="37"/>
      <c r="N319" s="294"/>
      <c r="O319" s="32"/>
      <c r="P319" s="567">
        <f t="shared" si="69"/>
        <v>0</v>
      </c>
      <c r="Q319" s="567">
        <f t="shared" si="70"/>
        <v>0</v>
      </c>
    </row>
    <row r="320" spans="1:17" x14ac:dyDescent="0.25">
      <c r="A320" s="582">
        <v>289</v>
      </c>
      <c r="B320" s="208" t="s">
        <v>835</v>
      </c>
      <c r="C320" s="40"/>
      <c r="D320" s="36"/>
      <c r="E320" s="86"/>
      <c r="F320" s="583"/>
      <c r="G320" s="44"/>
      <c r="H320" s="36"/>
      <c r="I320" s="37">
        <f t="shared" si="62"/>
        <v>0</v>
      </c>
      <c r="J320" s="294"/>
      <c r="K320" s="46"/>
      <c r="L320" s="40"/>
      <c r="M320" s="37"/>
      <c r="N320" s="294"/>
      <c r="O320" s="32"/>
      <c r="P320" s="567">
        <f t="shared" si="69"/>
        <v>0</v>
      </c>
      <c r="Q320" s="567">
        <f t="shared" si="70"/>
        <v>0</v>
      </c>
    </row>
    <row r="321" spans="1:17" x14ac:dyDescent="0.25">
      <c r="A321" s="582">
        <v>290</v>
      </c>
      <c r="B321" s="208" t="s">
        <v>836</v>
      </c>
      <c r="C321" s="40"/>
      <c r="D321" s="36"/>
      <c r="E321" s="108"/>
      <c r="F321" s="583"/>
      <c r="G321" s="44"/>
      <c r="H321" s="36"/>
      <c r="I321" s="37">
        <f t="shared" si="62"/>
        <v>0</v>
      </c>
      <c r="J321" s="294"/>
      <c r="K321" s="46"/>
      <c r="L321" s="40"/>
      <c r="M321" s="37"/>
      <c r="N321" s="294"/>
      <c r="O321" s="32"/>
      <c r="P321" s="567">
        <f t="shared" si="69"/>
        <v>0</v>
      </c>
      <c r="Q321" s="567">
        <f t="shared" si="70"/>
        <v>0</v>
      </c>
    </row>
    <row r="322" spans="1:17" x14ac:dyDescent="0.25">
      <c r="A322" s="582">
        <v>291</v>
      </c>
      <c r="B322" s="208" t="s">
        <v>837</v>
      </c>
      <c r="C322" s="40"/>
      <c r="D322" s="36"/>
      <c r="E322" s="86"/>
      <c r="F322" s="583"/>
      <c r="G322" s="44"/>
      <c r="H322" s="36"/>
      <c r="I322" s="37">
        <f t="shared" si="62"/>
        <v>0</v>
      </c>
      <c r="J322" s="294"/>
      <c r="K322" s="46"/>
      <c r="L322" s="40"/>
      <c r="M322" s="37"/>
      <c r="N322" s="294"/>
      <c r="O322" s="32"/>
      <c r="P322" s="567">
        <f t="shared" si="69"/>
        <v>0</v>
      </c>
      <c r="Q322" s="567">
        <f t="shared" si="70"/>
        <v>0</v>
      </c>
    </row>
    <row r="323" spans="1:17" x14ac:dyDescent="0.25">
      <c r="A323" s="582">
        <v>292</v>
      </c>
      <c r="B323" s="208" t="s">
        <v>838</v>
      </c>
      <c r="C323" s="40"/>
      <c r="D323" s="36"/>
      <c r="E323" s="86"/>
      <c r="F323" s="583"/>
      <c r="G323" s="44"/>
      <c r="H323" s="36"/>
      <c r="I323" s="37">
        <f t="shared" si="62"/>
        <v>0</v>
      </c>
      <c r="J323" s="294"/>
      <c r="K323" s="46"/>
      <c r="L323" s="40"/>
      <c r="M323" s="37"/>
      <c r="N323" s="294"/>
      <c r="O323" s="32"/>
      <c r="P323" s="567">
        <f t="shared" si="69"/>
        <v>0</v>
      </c>
      <c r="Q323" s="567">
        <f t="shared" si="70"/>
        <v>0</v>
      </c>
    </row>
    <row r="324" spans="1:17" x14ac:dyDescent="0.25">
      <c r="A324" s="582">
        <v>293</v>
      </c>
      <c r="B324" s="208" t="s">
        <v>2312</v>
      </c>
      <c r="C324" s="40"/>
      <c r="D324" s="36"/>
      <c r="E324" s="86"/>
      <c r="F324" s="583"/>
      <c r="G324" s="44"/>
      <c r="H324" s="36"/>
      <c r="I324" s="37">
        <f t="shared" si="62"/>
        <v>0</v>
      </c>
      <c r="J324" s="294"/>
      <c r="K324" s="46"/>
      <c r="L324" s="40"/>
      <c r="M324" s="37"/>
      <c r="N324" s="294"/>
      <c r="O324" s="32"/>
      <c r="P324" s="567"/>
      <c r="Q324" s="567"/>
    </row>
    <row r="325" spans="1:17" x14ac:dyDescent="0.25">
      <c r="A325" s="582">
        <v>294</v>
      </c>
      <c r="B325" s="208" t="s">
        <v>2313</v>
      </c>
      <c r="C325" s="40"/>
      <c r="D325" s="36"/>
      <c r="E325" s="86"/>
      <c r="F325" s="583"/>
      <c r="G325" s="44"/>
      <c r="H325" s="36"/>
      <c r="I325" s="37">
        <f t="shared" si="62"/>
        <v>0</v>
      </c>
      <c r="J325" s="294"/>
      <c r="K325" s="46"/>
      <c r="L325" s="40"/>
      <c r="M325" s="37"/>
      <c r="N325" s="294"/>
      <c r="O325" s="32"/>
      <c r="P325" s="567"/>
      <c r="Q325" s="567"/>
    </row>
    <row r="326" spans="1:17" x14ac:dyDescent="0.25">
      <c r="A326" s="582">
        <v>295</v>
      </c>
      <c r="B326" s="208" t="s">
        <v>2314</v>
      </c>
      <c r="C326" s="40"/>
      <c r="D326" s="36"/>
      <c r="E326" s="86"/>
      <c r="F326" s="583"/>
      <c r="G326" s="44"/>
      <c r="H326" s="36"/>
      <c r="I326" s="37">
        <f t="shared" si="62"/>
        <v>0</v>
      </c>
      <c r="J326" s="294"/>
      <c r="K326" s="46"/>
      <c r="L326" s="40"/>
      <c r="M326" s="37"/>
      <c r="N326" s="294"/>
      <c r="O326" s="32"/>
      <c r="P326" s="567"/>
      <c r="Q326" s="567"/>
    </row>
    <row r="327" spans="1:17" x14ac:dyDescent="0.25">
      <c r="A327" s="582">
        <v>296</v>
      </c>
      <c r="B327" s="208" t="s">
        <v>2315</v>
      </c>
      <c r="C327" s="40"/>
      <c r="D327" s="36"/>
      <c r="E327" s="86"/>
      <c r="F327" s="583"/>
      <c r="G327" s="44"/>
      <c r="H327" s="36"/>
      <c r="I327" s="37">
        <f t="shared" si="62"/>
        <v>0</v>
      </c>
      <c r="J327" s="294"/>
      <c r="K327" s="46"/>
      <c r="L327" s="40"/>
      <c r="M327" s="37"/>
      <c r="N327" s="294"/>
      <c r="O327" s="32"/>
      <c r="P327" s="567"/>
      <c r="Q327" s="567"/>
    </row>
    <row r="328" spans="1:17" x14ac:dyDescent="0.25">
      <c r="A328" s="582">
        <v>297</v>
      </c>
      <c r="B328" s="208" t="s">
        <v>2316</v>
      </c>
      <c r="C328" s="40"/>
      <c r="D328" s="36"/>
      <c r="E328" s="86"/>
      <c r="F328" s="583"/>
      <c r="G328" s="44"/>
      <c r="H328" s="36"/>
      <c r="I328" s="37">
        <f t="shared" si="62"/>
        <v>0</v>
      </c>
      <c r="J328" s="294"/>
      <c r="K328" s="46"/>
      <c r="L328" s="40"/>
      <c r="M328" s="37"/>
      <c r="N328" s="294"/>
      <c r="O328" s="32"/>
      <c r="P328" s="567"/>
      <c r="Q328" s="567"/>
    </row>
    <row r="329" spans="1:17" x14ac:dyDescent="0.25">
      <c r="A329" s="582">
        <v>298</v>
      </c>
      <c r="B329" s="208" t="s">
        <v>2317</v>
      </c>
      <c r="C329" s="40"/>
      <c r="D329" s="36"/>
      <c r="E329" s="86"/>
      <c r="F329" s="583"/>
      <c r="G329" s="44"/>
      <c r="H329" s="36"/>
      <c r="I329" s="37">
        <f t="shared" si="62"/>
        <v>0</v>
      </c>
      <c r="J329" s="294"/>
      <c r="K329" s="46"/>
      <c r="L329" s="40"/>
      <c r="M329" s="37"/>
      <c r="N329" s="294"/>
      <c r="O329" s="32"/>
      <c r="P329" s="567"/>
      <c r="Q329" s="567"/>
    </row>
    <row r="330" spans="1:17" x14ac:dyDescent="0.25">
      <c r="A330" s="582">
        <v>299</v>
      </c>
      <c r="B330" s="208" t="s">
        <v>2318</v>
      </c>
      <c r="C330" s="40"/>
      <c r="D330" s="36"/>
      <c r="E330" s="86"/>
      <c r="F330" s="583"/>
      <c r="G330" s="44"/>
      <c r="H330" s="36"/>
      <c r="I330" s="37">
        <f t="shared" si="62"/>
        <v>0</v>
      </c>
      <c r="J330" s="294"/>
      <c r="K330" s="46"/>
      <c r="L330" s="40"/>
      <c r="M330" s="37"/>
      <c r="N330" s="294"/>
      <c r="O330" s="32"/>
      <c r="P330" s="567"/>
      <c r="Q330" s="567"/>
    </row>
    <row r="331" spans="1:17" x14ac:dyDescent="0.25">
      <c r="A331" s="582">
        <v>300</v>
      </c>
      <c r="B331" s="208" t="s">
        <v>2319</v>
      </c>
      <c r="C331" s="40"/>
      <c r="D331" s="36"/>
      <c r="E331" s="86"/>
      <c r="F331" s="583"/>
      <c r="G331" s="44"/>
      <c r="H331" s="36"/>
      <c r="I331" s="37">
        <f t="shared" si="62"/>
        <v>0</v>
      </c>
      <c r="J331" s="294"/>
      <c r="K331" s="46"/>
      <c r="L331" s="40"/>
      <c r="M331" s="37"/>
      <c r="N331" s="294"/>
      <c r="O331" s="32"/>
      <c r="P331" s="567"/>
      <c r="Q331" s="567"/>
    </row>
    <row r="332" spans="1:17" x14ac:dyDescent="0.25">
      <c r="A332" s="582">
        <v>301</v>
      </c>
      <c r="B332" s="208" t="s">
        <v>2320</v>
      </c>
      <c r="C332" s="40"/>
      <c r="D332" s="36"/>
      <c r="E332" s="86"/>
      <c r="F332" s="583" t="s">
        <v>57</v>
      </c>
      <c r="G332" s="44"/>
      <c r="H332" s="36"/>
      <c r="I332" s="37">
        <f t="shared" si="62"/>
        <v>0</v>
      </c>
      <c r="J332" s="294"/>
      <c r="K332" s="46"/>
      <c r="L332" s="40"/>
      <c r="M332" s="37"/>
      <c r="N332" s="294"/>
      <c r="O332" s="32"/>
      <c r="P332" s="567"/>
      <c r="Q332" s="567"/>
    </row>
    <row r="333" spans="1:17" x14ac:dyDescent="0.25">
      <c r="A333" s="582">
        <v>302</v>
      </c>
      <c r="B333" s="599" t="s">
        <v>2321</v>
      </c>
      <c r="C333" s="40"/>
      <c r="D333" s="36"/>
      <c r="E333" s="86"/>
      <c r="F333" s="583"/>
      <c r="G333" s="44"/>
      <c r="H333" s="36"/>
      <c r="I333" s="37">
        <f t="shared" si="62"/>
        <v>0</v>
      </c>
      <c r="J333" s="294"/>
      <c r="K333" s="46"/>
      <c r="L333" s="40"/>
      <c r="M333" s="37"/>
      <c r="N333" s="294"/>
      <c r="O333" s="32"/>
      <c r="P333" s="567"/>
      <c r="Q333" s="567"/>
    </row>
    <row r="334" spans="1:17" x14ac:dyDescent="0.25">
      <c r="A334" s="582">
        <v>303</v>
      </c>
      <c r="B334" s="599" t="s">
        <v>2322</v>
      </c>
      <c r="C334" s="40"/>
      <c r="D334" s="36"/>
      <c r="E334" s="86"/>
      <c r="F334" s="583"/>
      <c r="G334" s="44"/>
      <c r="H334" s="36"/>
      <c r="I334" s="37">
        <f t="shared" ref="I334:I397" si="71">H334*E334</f>
        <v>0</v>
      </c>
      <c r="J334" s="294"/>
      <c r="K334" s="46"/>
      <c r="L334" s="40"/>
      <c r="M334" s="37"/>
      <c r="N334" s="294"/>
      <c r="O334" s="32"/>
      <c r="P334" s="567"/>
      <c r="Q334" s="567"/>
    </row>
    <row r="335" spans="1:17" x14ac:dyDescent="0.25">
      <c r="A335" s="582">
        <v>304</v>
      </c>
      <c r="B335" s="599" t="s">
        <v>2323</v>
      </c>
      <c r="C335" s="40"/>
      <c r="D335" s="36"/>
      <c r="E335" s="86"/>
      <c r="F335" s="583"/>
      <c r="G335" s="44"/>
      <c r="H335" s="36"/>
      <c r="I335" s="37">
        <f t="shared" si="71"/>
        <v>0</v>
      </c>
      <c r="J335" s="294"/>
      <c r="K335" s="46"/>
      <c r="L335" s="40"/>
      <c r="M335" s="37"/>
      <c r="N335" s="294"/>
      <c r="O335" s="32"/>
      <c r="P335" s="567"/>
      <c r="Q335" s="567"/>
    </row>
    <row r="336" spans="1:17" x14ac:dyDescent="0.25">
      <c r="A336" s="582">
        <v>305</v>
      </c>
      <c r="B336" s="599" t="s">
        <v>2324</v>
      </c>
      <c r="C336" s="40"/>
      <c r="D336" s="36"/>
      <c r="E336" s="86"/>
      <c r="F336" s="583"/>
      <c r="G336" s="44"/>
      <c r="H336" s="36"/>
      <c r="I336" s="37">
        <f t="shared" si="71"/>
        <v>0</v>
      </c>
      <c r="J336" s="294"/>
      <c r="K336" s="46"/>
      <c r="L336" s="40"/>
      <c r="M336" s="37"/>
      <c r="N336" s="294"/>
      <c r="O336" s="32"/>
      <c r="P336" s="567">
        <f t="shared" si="69"/>
        <v>0</v>
      </c>
      <c r="Q336" s="567">
        <f t="shared" si="70"/>
        <v>0</v>
      </c>
    </row>
    <row r="337" spans="1:17" x14ac:dyDescent="0.25">
      <c r="A337" s="582">
        <v>306</v>
      </c>
      <c r="B337" s="599" t="s">
        <v>2325</v>
      </c>
      <c r="C337" s="40"/>
      <c r="D337" s="36"/>
      <c r="E337" s="86"/>
      <c r="F337" s="583"/>
      <c r="G337" s="44"/>
      <c r="H337" s="36"/>
      <c r="I337" s="37">
        <f t="shared" si="71"/>
        <v>0</v>
      </c>
      <c r="J337" s="294"/>
      <c r="K337" s="46"/>
      <c r="L337" s="40"/>
      <c r="M337" s="37"/>
      <c r="N337" s="294"/>
      <c r="O337" s="32"/>
      <c r="P337" s="567">
        <f t="shared" si="69"/>
        <v>0</v>
      </c>
      <c r="Q337" s="567">
        <f t="shared" si="70"/>
        <v>0</v>
      </c>
    </row>
    <row r="338" spans="1:17" x14ac:dyDescent="0.25">
      <c r="A338" s="582"/>
      <c r="B338" s="107" t="s">
        <v>839</v>
      </c>
      <c r="C338" s="40"/>
      <c r="D338" s="36"/>
      <c r="E338" s="86"/>
      <c r="F338" s="583"/>
      <c r="G338" s="44"/>
      <c r="H338" s="36"/>
      <c r="I338" s="37">
        <f t="shared" si="71"/>
        <v>0</v>
      </c>
      <c r="J338" s="294"/>
      <c r="K338" s="46"/>
      <c r="L338" s="40"/>
      <c r="M338" s="37"/>
      <c r="N338" s="294"/>
      <c r="O338" s="32"/>
      <c r="P338" s="567">
        <f t="shared" si="69"/>
        <v>0</v>
      </c>
      <c r="Q338" s="567">
        <f t="shared" si="70"/>
        <v>0</v>
      </c>
    </row>
    <row r="339" spans="1:17" x14ac:dyDescent="0.25">
      <c r="A339" s="582">
        <v>308</v>
      </c>
      <c r="B339" s="208" t="s">
        <v>840</v>
      </c>
      <c r="C339" s="40"/>
      <c r="D339" s="36"/>
      <c r="E339" s="86"/>
      <c r="F339" s="583" t="s">
        <v>34</v>
      </c>
      <c r="G339" s="44"/>
      <c r="H339" s="36"/>
      <c r="I339" s="37">
        <f t="shared" si="71"/>
        <v>0</v>
      </c>
      <c r="J339" s="294"/>
      <c r="K339" s="46"/>
      <c r="L339" s="40"/>
      <c r="M339" s="37"/>
      <c r="N339" s="294"/>
      <c r="O339" s="32"/>
      <c r="P339" s="567">
        <f t="shared" si="69"/>
        <v>0</v>
      </c>
      <c r="Q339" s="567">
        <f t="shared" si="70"/>
        <v>0</v>
      </c>
    </row>
    <row r="340" spans="1:17" x14ac:dyDescent="0.25">
      <c r="A340" s="582">
        <v>308</v>
      </c>
      <c r="B340" s="208" t="s">
        <v>841</v>
      </c>
      <c r="C340" s="40"/>
      <c r="D340" s="36"/>
      <c r="E340" s="86"/>
      <c r="F340" s="583" t="s">
        <v>34</v>
      </c>
      <c r="G340" s="44"/>
      <c r="H340" s="36"/>
      <c r="I340" s="37">
        <f t="shared" si="71"/>
        <v>0</v>
      </c>
      <c r="J340" s="294"/>
      <c r="K340" s="46"/>
      <c r="L340" s="40"/>
      <c r="M340" s="37"/>
      <c r="N340" s="294"/>
      <c r="O340" s="32"/>
      <c r="P340" s="567">
        <f t="shared" si="69"/>
        <v>0</v>
      </c>
      <c r="Q340" s="567">
        <f t="shared" si="70"/>
        <v>0</v>
      </c>
    </row>
    <row r="341" spans="1:17" x14ac:dyDescent="0.25">
      <c r="A341" s="582">
        <v>310</v>
      </c>
      <c r="B341" s="208" t="s">
        <v>803</v>
      </c>
      <c r="C341" s="40"/>
      <c r="D341" s="36"/>
      <c r="E341" s="86"/>
      <c r="F341" s="583" t="s">
        <v>57</v>
      </c>
      <c r="G341" s="44"/>
      <c r="H341" s="36"/>
      <c r="I341" s="37">
        <f t="shared" si="71"/>
        <v>0</v>
      </c>
      <c r="J341" s="294"/>
      <c r="K341" s="46"/>
      <c r="L341" s="40"/>
      <c r="M341" s="37"/>
      <c r="N341" s="294"/>
      <c r="O341" s="32"/>
      <c r="P341" s="567">
        <f t="shared" si="69"/>
        <v>0</v>
      </c>
      <c r="Q341" s="567">
        <f t="shared" si="70"/>
        <v>0</v>
      </c>
    </row>
    <row r="342" spans="1:17" x14ac:dyDescent="0.25">
      <c r="A342" s="582">
        <v>311</v>
      </c>
      <c r="B342" s="208" t="s">
        <v>842</v>
      </c>
      <c r="C342" s="40"/>
      <c r="D342" s="36"/>
      <c r="E342" s="86"/>
      <c r="F342" s="583" t="s">
        <v>308</v>
      </c>
      <c r="G342" s="44"/>
      <c r="H342" s="36"/>
      <c r="I342" s="37">
        <f t="shared" si="71"/>
        <v>0</v>
      </c>
      <c r="J342" s="294"/>
      <c r="K342" s="46"/>
      <c r="L342" s="40"/>
      <c r="M342" s="37"/>
      <c r="N342" s="294"/>
      <c r="O342" s="32"/>
      <c r="P342" s="567">
        <f t="shared" si="69"/>
        <v>0</v>
      </c>
      <c r="Q342" s="567">
        <f t="shared" si="70"/>
        <v>0</v>
      </c>
    </row>
    <row r="343" spans="1:17" x14ac:dyDescent="0.25">
      <c r="A343" s="582">
        <v>312</v>
      </c>
      <c r="B343" s="208" t="s">
        <v>843</v>
      </c>
      <c r="C343" s="40"/>
      <c r="D343" s="36"/>
      <c r="E343" s="86"/>
      <c r="F343" s="583" t="s">
        <v>57</v>
      </c>
      <c r="G343" s="44"/>
      <c r="H343" s="36"/>
      <c r="I343" s="37">
        <f t="shared" si="71"/>
        <v>0</v>
      </c>
      <c r="J343" s="294"/>
      <c r="K343" s="46"/>
      <c r="L343" s="40"/>
      <c r="M343" s="37"/>
      <c r="N343" s="294"/>
      <c r="O343" s="32"/>
      <c r="P343" s="567">
        <f t="shared" si="69"/>
        <v>0</v>
      </c>
      <c r="Q343" s="567">
        <f t="shared" si="70"/>
        <v>0</v>
      </c>
    </row>
    <row r="344" spans="1:17" x14ac:dyDescent="0.25">
      <c r="A344" s="582">
        <v>313</v>
      </c>
      <c r="B344" s="208" t="s">
        <v>844</v>
      </c>
      <c r="C344" s="40"/>
      <c r="D344" s="36"/>
      <c r="E344" s="86"/>
      <c r="F344" s="583" t="s">
        <v>45</v>
      </c>
      <c r="G344" s="44"/>
      <c r="H344" s="36"/>
      <c r="I344" s="37">
        <f t="shared" si="71"/>
        <v>0</v>
      </c>
      <c r="J344" s="294"/>
      <c r="K344" s="46"/>
      <c r="L344" s="40"/>
      <c r="M344" s="37"/>
      <c r="N344" s="294"/>
      <c r="O344" s="32"/>
      <c r="P344" s="567">
        <f t="shared" si="69"/>
        <v>0</v>
      </c>
      <c r="Q344" s="567">
        <f t="shared" si="70"/>
        <v>0</v>
      </c>
    </row>
    <row r="345" spans="1:17" x14ac:dyDescent="0.25">
      <c r="A345" s="582">
        <v>314</v>
      </c>
      <c r="B345" s="250" t="s">
        <v>845</v>
      </c>
      <c r="C345" s="40"/>
      <c r="D345" s="36"/>
      <c r="E345" s="86"/>
      <c r="F345" s="583" t="s">
        <v>308</v>
      </c>
      <c r="G345" s="44"/>
      <c r="H345" s="36"/>
      <c r="I345" s="37">
        <f t="shared" si="71"/>
        <v>0</v>
      </c>
      <c r="J345" s="294"/>
      <c r="K345" s="46"/>
      <c r="L345" s="40"/>
      <c r="M345" s="37"/>
      <c r="N345" s="294"/>
      <c r="O345" s="32"/>
      <c r="P345" s="567">
        <f t="shared" si="69"/>
        <v>0</v>
      </c>
      <c r="Q345" s="567">
        <f t="shared" si="70"/>
        <v>0</v>
      </c>
    </row>
    <row r="346" spans="1:17" x14ac:dyDescent="0.25">
      <c r="A346" s="582">
        <v>315</v>
      </c>
      <c r="B346" s="208" t="s">
        <v>846</v>
      </c>
      <c r="C346" s="40"/>
      <c r="D346" s="36"/>
      <c r="E346" s="86"/>
      <c r="F346" s="583" t="s">
        <v>45</v>
      </c>
      <c r="G346" s="44"/>
      <c r="H346" s="36"/>
      <c r="I346" s="37">
        <f t="shared" si="71"/>
        <v>0</v>
      </c>
      <c r="J346" s="294"/>
      <c r="K346" s="46"/>
      <c r="L346" s="40"/>
      <c r="M346" s="37"/>
      <c r="N346" s="294"/>
      <c r="O346" s="32"/>
      <c r="P346" s="567">
        <f t="shared" si="69"/>
        <v>0</v>
      </c>
      <c r="Q346" s="567">
        <f t="shared" si="70"/>
        <v>0</v>
      </c>
    </row>
    <row r="347" spans="1:17" x14ac:dyDescent="0.25">
      <c r="A347" s="582">
        <v>316</v>
      </c>
      <c r="B347" s="208" t="s">
        <v>730</v>
      </c>
      <c r="C347" s="40"/>
      <c r="D347" s="36"/>
      <c r="E347" s="86"/>
      <c r="F347" s="583" t="s">
        <v>45</v>
      </c>
      <c r="G347" s="44"/>
      <c r="H347" s="36"/>
      <c r="I347" s="37">
        <f t="shared" si="71"/>
        <v>0</v>
      </c>
      <c r="J347" s="294"/>
      <c r="K347" s="46"/>
      <c r="L347" s="40"/>
      <c r="M347" s="37"/>
      <c r="N347" s="294"/>
      <c r="O347" s="32"/>
      <c r="P347" s="567">
        <f t="shared" si="69"/>
        <v>0</v>
      </c>
      <c r="Q347" s="567">
        <f t="shared" si="70"/>
        <v>0</v>
      </c>
    </row>
    <row r="348" spans="1:17" x14ac:dyDescent="0.25">
      <c r="A348" s="582">
        <v>317</v>
      </c>
      <c r="B348" s="208" t="s">
        <v>847</v>
      </c>
      <c r="C348" s="40"/>
      <c r="D348" s="36"/>
      <c r="E348" s="86"/>
      <c r="F348" s="583" t="s">
        <v>57</v>
      </c>
      <c r="G348" s="44"/>
      <c r="H348" s="36"/>
      <c r="I348" s="37">
        <f t="shared" si="71"/>
        <v>0</v>
      </c>
      <c r="J348" s="294"/>
      <c r="K348" s="46"/>
      <c r="L348" s="40"/>
      <c r="M348" s="37"/>
      <c r="N348" s="294"/>
      <c r="O348" s="32"/>
      <c r="P348" s="567">
        <f t="shared" si="69"/>
        <v>0</v>
      </c>
      <c r="Q348" s="567">
        <f t="shared" si="70"/>
        <v>0</v>
      </c>
    </row>
    <row r="349" spans="1:17" x14ac:dyDescent="0.25">
      <c r="A349" s="582">
        <v>318</v>
      </c>
      <c r="B349" s="208" t="s">
        <v>848</v>
      </c>
      <c r="C349" s="40"/>
      <c r="D349" s="36"/>
      <c r="E349" s="86"/>
      <c r="F349" s="583"/>
      <c r="G349" s="44"/>
      <c r="H349" s="36"/>
      <c r="I349" s="37">
        <f t="shared" si="71"/>
        <v>0</v>
      </c>
      <c r="J349" s="294"/>
      <c r="K349" s="46"/>
      <c r="L349" s="40"/>
      <c r="M349" s="37"/>
      <c r="N349" s="294"/>
      <c r="O349" s="32"/>
      <c r="P349" s="567">
        <f t="shared" si="69"/>
        <v>0</v>
      </c>
      <c r="Q349" s="567">
        <f t="shared" si="70"/>
        <v>0</v>
      </c>
    </row>
    <row r="350" spans="1:17" x14ac:dyDescent="0.25">
      <c r="A350" s="582">
        <v>319</v>
      </c>
      <c r="B350" s="208" t="s">
        <v>849</v>
      </c>
      <c r="C350" s="40"/>
      <c r="D350" s="36"/>
      <c r="E350" s="86"/>
      <c r="F350" s="583"/>
      <c r="G350" s="44"/>
      <c r="H350" s="36"/>
      <c r="I350" s="37">
        <f t="shared" si="71"/>
        <v>0</v>
      </c>
      <c r="J350" s="294"/>
      <c r="K350" s="46"/>
      <c r="L350" s="40"/>
      <c r="M350" s="37"/>
      <c r="N350" s="294"/>
      <c r="O350" s="32"/>
      <c r="P350" s="567">
        <f t="shared" si="69"/>
        <v>0</v>
      </c>
      <c r="Q350" s="567">
        <f t="shared" si="70"/>
        <v>0</v>
      </c>
    </row>
    <row r="351" spans="1:17" x14ac:dyDescent="0.25">
      <c r="A351" s="582">
        <v>320</v>
      </c>
      <c r="B351" s="208" t="s">
        <v>850</v>
      </c>
      <c r="C351" s="40"/>
      <c r="D351" s="36"/>
      <c r="E351" s="86"/>
      <c r="F351" s="583"/>
      <c r="G351" s="44"/>
      <c r="H351" s="36"/>
      <c r="I351" s="37">
        <f t="shared" si="71"/>
        <v>0</v>
      </c>
      <c r="J351" s="294"/>
      <c r="K351" s="46"/>
      <c r="L351" s="40"/>
      <c r="M351" s="37"/>
      <c r="N351" s="294"/>
      <c r="O351" s="32"/>
      <c r="P351" s="567">
        <f t="shared" si="69"/>
        <v>0</v>
      </c>
      <c r="Q351" s="567">
        <f t="shared" si="70"/>
        <v>0</v>
      </c>
    </row>
    <row r="352" spans="1:17" x14ac:dyDescent="0.25">
      <c r="A352" s="582">
        <v>321</v>
      </c>
      <c r="B352" s="208" t="s">
        <v>851</v>
      </c>
      <c r="C352" s="40"/>
      <c r="D352" s="36"/>
      <c r="E352" s="108"/>
      <c r="F352" s="583"/>
      <c r="G352" s="44"/>
      <c r="H352" s="36"/>
      <c r="I352" s="37">
        <f t="shared" si="71"/>
        <v>0</v>
      </c>
      <c r="J352" s="294"/>
      <c r="K352" s="46"/>
      <c r="L352" s="40"/>
      <c r="M352" s="37"/>
      <c r="N352" s="294"/>
      <c r="O352" s="32"/>
      <c r="P352" s="567">
        <f t="shared" si="69"/>
        <v>0</v>
      </c>
      <c r="Q352" s="567">
        <f t="shared" si="70"/>
        <v>0</v>
      </c>
    </row>
    <row r="353" spans="1:17" x14ac:dyDescent="0.25">
      <c r="A353" s="582">
        <v>322</v>
      </c>
      <c r="B353" s="208" t="s">
        <v>852</v>
      </c>
      <c r="C353" s="40"/>
      <c r="D353" s="36"/>
      <c r="E353" s="86"/>
      <c r="F353" s="583"/>
      <c r="G353" s="44"/>
      <c r="H353" s="36"/>
      <c r="I353" s="37">
        <f t="shared" si="71"/>
        <v>0</v>
      </c>
      <c r="J353" s="294"/>
      <c r="K353" s="46"/>
      <c r="L353" s="40"/>
      <c r="M353" s="37"/>
      <c r="N353" s="294"/>
      <c r="O353" s="32"/>
      <c r="P353" s="567">
        <f t="shared" si="69"/>
        <v>0</v>
      </c>
      <c r="Q353" s="567">
        <f t="shared" si="70"/>
        <v>0</v>
      </c>
    </row>
    <row r="354" spans="1:17" x14ac:dyDescent="0.25">
      <c r="A354" s="582">
        <v>323</v>
      </c>
      <c r="B354" s="208" t="s">
        <v>853</v>
      </c>
      <c r="C354" s="40"/>
      <c r="D354" s="36"/>
      <c r="E354" s="86"/>
      <c r="F354" s="583"/>
      <c r="G354" s="44"/>
      <c r="H354" s="36"/>
      <c r="I354" s="37">
        <f t="shared" si="71"/>
        <v>0</v>
      </c>
      <c r="J354" s="294"/>
      <c r="K354" s="46"/>
      <c r="L354" s="40"/>
      <c r="M354" s="37"/>
      <c r="N354" s="294"/>
      <c r="O354" s="32"/>
      <c r="P354" s="567">
        <f t="shared" si="69"/>
        <v>0</v>
      </c>
      <c r="Q354" s="567">
        <f t="shared" si="70"/>
        <v>0</v>
      </c>
    </row>
    <row r="355" spans="1:17" x14ac:dyDescent="0.25">
      <c r="A355" s="582">
        <v>324</v>
      </c>
      <c r="B355" s="208" t="s">
        <v>854</v>
      </c>
      <c r="C355" s="40"/>
      <c r="D355" s="36"/>
      <c r="E355" s="86"/>
      <c r="F355" s="583"/>
      <c r="G355" s="44"/>
      <c r="H355" s="36"/>
      <c r="I355" s="37">
        <f t="shared" si="71"/>
        <v>0</v>
      </c>
      <c r="J355" s="294"/>
      <c r="K355" s="46"/>
      <c r="L355" s="40"/>
      <c r="M355" s="37"/>
      <c r="N355" s="294"/>
      <c r="O355" s="32"/>
      <c r="P355" s="567">
        <f t="shared" si="69"/>
        <v>0</v>
      </c>
      <c r="Q355" s="567">
        <f t="shared" si="70"/>
        <v>0</v>
      </c>
    </row>
    <row r="356" spans="1:17" x14ac:dyDescent="0.25">
      <c r="A356" s="582">
        <v>325</v>
      </c>
      <c r="B356" s="208" t="s">
        <v>855</v>
      </c>
      <c r="C356" s="40"/>
      <c r="D356" s="36"/>
      <c r="E356" s="86"/>
      <c r="F356" s="583"/>
      <c r="G356" s="44"/>
      <c r="H356" s="36"/>
      <c r="I356" s="37">
        <f t="shared" si="71"/>
        <v>0</v>
      </c>
      <c r="J356" s="294"/>
      <c r="K356" s="46"/>
      <c r="L356" s="40"/>
      <c r="M356" s="37"/>
      <c r="N356" s="294"/>
      <c r="O356" s="32"/>
      <c r="P356" s="567">
        <f t="shared" si="69"/>
        <v>0</v>
      </c>
      <c r="Q356" s="567">
        <f t="shared" si="70"/>
        <v>0</v>
      </c>
    </row>
    <row r="357" spans="1:17" x14ac:dyDescent="0.25">
      <c r="A357" s="582">
        <v>326</v>
      </c>
      <c r="B357" s="208" t="s">
        <v>2326</v>
      </c>
      <c r="C357" s="40"/>
      <c r="D357" s="36"/>
      <c r="E357" s="108"/>
      <c r="F357" s="583"/>
      <c r="G357" s="44"/>
      <c r="H357" s="36"/>
      <c r="I357" s="37">
        <f t="shared" si="71"/>
        <v>0</v>
      </c>
      <c r="J357" s="294"/>
      <c r="K357" s="46"/>
      <c r="L357" s="40"/>
      <c r="M357" s="37"/>
      <c r="N357" s="294"/>
      <c r="O357" s="32"/>
      <c r="P357" s="567">
        <f t="shared" si="69"/>
        <v>0</v>
      </c>
      <c r="Q357" s="567">
        <f t="shared" si="70"/>
        <v>0</v>
      </c>
    </row>
    <row r="358" spans="1:17" x14ac:dyDescent="0.25">
      <c r="A358" s="582"/>
      <c r="B358" s="107" t="s">
        <v>2327</v>
      </c>
      <c r="C358" s="40"/>
      <c r="D358" s="36"/>
      <c r="E358" s="86"/>
      <c r="F358" s="583"/>
      <c r="G358" s="44"/>
      <c r="H358" s="36"/>
      <c r="I358" s="37">
        <f t="shared" si="71"/>
        <v>0</v>
      </c>
      <c r="J358" s="294"/>
      <c r="K358" s="46"/>
      <c r="L358" s="40"/>
      <c r="M358" s="37"/>
      <c r="N358" s="294"/>
      <c r="O358" s="32"/>
      <c r="P358" s="567">
        <f t="shared" si="69"/>
        <v>0</v>
      </c>
      <c r="Q358" s="567">
        <f t="shared" si="70"/>
        <v>0</v>
      </c>
    </row>
    <row r="359" spans="1:17" x14ac:dyDescent="0.25">
      <c r="A359" s="582">
        <v>327</v>
      </c>
      <c r="B359" s="599" t="s">
        <v>2328</v>
      </c>
      <c r="C359" s="40"/>
      <c r="D359" s="36"/>
      <c r="E359" s="86"/>
      <c r="F359" s="583"/>
      <c r="G359" s="44"/>
      <c r="H359" s="36"/>
      <c r="I359" s="37">
        <f t="shared" si="71"/>
        <v>0</v>
      </c>
      <c r="J359" s="294"/>
      <c r="K359" s="46"/>
      <c r="L359" s="40"/>
      <c r="M359" s="37"/>
      <c r="N359" s="294"/>
      <c r="O359" s="32"/>
      <c r="P359" s="567"/>
      <c r="Q359" s="567"/>
    </row>
    <row r="360" spans="1:17" x14ac:dyDescent="0.25">
      <c r="A360" s="582"/>
      <c r="B360" s="599" t="s">
        <v>2276</v>
      </c>
      <c r="C360" s="40"/>
      <c r="D360" s="36"/>
      <c r="E360" s="86"/>
      <c r="F360" s="583"/>
      <c r="G360" s="44"/>
      <c r="H360" s="36"/>
      <c r="I360" s="37">
        <f t="shared" si="71"/>
        <v>0</v>
      </c>
      <c r="J360" s="294"/>
      <c r="K360" s="46"/>
      <c r="L360" s="40"/>
      <c r="M360" s="37"/>
      <c r="N360" s="294"/>
      <c r="O360" s="32"/>
      <c r="P360" s="567"/>
      <c r="Q360" s="567"/>
    </row>
    <row r="361" spans="1:17" x14ac:dyDescent="0.25">
      <c r="A361" s="582">
        <v>328</v>
      </c>
      <c r="B361" s="208" t="s">
        <v>61</v>
      </c>
      <c r="C361" s="40"/>
      <c r="D361" s="36"/>
      <c r="E361" s="86"/>
      <c r="F361" s="583"/>
      <c r="G361" s="44"/>
      <c r="H361" s="36"/>
      <c r="I361" s="37">
        <f t="shared" si="71"/>
        <v>0</v>
      </c>
      <c r="J361" s="294"/>
      <c r="K361" s="46"/>
      <c r="L361" s="40"/>
      <c r="M361" s="37"/>
      <c r="N361" s="294"/>
      <c r="O361" s="32"/>
      <c r="P361" s="567">
        <f t="shared" si="69"/>
        <v>0</v>
      </c>
      <c r="Q361" s="567">
        <f t="shared" si="70"/>
        <v>0</v>
      </c>
    </row>
    <row r="362" spans="1:17" x14ac:dyDescent="0.25">
      <c r="A362" s="582">
        <v>329</v>
      </c>
      <c r="B362" s="208" t="s">
        <v>856</v>
      </c>
      <c r="C362" s="40"/>
      <c r="D362" s="36"/>
      <c r="E362" s="86"/>
      <c r="F362" s="583"/>
      <c r="G362" s="44"/>
      <c r="H362" s="36"/>
      <c r="I362" s="37">
        <f t="shared" si="71"/>
        <v>0</v>
      </c>
      <c r="J362" s="294"/>
      <c r="K362" s="46"/>
      <c r="L362" s="40"/>
      <c r="M362" s="37"/>
      <c r="N362" s="294"/>
      <c r="O362" s="32"/>
      <c r="P362" s="567">
        <f t="shared" si="69"/>
        <v>0</v>
      </c>
      <c r="Q362" s="567">
        <f t="shared" si="70"/>
        <v>0</v>
      </c>
    </row>
    <row r="363" spans="1:17" x14ac:dyDescent="0.25">
      <c r="A363" s="582">
        <v>330</v>
      </c>
      <c r="B363" s="208" t="s">
        <v>857</v>
      </c>
      <c r="C363" s="40"/>
      <c r="D363" s="36"/>
      <c r="E363" s="86"/>
      <c r="F363" s="583"/>
      <c r="G363" s="44"/>
      <c r="H363" s="36"/>
      <c r="I363" s="37">
        <f t="shared" si="71"/>
        <v>0</v>
      </c>
      <c r="J363" s="294"/>
      <c r="K363" s="46"/>
      <c r="L363" s="40"/>
      <c r="M363" s="37"/>
      <c r="N363" s="294"/>
      <c r="O363" s="32"/>
      <c r="P363" s="567">
        <f t="shared" si="69"/>
        <v>0</v>
      </c>
      <c r="Q363" s="567">
        <f t="shared" si="70"/>
        <v>0</v>
      </c>
    </row>
    <row r="364" spans="1:17" x14ac:dyDescent="0.25">
      <c r="A364" s="582">
        <v>331</v>
      </c>
      <c r="B364" s="208" t="s">
        <v>2329</v>
      </c>
      <c r="C364" s="40"/>
      <c r="D364" s="36"/>
      <c r="E364" s="86"/>
      <c r="F364" s="583"/>
      <c r="G364" s="44"/>
      <c r="H364" s="36"/>
      <c r="I364" s="37">
        <f t="shared" si="71"/>
        <v>0</v>
      </c>
      <c r="J364" s="294"/>
      <c r="K364" s="46"/>
      <c r="L364" s="40"/>
      <c r="M364" s="37"/>
      <c r="N364" s="294"/>
      <c r="O364" s="32"/>
      <c r="P364" s="567"/>
      <c r="Q364" s="567"/>
    </row>
    <row r="365" spans="1:17" x14ac:dyDescent="0.25">
      <c r="A365" s="582">
        <v>332</v>
      </c>
      <c r="B365" s="599" t="s">
        <v>2330</v>
      </c>
      <c r="C365" s="40"/>
      <c r="D365" s="36"/>
      <c r="E365" s="86"/>
      <c r="F365" s="583"/>
      <c r="G365" s="44"/>
      <c r="H365" s="36"/>
      <c r="I365" s="37">
        <f t="shared" si="71"/>
        <v>0</v>
      </c>
      <c r="J365" s="294"/>
      <c r="K365" s="46"/>
      <c r="L365" s="40"/>
      <c r="M365" s="37"/>
      <c r="N365" s="294"/>
      <c r="O365" s="32"/>
      <c r="P365" s="567"/>
      <c r="Q365" s="567"/>
    </row>
    <row r="366" spans="1:17" x14ac:dyDescent="0.25">
      <c r="A366" s="582">
        <v>333</v>
      </c>
      <c r="B366" s="599" t="s">
        <v>2331</v>
      </c>
      <c r="C366" s="40"/>
      <c r="D366" s="36"/>
      <c r="E366" s="86"/>
      <c r="F366" s="583"/>
      <c r="G366" s="44"/>
      <c r="H366" s="36"/>
      <c r="I366" s="37">
        <f t="shared" si="71"/>
        <v>0</v>
      </c>
      <c r="J366" s="294"/>
      <c r="K366" s="46"/>
      <c r="L366" s="40"/>
      <c r="M366" s="37"/>
      <c r="N366" s="294"/>
      <c r="O366" s="32"/>
      <c r="P366" s="567">
        <f t="shared" si="69"/>
        <v>0</v>
      </c>
      <c r="Q366" s="567">
        <f t="shared" si="70"/>
        <v>0</v>
      </c>
    </row>
    <row r="367" spans="1:17" x14ac:dyDescent="0.25">
      <c r="A367" s="582"/>
      <c r="B367" s="107" t="s">
        <v>858</v>
      </c>
      <c r="C367" s="40"/>
      <c r="D367" s="36"/>
      <c r="E367" s="86"/>
      <c r="F367" s="583"/>
      <c r="G367" s="44"/>
      <c r="H367" s="36"/>
      <c r="I367" s="37">
        <f t="shared" si="71"/>
        <v>0</v>
      </c>
      <c r="J367" s="294"/>
      <c r="K367" s="46"/>
      <c r="L367" s="40"/>
      <c r="M367" s="37"/>
      <c r="N367" s="294"/>
      <c r="O367" s="32"/>
      <c r="P367" s="567">
        <f t="shared" si="69"/>
        <v>0</v>
      </c>
      <c r="Q367" s="567">
        <f t="shared" si="70"/>
        <v>0</v>
      </c>
    </row>
    <row r="368" spans="1:17" x14ac:dyDescent="0.25">
      <c r="A368" s="582">
        <v>334</v>
      </c>
      <c r="B368" s="208" t="s">
        <v>61</v>
      </c>
      <c r="C368" s="40"/>
      <c r="D368" s="36"/>
      <c r="E368" s="86"/>
      <c r="F368" s="583"/>
      <c r="G368" s="44"/>
      <c r="H368" s="36"/>
      <c r="I368" s="37">
        <f t="shared" si="71"/>
        <v>0</v>
      </c>
      <c r="J368" s="294"/>
      <c r="K368" s="46"/>
      <c r="L368" s="40"/>
      <c r="M368" s="37"/>
      <c r="N368" s="294"/>
      <c r="O368" s="32"/>
      <c r="P368" s="567">
        <f t="shared" si="69"/>
        <v>0</v>
      </c>
      <c r="Q368" s="567">
        <f t="shared" si="70"/>
        <v>0</v>
      </c>
    </row>
    <row r="369" spans="1:17" x14ac:dyDescent="0.25">
      <c r="A369" s="582">
        <v>335</v>
      </c>
      <c r="B369" s="250" t="s">
        <v>856</v>
      </c>
      <c r="C369" s="40"/>
      <c r="D369" s="36"/>
      <c r="E369" s="86"/>
      <c r="F369" s="583"/>
      <c r="G369" s="44"/>
      <c r="H369" s="36"/>
      <c r="I369" s="37">
        <f t="shared" si="71"/>
        <v>0</v>
      </c>
      <c r="J369" s="294"/>
      <c r="K369" s="46"/>
      <c r="L369" s="40"/>
      <c r="M369" s="37"/>
      <c r="N369" s="294"/>
      <c r="O369" s="32"/>
      <c r="P369" s="567">
        <f t="shared" ref="P369:P432" si="72">N369+L369+J369+H369</f>
        <v>0</v>
      </c>
      <c r="Q369" s="567">
        <f t="shared" ref="Q369:Q432" si="73">P369-D369</f>
        <v>0</v>
      </c>
    </row>
    <row r="370" spans="1:17" x14ac:dyDescent="0.25">
      <c r="A370" s="582">
        <v>336</v>
      </c>
      <c r="B370" s="208" t="s">
        <v>857</v>
      </c>
      <c r="C370" s="40"/>
      <c r="D370" s="36"/>
      <c r="E370" s="86"/>
      <c r="F370" s="583"/>
      <c r="G370" s="44"/>
      <c r="H370" s="36"/>
      <c r="I370" s="37">
        <f t="shared" si="71"/>
        <v>0</v>
      </c>
      <c r="J370" s="294"/>
      <c r="K370" s="46"/>
      <c r="L370" s="40"/>
      <c r="M370" s="37"/>
      <c r="N370" s="294"/>
      <c r="O370" s="32"/>
      <c r="P370" s="567">
        <f t="shared" si="72"/>
        <v>0</v>
      </c>
      <c r="Q370" s="567">
        <f t="shared" si="73"/>
        <v>0</v>
      </c>
    </row>
    <row r="371" spans="1:17" x14ac:dyDescent="0.25">
      <c r="A371" s="582">
        <v>337</v>
      </c>
      <c r="B371" s="208" t="s">
        <v>2332</v>
      </c>
      <c r="C371" s="40"/>
      <c r="D371" s="36"/>
      <c r="E371" s="86"/>
      <c r="F371" s="583"/>
      <c r="G371" s="44"/>
      <c r="H371" s="36"/>
      <c r="I371" s="37">
        <f t="shared" si="71"/>
        <v>0</v>
      </c>
      <c r="J371" s="294"/>
      <c r="K371" s="46"/>
      <c r="L371" s="40"/>
      <c r="M371" s="37"/>
      <c r="N371" s="294"/>
      <c r="O371" s="32"/>
      <c r="P371" s="567"/>
      <c r="Q371" s="567"/>
    </row>
    <row r="372" spans="1:17" x14ac:dyDescent="0.25">
      <c r="A372" s="582">
        <v>338</v>
      </c>
      <c r="B372" s="208" t="s">
        <v>2333</v>
      </c>
      <c r="C372" s="40"/>
      <c r="D372" s="36"/>
      <c r="E372" s="86"/>
      <c r="F372" s="583"/>
      <c r="G372" s="44"/>
      <c r="H372" s="36"/>
      <c r="I372" s="37">
        <f t="shared" si="71"/>
        <v>0</v>
      </c>
      <c r="J372" s="294"/>
      <c r="K372" s="46"/>
      <c r="L372" s="40"/>
      <c r="M372" s="37"/>
      <c r="N372" s="294"/>
      <c r="O372" s="32"/>
      <c r="P372" s="567"/>
      <c r="Q372" s="567"/>
    </row>
    <row r="373" spans="1:17" x14ac:dyDescent="0.25">
      <c r="A373" s="582">
        <v>339</v>
      </c>
      <c r="B373" s="208" t="s">
        <v>2334</v>
      </c>
      <c r="C373" s="40"/>
      <c r="D373" s="36"/>
      <c r="E373" s="86"/>
      <c r="F373" s="583"/>
      <c r="G373" s="44"/>
      <c r="H373" s="36"/>
      <c r="I373" s="37">
        <f t="shared" si="71"/>
        <v>0</v>
      </c>
      <c r="J373" s="294"/>
      <c r="K373" s="46"/>
      <c r="L373" s="40"/>
      <c r="M373" s="37"/>
      <c r="N373" s="294"/>
      <c r="O373" s="32"/>
      <c r="P373" s="567"/>
      <c r="Q373" s="567"/>
    </row>
    <row r="374" spans="1:17" x14ac:dyDescent="0.25">
      <c r="A374" s="582">
        <v>340</v>
      </c>
      <c r="B374" s="208" t="s">
        <v>2335</v>
      </c>
      <c r="C374" s="40"/>
      <c r="D374" s="36"/>
      <c r="E374" s="86"/>
      <c r="F374" s="583"/>
      <c r="G374" s="44"/>
      <c r="H374" s="36"/>
      <c r="I374" s="37">
        <f t="shared" si="71"/>
        <v>0</v>
      </c>
      <c r="J374" s="294"/>
      <c r="K374" s="46"/>
      <c r="L374" s="40"/>
      <c r="M374" s="37"/>
      <c r="N374" s="294"/>
      <c r="O374" s="32"/>
      <c r="P374" s="567"/>
      <c r="Q374" s="567"/>
    </row>
    <row r="375" spans="1:17" x14ac:dyDescent="0.25">
      <c r="A375" s="582">
        <v>341</v>
      </c>
      <c r="B375" s="208" t="s">
        <v>859</v>
      </c>
      <c r="C375" s="40"/>
      <c r="D375" s="36"/>
      <c r="E375" s="86"/>
      <c r="F375" s="583"/>
      <c r="G375" s="44"/>
      <c r="H375" s="36"/>
      <c r="I375" s="37">
        <f t="shared" si="71"/>
        <v>0</v>
      </c>
      <c r="J375" s="294"/>
      <c r="K375" s="46"/>
      <c r="L375" s="40"/>
      <c r="M375" s="37"/>
      <c r="N375" s="294"/>
      <c r="O375" s="32"/>
      <c r="P375" s="567">
        <f t="shared" si="72"/>
        <v>0</v>
      </c>
      <c r="Q375" s="567">
        <f t="shared" si="73"/>
        <v>0</v>
      </c>
    </row>
    <row r="376" spans="1:17" x14ac:dyDescent="0.25">
      <c r="A376" s="582">
        <v>342</v>
      </c>
      <c r="B376" s="208" t="s">
        <v>2336</v>
      </c>
      <c r="C376" s="40"/>
      <c r="D376" s="36"/>
      <c r="E376" s="86"/>
      <c r="F376" s="583"/>
      <c r="G376" s="44"/>
      <c r="H376" s="36"/>
      <c r="I376" s="37">
        <f t="shared" si="71"/>
        <v>0</v>
      </c>
      <c r="J376" s="294"/>
      <c r="K376" s="46"/>
      <c r="L376" s="40"/>
      <c r="M376" s="37"/>
      <c r="N376" s="294"/>
      <c r="O376" s="32"/>
      <c r="P376" s="567">
        <f t="shared" si="72"/>
        <v>0</v>
      </c>
      <c r="Q376" s="567">
        <f t="shared" si="73"/>
        <v>0</v>
      </c>
    </row>
    <row r="377" spans="1:17" x14ac:dyDescent="0.25">
      <c r="A377" s="582">
        <v>343</v>
      </c>
      <c r="B377" s="208" t="s">
        <v>2272</v>
      </c>
      <c r="C377" s="40"/>
      <c r="D377" s="36"/>
      <c r="E377" s="86"/>
      <c r="F377" s="583"/>
      <c r="G377" s="44"/>
      <c r="H377" s="36"/>
      <c r="I377" s="37">
        <f t="shared" si="71"/>
        <v>0</v>
      </c>
      <c r="J377" s="294"/>
      <c r="K377" s="46"/>
      <c r="L377" s="40"/>
      <c r="M377" s="37"/>
      <c r="N377" s="294"/>
      <c r="O377" s="32"/>
      <c r="P377" s="567"/>
      <c r="Q377" s="567"/>
    </row>
    <row r="378" spans="1:17" x14ac:dyDescent="0.25">
      <c r="A378" s="582">
        <v>344</v>
      </c>
      <c r="B378" s="208" t="s">
        <v>2337</v>
      </c>
      <c r="C378" s="40"/>
      <c r="D378" s="36"/>
      <c r="E378" s="86"/>
      <c r="F378" s="583"/>
      <c r="G378" s="44"/>
      <c r="H378" s="36"/>
      <c r="I378" s="37">
        <f t="shared" si="71"/>
        <v>0</v>
      </c>
      <c r="J378" s="294"/>
      <c r="K378" s="46"/>
      <c r="L378" s="40"/>
      <c r="M378" s="37"/>
      <c r="N378" s="294"/>
      <c r="O378" s="32"/>
      <c r="P378" s="567"/>
      <c r="Q378" s="567"/>
    </row>
    <row r="379" spans="1:17" x14ac:dyDescent="0.25">
      <c r="A379" s="582"/>
      <c r="B379" s="107" t="s">
        <v>2338</v>
      </c>
      <c r="C379" s="40"/>
      <c r="D379" s="36"/>
      <c r="E379" s="86"/>
      <c r="F379" s="583"/>
      <c r="G379" s="44"/>
      <c r="H379" s="36"/>
      <c r="I379" s="37">
        <f t="shared" si="71"/>
        <v>0</v>
      </c>
      <c r="J379" s="294"/>
      <c r="K379" s="46"/>
      <c r="L379" s="40"/>
      <c r="M379" s="37"/>
      <c r="N379" s="294"/>
      <c r="O379" s="32"/>
      <c r="P379" s="567">
        <f t="shared" si="72"/>
        <v>0</v>
      </c>
      <c r="Q379" s="567">
        <f t="shared" si="73"/>
        <v>0</v>
      </c>
    </row>
    <row r="380" spans="1:17" x14ac:dyDescent="0.25">
      <c r="A380" s="582">
        <v>355</v>
      </c>
      <c r="B380" s="208" t="s">
        <v>860</v>
      </c>
      <c r="C380" s="40"/>
      <c r="D380" s="36">
        <v>5000</v>
      </c>
      <c r="E380" s="86"/>
      <c r="F380" s="583" t="s">
        <v>57</v>
      </c>
      <c r="G380" s="44"/>
      <c r="H380" s="36">
        <v>5000</v>
      </c>
      <c r="I380" s="37">
        <f t="shared" si="71"/>
        <v>0</v>
      </c>
      <c r="J380" s="294"/>
      <c r="K380" s="46"/>
      <c r="L380" s="40"/>
      <c r="M380" s="37"/>
      <c r="N380" s="294"/>
      <c r="O380" s="32"/>
      <c r="P380" s="567">
        <f t="shared" si="72"/>
        <v>5000</v>
      </c>
      <c r="Q380" s="567">
        <f t="shared" si="73"/>
        <v>0</v>
      </c>
    </row>
    <row r="381" spans="1:17" x14ac:dyDescent="0.25">
      <c r="A381" s="582">
        <v>356</v>
      </c>
      <c r="B381" s="208" t="s">
        <v>861</v>
      </c>
      <c r="C381" s="40"/>
      <c r="D381" s="36">
        <v>10000</v>
      </c>
      <c r="E381" s="86"/>
      <c r="F381" s="583" t="s">
        <v>57</v>
      </c>
      <c r="G381" s="44"/>
      <c r="H381" s="36">
        <v>10000</v>
      </c>
      <c r="I381" s="37">
        <f t="shared" si="71"/>
        <v>0</v>
      </c>
      <c r="J381" s="294"/>
      <c r="K381" s="46"/>
      <c r="L381" s="40"/>
      <c r="M381" s="37"/>
      <c r="N381" s="294"/>
      <c r="O381" s="32"/>
      <c r="P381" s="567">
        <f t="shared" si="72"/>
        <v>10000</v>
      </c>
      <c r="Q381" s="567">
        <f t="shared" si="73"/>
        <v>0</v>
      </c>
    </row>
    <row r="382" spans="1:17" x14ac:dyDescent="0.25">
      <c r="A382" s="582">
        <v>357</v>
      </c>
      <c r="B382" s="208" t="s">
        <v>862</v>
      </c>
      <c r="C382" s="40"/>
      <c r="D382" s="36">
        <v>10000</v>
      </c>
      <c r="E382" s="108"/>
      <c r="F382" s="583" t="s">
        <v>57</v>
      </c>
      <c r="G382" s="44"/>
      <c r="H382" s="36">
        <v>10000</v>
      </c>
      <c r="I382" s="37">
        <f t="shared" si="71"/>
        <v>0</v>
      </c>
      <c r="J382" s="294"/>
      <c r="K382" s="46"/>
      <c r="L382" s="40"/>
      <c r="M382" s="37"/>
      <c r="N382" s="294"/>
      <c r="O382" s="32"/>
      <c r="P382" s="567">
        <f t="shared" si="72"/>
        <v>10000</v>
      </c>
      <c r="Q382" s="567">
        <f t="shared" si="73"/>
        <v>0</v>
      </c>
    </row>
    <row r="383" spans="1:17" x14ac:dyDescent="0.25">
      <c r="A383" s="582">
        <v>358</v>
      </c>
      <c r="B383" s="208" t="s">
        <v>863</v>
      </c>
      <c r="C383" s="40"/>
      <c r="D383" s="36">
        <v>10000</v>
      </c>
      <c r="E383" s="86"/>
      <c r="F383" s="583" t="s">
        <v>57</v>
      </c>
      <c r="G383" s="44"/>
      <c r="H383" s="36">
        <v>10000</v>
      </c>
      <c r="I383" s="37">
        <f t="shared" si="71"/>
        <v>0</v>
      </c>
      <c r="J383" s="294"/>
      <c r="K383" s="46"/>
      <c r="L383" s="40"/>
      <c r="M383" s="37"/>
      <c r="N383" s="294"/>
      <c r="O383" s="32"/>
      <c r="P383" s="567">
        <f t="shared" si="72"/>
        <v>10000</v>
      </c>
      <c r="Q383" s="567">
        <f t="shared" si="73"/>
        <v>0</v>
      </c>
    </row>
    <row r="384" spans="1:17" x14ac:dyDescent="0.25">
      <c r="A384" s="582">
        <v>359</v>
      </c>
      <c r="B384" s="208" t="s">
        <v>864</v>
      </c>
      <c r="C384" s="40"/>
      <c r="D384" s="36">
        <v>5000</v>
      </c>
      <c r="E384" s="86"/>
      <c r="F384" s="583" t="s">
        <v>57</v>
      </c>
      <c r="G384" s="44"/>
      <c r="H384" s="36">
        <v>5000</v>
      </c>
      <c r="I384" s="37">
        <f t="shared" si="71"/>
        <v>0</v>
      </c>
      <c r="J384" s="294"/>
      <c r="K384" s="46"/>
      <c r="L384" s="40"/>
      <c r="M384" s="37"/>
      <c r="N384" s="294"/>
      <c r="O384" s="32"/>
      <c r="P384" s="567">
        <f t="shared" si="72"/>
        <v>5000</v>
      </c>
      <c r="Q384" s="567">
        <f t="shared" si="73"/>
        <v>0</v>
      </c>
    </row>
    <row r="385" spans="1:17" x14ac:dyDescent="0.25">
      <c r="A385" s="582">
        <v>360</v>
      </c>
      <c r="B385" s="208" t="s">
        <v>660</v>
      </c>
      <c r="C385" s="40"/>
      <c r="D385" s="36">
        <v>3000</v>
      </c>
      <c r="E385" s="86"/>
      <c r="F385" s="583" t="s">
        <v>57</v>
      </c>
      <c r="G385" s="44"/>
      <c r="H385" s="36">
        <v>3000</v>
      </c>
      <c r="I385" s="37">
        <f t="shared" si="71"/>
        <v>0</v>
      </c>
      <c r="J385" s="294"/>
      <c r="K385" s="46"/>
      <c r="L385" s="40"/>
      <c r="M385" s="37"/>
      <c r="N385" s="294"/>
      <c r="O385" s="32"/>
      <c r="P385" s="567">
        <f t="shared" si="72"/>
        <v>3000</v>
      </c>
      <c r="Q385" s="567">
        <f t="shared" si="73"/>
        <v>0</v>
      </c>
    </row>
    <row r="386" spans="1:17" x14ac:dyDescent="0.25">
      <c r="A386" s="582">
        <v>361</v>
      </c>
      <c r="B386" s="208" t="s">
        <v>865</v>
      </c>
      <c r="C386" s="40"/>
      <c r="D386" s="36">
        <v>10000</v>
      </c>
      <c r="E386" s="86"/>
      <c r="F386" s="583" t="s">
        <v>57</v>
      </c>
      <c r="G386" s="44"/>
      <c r="H386" s="36">
        <v>10000</v>
      </c>
      <c r="I386" s="37">
        <f t="shared" si="71"/>
        <v>0</v>
      </c>
      <c r="J386" s="294"/>
      <c r="K386" s="46"/>
      <c r="L386" s="40"/>
      <c r="M386" s="37"/>
      <c r="N386" s="294"/>
      <c r="O386" s="32"/>
      <c r="P386" s="567">
        <f t="shared" si="72"/>
        <v>10000</v>
      </c>
      <c r="Q386" s="567">
        <f t="shared" si="73"/>
        <v>0</v>
      </c>
    </row>
    <row r="387" spans="1:17" x14ac:dyDescent="0.25">
      <c r="A387" s="582">
        <v>362</v>
      </c>
      <c r="B387" s="208" t="s">
        <v>866</v>
      </c>
      <c r="C387" s="40"/>
      <c r="D387" s="36"/>
      <c r="E387" s="108"/>
      <c r="F387" s="583"/>
      <c r="G387" s="44"/>
      <c r="H387" s="36"/>
      <c r="I387" s="37">
        <f t="shared" si="71"/>
        <v>0</v>
      </c>
      <c r="J387" s="294"/>
      <c r="K387" s="46"/>
      <c r="L387" s="40"/>
      <c r="M387" s="37"/>
      <c r="N387" s="294"/>
      <c r="O387" s="32"/>
      <c r="P387" s="567">
        <f t="shared" si="72"/>
        <v>0</v>
      </c>
      <c r="Q387" s="567">
        <f t="shared" si="73"/>
        <v>0</v>
      </c>
    </row>
    <row r="388" spans="1:17" x14ac:dyDescent="0.25">
      <c r="A388" s="582">
        <v>363</v>
      </c>
      <c r="B388" s="208" t="s">
        <v>867</v>
      </c>
      <c r="C388" s="40"/>
      <c r="D388" s="36">
        <v>5000</v>
      </c>
      <c r="E388" s="86"/>
      <c r="F388" s="583" t="s">
        <v>57</v>
      </c>
      <c r="G388" s="44"/>
      <c r="H388" s="36">
        <v>5000</v>
      </c>
      <c r="I388" s="37">
        <f t="shared" si="71"/>
        <v>0</v>
      </c>
      <c r="J388" s="294"/>
      <c r="K388" s="46"/>
      <c r="L388" s="40"/>
      <c r="M388" s="37"/>
      <c r="N388" s="294"/>
      <c r="O388" s="32"/>
      <c r="P388" s="567">
        <f t="shared" si="72"/>
        <v>5000</v>
      </c>
      <c r="Q388" s="567">
        <f t="shared" si="73"/>
        <v>0</v>
      </c>
    </row>
    <row r="389" spans="1:17" x14ac:dyDescent="0.25">
      <c r="A389" s="582">
        <v>364</v>
      </c>
      <c r="B389" s="208" t="s">
        <v>868</v>
      </c>
      <c r="C389" s="40"/>
      <c r="D389" s="36">
        <v>10000</v>
      </c>
      <c r="E389" s="86"/>
      <c r="F389" s="583" t="s">
        <v>57</v>
      </c>
      <c r="G389" s="44"/>
      <c r="H389" s="36">
        <v>10000</v>
      </c>
      <c r="I389" s="37">
        <f t="shared" si="71"/>
        <v>0</v>
      </c>
      <c r="J389" s="294"/>
      <c r="K389" s="46"/>
      <c r="L389" s="40"/>
      <c r="M389" s="37"/>
      <c r="N389" s="294"/>
      <c r="O389" s="32"/>
      <c r="P389" s="567">
        <f t="shared" si="72"/>
        <v>10000</v>
      </c>
      <c r="Q389" s="567">
        <f t="shared" si="73"/>
        <v>0</v>
      </c>
    </row>
    <row r="390" spans="1:17" x14ac:dyDescent="0.25">
      <c r="A390" s="582">
        <v>365</v>
      </c>
      <c r="B390" s="208" t="s">
        <v>869</v>
      </c>
      <c r="C390" s="40"/>
      <c r="D390" s="36"/>
      <c r="E390" s="86"/>
      <c r="F390" s="583"/>
      <c r="G390" s="44"/>
      <c r="H390" s="36"/>
      <c r="I390" s="37">
        <f t="shared" si="71"/>
        <v>0</v>
      </c>
      <c r="J390" s="294"/>
      <c r="K390" s="46"/>
      <c r="L390" s="40"/>
      <c r="M390" s="37"/>
      <c r="N390" s="294"/>
      <c r="O390" s="32"/>
      <c r="P390" s="567">
        <f t="shared" si="72"/>
        <v>0</v>
      </c>
      <c r="Q390" s="567">
        <f t="shared" si="73"/>
        <v>0</v>
      </c>
    </row>
    <row r="391" spans="1:17" x14ac:dyDescent="0.25">
      <c r="A391" s="582">
        <v>366</v>
      </c>
      <c r="B391" s="208" t="s">
        <v>870</v>
      </c>
      <c r="C391" s="40"/>
      <c r="D391" s="36">
        <v>100</v>
      </c>
      <c r="E391" s="86"/>
      <c r="F391" s="583" t="s">
        <v>667</v>
      </c>
      <c r="G391" s="44"/>
      <c r="H391" s="36">
        <v>100</v>
      </c>
      <c r="I391" s="37">
        <f t="shared" si="71"/>
        <v>0</v>
      </c>
      <c r="J391" s="294"/>
      <c r="K391" s="46"/>
      <c r="L391" s="40"/>
      <c r="M391" s="37"/>
      <c r="N391" s="294"/>
      <c r="O391" s="32"/>
      <c r="P391" s="567">
        <f t="shared" si="72"/>
        <v>100</v>
      </c>
      <c r="Q391" s="567">
        <f t="shared" si="73"/>
        <v>0</v>
      </c>
    </row>
    <row r="392" spans="1:17" x14ac:dyDescent="0.25">
      <c r="A392" s="582">
        <v>367</v>
      </c>
      <c r="B392" s="208" t="s">
        <v>871</v>
      </c>
      <c r="C392" s="40"/>
      <c r="D392" s="36">
        <v>200</v>
      </c>
      <c r="E392" s="86"/>
      <c r="F392" s="583" t="s">
        <v>57</v>
      </c>
      <c r="G392" s="44"/>
      <c r="H392" s="36">
        <v>200</v>
      </c>
      <c r="I392" s="37">
        <f t="shared" si="71"/>
        <v>0</v>
      </c>
      <c r="J392" s="294"/>
      <c r="K392" s="46"/>
      <c r="L392" s="40"/>
      <c r="M392" s="37"/>
      <c r="N392" s="294"/>
      <c r="O392" s="32"/>
      <c r="P392" s="567">
        <f t="shared" si="72"/>
        <v>200</v>
      </c>
      <c r="Q392" s="567">
        <f t="shared" si="73"/>
        <v>0</v>
      </c>
    </row>
    <row r="393" spans="1:17" x14ac:dyDescent="0.25">
      <c r="A393" s="582">
        <v>368</v>
      </c>
      <c r="B393" s="208" t="s">
        <v>679</v>
      </c>
      <c r="C393" s="40"/>
      <c r="D393" s="36">
        <v>50</v>
      </c>
      <c r="E393" s="86"/>
      <c r="F393" s="583" t="s">
        <v>676</v>
      </c>
      <c r="G393" s="44"/>
      <c r="H393" s="36">
        <v>50</v>
      </c>
      <c r="I393" s="37">
        <f t="shared" si="71"/>
        <v>0</v>
      </c>
      <c r="J393" s="294"/>
      <c r="K393" s="46"/>
      <c r="L393" s="40"/>
      <c r="M393" s="37"/>
      <c r="N393" s="294"/>
      <c r="O393" s="32"/>
      <c r="P393" s="567">
        <f t="shared" si="72"/>
        <v>50</v>
      </c>
      <c r="Q393" s="567">
        <f t="shared" si="73"/>
        <v>0</v>
      </c>
    </row>
    <row r="394" spans="1:17" x14ac:dyDescent="0.25">
      <c r="A394" s="582">
        <v>369</v>
      </c>
      <c r="B394" s="208" t="s">
        <v>872</v>
      </c>
      <c r="C394" s="40"/>
      <c r="D394" s="36">
        <v>100</v>
      </c>
      <c r="E394" s="86"/>
      <c r="F394" s="583" t="s">
        <v>57</v>
      </c>
      <c r="G394" s="44"/>
      <c r="H394" s="36">
        <v>100</v>
      </c>
      <c r="I394" s="37">
        <f t="shared" si="71"/>
        <v>0</v>
      </c>
      <c r="J394" s="294"/>
      <c r="K394" s="46"/>
      <c r="L394" s="40"/>
      <c r="M394" s="37"/>
      <c r="N394" s="294"/>
      <c r="O394" s="32"/>
      <c r="P394" s="567">
        <f t="shared" si="72"/>
        <v>100</v>
      </c>
      <c r="Q394" s="567">
        <f t="shared" si="73"/>
        <v>0</v>
      </c>
    </row>
    <row r="395" spans="1:17" x14ac:dyDescent="0.25">
      <c r="A395" s="582">
        <v>370</v>
      </c>
      <c r="B395" s="208" t="s">
        <v>683</v>
      </c>
      <c r="C395" s="40"/>
      <c r="D395" s="36">
        <v>10</v>
      </c>
      <c r="E395" s="86"/>
      <c r="F395" s="583" t="s">
        <v>676</v>
      </c>
      <c r="G395" s="44"/>
      <c r="H395" s="36">
        <v>10</v>
      </c>
      <c r="I395" s="37">
        <f t="shared" si="71"/>
        <v>0</v>
      </c>
      <c r="J395" s="294"/>
      <c r="K395" s="46"/>
      <c r="L395" s="40"/>
      <c r="M395" s="37"/>
      <c r="N395" s="294"/>
      <c r="O395" s="32"/>
      <c r="P395" s="567">
        <f t="shared" si="72"/>
        <v>10</v>
      </c>
      <c r="Q395" s="567">
        <f t="shared" si="73"/>
        <v>0</v>
      </c>
    </row>
    <row r="396" spans="1:17" x14ac:dyDescent="0.25">
      <c r="A396" s="582">
        <v>371</v>
      </c>
      <c r="B396" s="208" t="s">
        <v>873</v>
      </c>
      <c r="C396" s="40"/>
      <c r="D396" s="36">
        <v>100</v>
      </c>
      <c r="E396" s="86"/>
      <c r="F396" s="583" t="s">
        <v>667</v>
      </c>
      <c r="G396" s="44"/>
      <c r="H396" s="36">
        <v>100</v>
      </c>
      <c r="I396" s="37">
        <f t="shared" si="71"/>
        <v>0</v>
      </c>
      <c r="J396" s="294"/>
      <c r="K396" s="46"/>
      <c r="L396" s="40"/>
      <c r="M396" s="37"/>
      <c r="N396" s="294"/>
      <c r="O396" s="32"/>
      <c r="P396" s="567">
        <f t="shared" si="72"/>
        <v>100</v>
      </c>
      <c r="Q396" s="567">
        <f t="shared" si="73"/>
        <v>0</v>
      </c>
    </row>
    <row r="397" spans="1:17" x14ac:dyDescent="0.25">
      <c r="A397" s="582">
        <v>372</v>
      </c>
      <c r="B397" s="208" t="s">
        <v>688</v>
      </c>
      <c r="C397" s="40"/>
      <c r="D397" s="36">
        <v>5000</v>
      </c>
      <c r="E397" s="86"/>
      <c r="F397" s="583" t="s">
        <v>689</v>
      </c>
      <c r="G397" s="44"/>
      <c r="H397" s="36">
        <v>5000</v>
      </c>
      <c r="I397" s="37">
        <f t="shared" si="71"/>
        <v>0</v>
      </c>
      <c r="J397" s="294"/>
      <c r="K397" s="46"/>
      <c r="L397" s="40"/>
      <c r="M397" s="37"/>
      <c r="N397" s="294"/>
      <c r="O397" s="32"/>
      <c r="P397" s="567">
        <f t="shared" si="72"/>
        <v>5000</v>
      </c>
      <c r="Q397" s="567">
        <f t="shared" si="73"/>
        <v>0</v>
      </c>
    </row>
    <row r="398" spans="1:17" x14ac:dyDescent="0.25">
      <c r="A398" s="582">
        <v>373</v>
      </c>
      <c r="B398" s="208" t="s">
        <v>874</v>
      </c>
      <c r="C398" s="40"/>
      <c r="D398" s="36">
        <v>1000</v>
      </c>
      <c r="E398" s="86"/>
      <c r="F398" s="583" t="s">
        <v>875</v>
      </c>
      <c r="G398" s="44"/>
      <c r="H398" s="36">
        <v>1000</v>
      </c>
      <c r="I398" s="37">
        <f t="shared" ref="I398:I461" si="74">H398*E398</f>
        <v>0</v>
      </c>
      <c r="J398" s="294"/>
      <c r="K398" s="46"/>
      <c r="L398" s="40"/>
      <c r="M398" s="37"/>
      <c r="N398" s="294"/>
      <c r="O398" s="32"/>
      <c r="P398" s="567">
        <f t="shared" si="72"/>
        <v>1000</v>
      </c>
      <c r="Q398" s="567">
        <f t="shared" si="73"/>
        <v>0</v>
      </c>
    </row>
    <row r="399" spans="1:17" x14ac:dyDescent="0.25">
      <c r="A399" s="582">
        <v>374</v>
      </c>
      <c r="B399" s="208" t="s">
        <v>876</v>
      </c>
      <c r="C399" s="40"/>
      <c r="D399" s="36">
        <v>1000</v>
      </c>
      <c r="E399" s="86"/>
      <c r="F399" s="583" t="s">
        <v>689</v>
      </c>
      <c r="G399" s="44"/>
      <c r="H399" s="36">
        <v>1000</v>
      </c>
      <c r="I399" s="37">
        <f t="shared" si="74"/>
        <v>0</v>
      </c>
      <c r="J399" s="294"/>
      <c r="K399" s="46"/>
      <c r="L399" s="40"/>
      <c r="M399" s="37"/>
      <c r="N399" s="294"/>
      <c r="O399" s="32"/>
      <c r="P399" s="567">
        <f t="shared" si="72"/>
        <v>1000</v>
      </c>
      <c r="Q399" s="567">
        <f t="shared" si="73"/>
        <v>0</v>
      </c>
    </row>
    <row r="400" spans="1:17" x14ac:dyDescent="0.25">
      <c r="A400" s="582">
        <v>375</v>
      </c>
      <c r="B400" s="208" t="s">
        <v>877</v>
      </c>
      <c r="C400" s="40"/>
      <c r="D400" s="36">
        <v>500</v>
      </c>
      <c r="E400" s="86"/>
      <c r="F400" s="583" t="s">
        <v>57</v>
      </c>
      <c r="G400" s="44"/>
      <c r="H400" s="36">
        <v>500</v>
      </c>
      <c r="I400" s="37">
        <f t="shared" si="74"/>
        <v>0</v>
      </c>
      <c r="J400" s="294"/>
      <c r="K400" s="46"/>
      <c r="L400" s="40"/>
      <c r="M400" s="37"/>
      <c r="N400" s="294"/>
      <c r="O400" s="32"/>
      <c r="P400" s="567">
        <f t="shared" si="72"/>
        <v>500</v>
      </c>
      <c r="Q400" s="567">
        <f t="shared" si="73"/>
        <v>0</v>
      </c>
    </row>
    <row r="401" spans="1:17" x14ac:dyDescent="0.25">
      <c r="A401" s="582">
        <v>376</v>
      </c>
      <c r="B401" s="208" t="s">
        <v>705</v>
      </c>
      <c r="C401" s="40"/>
      <c r="D401" s="36">
        <v>100</v>
      </c>
      <c r="E401" s="86"/>
      <c r="F401" s="583" t="s">
        <v>676</v>
      </c>
      <c r="G401" s="44"/>
      <c r="H401" s="36">
        <v>100</v>
      </c>
      <c r="I401" s="37">
        <f t="shared" si="74"/>
        <v>0</v>
      </c>
      <c r="J401" s="294"/>
      <c r="K401" s="46"/>
      <c r="L401" s="40"/>
      <c r="M401" s="37"/>
      <c r="N401" s="294"/>
      <c r="O401" s="32"/>
      <c r="P401" s="567">
        <f t="shared" si="72"/>
        <v>100</v>
      </c>
      <c r="Q401" s="567">
        <f t="shared" si="73"/>
        <v>0</v>
      </c>
    </row>
    <row r="402" spans="1:17" x14ac:dyDescent="0.25">
      <c r="A402" s="582">
        <v>377</v>
      </c>
      <c r="B402" s="208" t="s">
        <v>707</v>
      </c>
      <c r="C402" s="40"/>
      <c r="D402" s="36">
        <v>10000</v>
      </c>
      <c r="E402" s="108"/>
      <c r="F402" s="583" t="s">
        <v>658</v>
      </c>
      <c r="G402" s="44"/>
      <c r="H402" s="36">
        <v>10000</v>
      </c>
      <c r="I402" s="37">
        <f t="shared" si="74"/>
        <v>0</v>
      </c>
      <c r="J402" s="294"/>
      <c r="K402" s="46"/>
      <c r="L402" s="40"/>
      <c r="M402" s="37"/>
      <c r="N402" s="294"/>
      <c r="O402" s="32"/>
      <c r="P402" s="567">
        <f t="shared" si="72"/>
        <v>10000</v>
      </c>
      <c r="Q402" s="567">
        <f t="shared" si="73"/>
        <v>0</v>
      </c>
    </row>
    <row r="403" spans="1:17" x14ac:dyDescent="0.25">
      <c r="A403" s="582">
        <v>378</v>
      </c>
      <c r="B403" s="208" t="s">
        <v>878</v>
      </c>
      <c r="C403" s="40"/>
      <c r="D403" s="36">
        <v>10000</v>
      </c>
      <c r="E403" s="86"/>
      <c r="F403" s="583" t="s">
        <v>879</v>
      </c>
      <c r="G403" s="44"/>
      <c r="H403" s="36">
        <v>10000</v>
      </c>
      <c r="I403" s="37">
        <f t="shared" si="74"/>
        <v>0</v>
      </c>
      <c r="J403" s="294"/>
      <c r="K403" s="46"/>
      <c r="L403" s="40"/>
      <c r="M403" s="37"/>
      <c r="N403" s="294"/>
      <c r="O403" s="32"/>
      <c r="P403" s="567">
        <f t="shared" si="72"/>
        <v>10000</v>
      </c>
      <c r="Q403" s="567">
        <f t="shared" si="73"/>
        <v>0</v>
      </c>
    </row>
    <row r="404" spans="1:17" x14ac:dyDescent="0.25">
      <c r="A404" s="582">
        <v>379</v>
      </c>
      <c r="B404" s="208" t="s">
        <v>880</v>
      </c>
      <c r="C404" s="40"/>
      <c r="D404" s="36">
        <v>10000</v>
      </c>
      <c r="E404" s="86"/>
      <c r="F404" s="583" t="s">
        <v>57</v>
      </c>
      <c r="G404" s="44"/>
      <c r="H404" s="36">
        <v>10000</v>
      </c>
      <c r="I404" s="37">
        <f t="shared" si="74"/>
        <v>0</v>
      </c>
      <c r="J404" s="294"/>
      <c r="K404" s="46"/>
      <c r="L404" s="40"/>
      <c r="M404" s="37"/>
      <c r="N404" s="294"/>
      <c r="O404" s="32"/>
      <c r="P404" s="567">
        <f t="shared" si="72"/>
        <v>10000</v>
      </c>
      <c r="Q404" s="567">
        <f t="shared" si="73"/>
        <v>0</v>
      </c>
    </row>
    <row r="405" spans="1:17" x14ac:dyDescent="0.25">
      <c r="A405" s="582">
        <v>380</v>
      </c>
      <c r="B405" s="208" t="s">
        <v>881</v>
      </c>
      <c r="C405" s="40"/>
      <c r="D405" s="36">
        <v>10000</v>
      </c>
      <c r="E405" s="86"/>
      <c r="F405" s="583" t="s">
        <v>57</v>
      </c>
      <c r="G405" s="44"/>
      <c r="H405" s="36">
        <v>10000</v>
      </c>
      <c r="I405" s="37">
        <f t="shared" si="74"/>
        <v>0</v>
      </c>
      <c r="J405" s="294"/>
      <c r="K405" s="46"/>
      <c r="L405" s="40"/>
      <c r="M405" s="37"/>
      <c r="N405" s="294"/>
      <c r="O405" s="32"/>
      <c r="P405" s="567">
        <f t="shared" si="72"/>
        <v>10000</v>
      </c>
      <c r="Q405" s="567">
        <f t="shared" si="73"/>
        <v>0</v>
      </c>
    </row>
    <row r="406" spans="1:17" x14ac:dyDescent="0.25">
      <c r="A406" s="582">
        <v>381</v>
      </c>
      <c r="B406" s="208" t="s">
        <v>882</v>
      </c>
      <c r="C406" s="40"/>
      <c r="D406" s="36">
        <v>10000</v>
      </c>
      <c r="E406" s="86"/>
      <c r="F406" s="583" t="s">
        <v>57</v>
      </c>
      <c r="G406" s="44"/>
      <c r="H406" s="36">
        <v>10000</v>
      </c>
      <c r="I406" s="37">
        <f t="shared" si="74"/>
        <v>0</v>
      </c>
      <c r="J406" s="294"/>
      <c r="K406" s="46"/>
      <c r="L406" s="40"/>
      <c r="M406" s="37"/>
      <c r="N406" s="294"/>
      <c r="O406" s="32"/>
      <c r="P406" s="567">
        <f t="shared" si="72"/>
        <v>10000</v>
      </c>
      <c r="Q406" s="567">
        <f t="shared" si="73"/>
        <v>0</v>
      </c>
    </row>
    <row r="407" spans="1:17" x14ac:dyDescent="0.25">
      <c r="A407" s="582">
        <v>382</v>
      </c>
      <c r="B407" s="208" t="s">
        <v>883</v>
      </c>
      <c r="C407" s="40"/>
      <c r="D407" s="36">
        <v>10000</v>
      </c>
      <c r="E407" s="108"/>
      <c r="F407" s="583" t="s">
        <v>57</v>
      </c>
      <c r="G407" s="44"/>
      <c r="H407" s="36">
        <v>10000</v>
      </c>
      <c r="I407" s="37">
        <f t="shared" si="74"/>
        <v>0</v>
      </c>
      <c r="J407" s="294"/>
      <c r="K407" s="46"/>
      <c r="L407" s="40"/>
      <c r="M407" s="37"/>
      <c r="N407" s="294"/>
      <c r="O407" s="32"/>
      <c r="P407" s="567">
        <f t="shared" si="72"/>
        <v>10000</v>
      </c>
      <c r="Q407" s="567">
        <f t="shared" si="73"/>
        <v>0</v>
      </c>
    </row>
    <row r="408" spans="1:17" x14ac:dyDescent="0.25">
      <c r="A408" s="582">
        <v>383</v>
      </c>
      <c r="B408" s="208" t="s">
        <v>884</v>
      </c>
      <c r="C408" s="40"/>
      <c r="D408" s="36">
        <v>10000</v>
      </c>
      <c r="E408" s="86"/>
      <c r="F408" s="583" t="s">
        <v>57</v>
      </c>
      <c r="G408" s="44"/>
      <c r="H408" s="36">
        <v>10000</v>
      </c>
      <c r="I408" s="37">
        <f t="shared" si="74"/>
        <v>0</v>
      </c>
      <c r="J408" s="294"/>
      <c r="K408" s="46"/>
      <c r="L408" s="40"/>
      <c r="M408" s="37"/>
      <c r="N408" s="294"/>
      <c r="O408" s="32"/>
      <c r="P408" s="567">
        <f t="shared" si="72"/>
        <v>10000</v>
      </c>
      <c r="Q408" s="567">
        <f t="shared" si="73"/>
        <v>0</v>
      </c>
    </row>
    <row r="409" spans="1:17" x14ac:dyDescent="0.25">
      <c r="A409" s="582">
        <v>384</v>
      </c>
      <c r="B409" s="208" t="s">
        <v>885</v>
      </c>
      <c r="C409" s="40"/>
      <c r="D409" s="36"/>
      <c r="E409" s="86"/>
      <c r="F409" s="583"/>
      <c r="G409" s="44"/>
      <c r="H409" s="36"/>
      <c r="I409" s="37">
        <f t="shared" si="74"/>
        <v>0</v>
      </c>
      <c r="J409" s="294"/>
      <c r="K409" s="46"/>
      <c r="L409" s="40"/>
      <c r="M409" s="37"/>
      <c r="N409" s="294"/>
      <c r="O409" s="32"/>
      <c r="P409" s="567">
        <f t="shared" si="72"/>
        <v>0</v>
      </c>
      <c r="Q409" s="567">
        <f t="shared" si="73"/>
        <v>0</v>
      </c>
    </row>
    <row r="410" spans="1:17" x14ac:dyDescent="0.25">
      <c r="A410" s="582">
        <v>385</v>
      </c>
      <c r="B410" s="208" t="s">
        <v>721</v>
      </c>
      <c r="C410" s="40"/>
      <c r="D410" s="36">
        <v>10</v>
      </c>
      <c r="E410" s="86"/>
      <c r="F410" s="583" t="s">
        <v>101</v>
      </c>
      <c r="G410" s="44"/>
      <c r="H410" s="36">
        <v>10</v>
      </c>
      <c r="I410" s="37">
        <f t="shared" si="74"/>
        <v>0</v>
      </c>
      <c r="J410" s="294"/>
      <c r="K410" s="46"/>
      <c r="L410" s="40"/>
      <c r="M410" s="37"/>
      <c r="N410" s="294"/>
      <c r="O410" s="32"/>
      <c r="P410" s="567">
        <f t="shared" si="72"/>
        <v>10</v>
      </c>
      <c r="Q410" s="567">
        <f t="shared" si="73"/>
        <v>0</v>
      </c>
    </row>
    <row r="411" spans="1:17" x14ac:dyDescent="0.25">
      <c r="A411" s="582">
        <v>386</v>
      </c>
      <c r="B411" s="208" t="s">
        <v>722</v>
      </c>
      <c r="C411" s="40"/>
      <c r="D411" s="36">
        <v>100</v>
      </c>
      <c r="E411" s="86"/>
      <c r="F411" s="583" t="s">
        <v>45</v>
      </c>
      <c r="G411" s="44"/>
      <c r="H411" s="36">
        <v>100</v>
      </c>
      <c r="I411" s="37">
        <f t="shared" si="74"/>
        <v>0</v>
      </c>
      <c r="J411" s="294"/>
      <c r="K411" s="46"/>
      <c r="L411" s="40"/>
      <c r="M411" s="37"/>
      <c r="N411" s="294"/>
      <c r="O411" s="32"/>
      <c r="P411" s="567">
        <f t="shared" si="72"/>
        <v>100</v>
      </c>
      <c r="Q411" s="567">
        <f t="shared" si="73"/>
        <v>0</v>
      </c>
    </row>
    <row r="412" spans="1:17" x14ac:dyDescent="0.25">
      <c r="A412" s="582">
        <v>387</v>
      </c>
      <c r="B412" s="208" t="s">
        <v>886</v>
      </c>
      <c r="C412" s="40"/>
      <c r="D412" s="36">
        <v>2</v>
      </c>
      <c r="E412" s="86"/>
      <c r="F412" s="583" t="s">
        <v>887</v>
      </c>
      <c r="G412" s="44"/>
      <c r="H412" s="36">
        <v>2</v>
      </c>
      <c r="I412" s="37">
        <f t="shared" si="74"/>
        <v>0</v>
      </c>
      <c r="J412" s="294"/>
      <c r="K412" s="46"/>
      <c r="L412" s="40"/>
      <c r="M412" s="37"/>
      <c r="N412" s="294"/>
      <c r="O412" s="32"/>
      <c r="P412" s="567">
        <f t="shared" si="72"/>
        <v>2</v>
      </c>
      <c r="Q412" s="567">
        <f t="shared" si="73"/>
        <v>0</v>
      </c>
    </row>
    <row r="413" spans="1:17" x14ac:dyDescent="0.25">
      <c r="A413" s="582">
        <v>388</v>
      </c>
      <c r="B413" s="208" t="s">
        <v>723</v>
      </c>
      <c r="C413" s="40"/>
      <c r="D413" s="36">
        <v>200</v>
      </c>
      <c r="E413" s="86"/>
      <c r="F413" s="583" t="s">
        <v>101</v>
      </c>
      <c r="G413" s="44"/>
      <c r="H413" s="36">
        <v>200</v>
      </c>
      <c r="I413" s="37">
        <f t="shared" si="74"/>
        <v>0</v>
      </c>
      <c r="J413" s="294"/>
      <c r="K413" s="46"/>
      <c r="L413" s="40"/>
      <c r="M413" s="37"/>
      <c r="N413" s="294"/>
      <c r="O413" s="32"/>
      <c r="P413" s="567">
        <f t="shared" si="72"/>
        <v>200</v>
      </c>
      <c r="Q413" s="567">
        <f t="shared" si="73"/>
        <v>0</v>
      </c>
    </row>
    <row r="414" spans="1:17" x14ac:dyDescent="0.25">
      <c r="A414" s="582">
        <v>389</v>
      </c>
      <c r="B414" s="208" t="s">
        <v>726</v>
      </c>
      <c r="C414" s="40"/>
      <c r="D414" s="36">
        <v>10</v>
      </c>
      <c r="E414" s="86"/>
      <c r="F414" s="583" t="s">
        <v>105</v>
      </c>
      <c r="G414" s="44"/>
      <c r="H414" s="36">
        <v>10</v>
      </c>
      <c r="I414" s="37">
        <f t="shared" si="74"/>
        <v>0</v>
      </c>
      <c r="J414" s="294"/>
      <c r="K414" s="46"/>
      <c r="L414" s="40"/>
      <c r="M414" s="37"/>
      <c r="N414" s="294"/>
      <c r="O414" s="32"/>
      <c r="P414" s="567">
        <f t="shared" si="72"/>
        <v>10</v>
      </c>
      <c r="Q414" s="567">
        <f t="shared" si="73"/>
        <v>0</v>
      </c>
    </row>
    <row r="415" spans="1:17" x14ac:dyDescent="0.25">
      <c r="A415" s="582">
        <v>390</v>
      </c>
      <c r="B415" s="208" t="s">
        <v>727</v>
      </c>
      <c r="C415" s="40"/>
      <c r="D415" s="36">
        <v>2</v>
      </c>
      <c r="E415" s="86"/>
      <c r="F415" s="583" t="s">
        <v>142</v>
      </c>
      <c r="G415" s="44"/>
      <c r="H415" s="36">
        <v>2</v>
      </c>
      <c r="I415" s="37">
        <f t="shared" si="74"/>
        <v>0</v>
      </c>
      <c r="J415" s="294"/>
      <c r="K415" s="46"/>
      <c r="L415" s="40"/>
      <c r="M415" s="37"/>
      <c r="N415" s="294"/>
      <c r="O415" s="32"/>
      <c r="P415" s="567">
        <f t="shared" si="72"/>
        <v>2</v>
      </c>
      <c r="Q415" s="567">
        <f t="shared" si="73"/>
        <v>0</v>
      </c>
    </row>
    <row r="416" spans="1:17" x14ac:dyDescent="0.25">
      <c r="A416" s="582">
        <v>391</v>
      </c>
      <c r="B416" s="208" t="s">
        <v>728</v>
      </c>
      <c r="C416" s="40"/>
      <c r="D416" s="36">
        <v>100</v>
      </c>
      <c r="E416" s="86"/>
      <c r="F416" s="583" t="s">
        <v>101</v>
      </c>
      <c r="G416" s="44"/>
      <c r="H416" s="36">
        <v>100</v>
      </c>
      <c r="I416" s="37">
        <f t="shared" si="74"/>
        <v>0</v>
      </c>
      <c r="J416" s="294"/>
      <c r="K416" s="46"/>
      <c r="L416" s="40"/>
      <c r="M416" s="37"/>
      <c r="N416" s="294"/>
      <c r="O416" s="32"/>
      <c r="P416" s="567">
        <f t="shared" si="72"/>
        <v>100</v>
      </c>
      <c r="Q416" s="567">
        <f t="shared" si="73"/>
        <v>0</v>
      </c>
    </row>
    <row r="417" spans="1:17" x14ac:dyDescent="0.25">
      <c r="A417" s="582">
        <v>392</v>
      </c>
      <c r="B417" s="208" t="s">
        <v>468</v>
      </c>
      <c r="C417" s="40"/>
      <c r="D417" s="36">
        <v>100</v>
      </c>
      <c r="E417" s="86"/>
      <c r="F417" s="583" t="s">
        <v>101</v>
      </c>
      <c r="G417" s="44"/>
      <c r="H417" s="36">
        <v>100</v>
      </c>
      <c r="I417" s="37">
        <f t="shared" si="74"/>
        <v>0</v>
      </c>
      <c r="J417" s="294"/>
      <c r="K417" s="46"/>
      <c r="L417" s="40"/>
      <c r="M417" s="37"/>
      <c r="N417" s="294"/>
      <c r="O417" s="32"/>
      <c r="P417" s="567">
        <f t="shared" si="72"/>
        <v>100</v>
      </c>
      <c r="Q417" s="567">
        <f t="shared" si="73"/>
        <v>0</v>
      </c>
    </row>
    <row r="418" spans="1:17" x14ac:dyDescent="0.25">
      <c r="A418" s="582">
        <v>393</v>
      </c>
      <c r="B418" s="208" t="s">
        <v>729</v>
      </c>
      <c r="C418" s="40"/>
      <c r="D418" s="36">
        <v>100</v>
      </c>
      <c r="E418" s="86"/>
      <c r="F418" s="583" t="s">
        <v>101</v>
      </c>
      <c r="G418" s="44"/>
      <c r="H418" s="36">
        <v>100</v>
      </c>
      <c r="I418" s="37">
        <f t="shared" si="74"/>
        <v>0</v>
      </c>
      <c r="J418" s="294"/>
      <c r="K418" s="46"/>
      <c r="L418" s="40"/>
      <c r="M418" s="37"/>
      <c r="N418" s="294"/>
      <c r="O418" s="32"/>
      <c r="P418" s="567">
        <f t="shared" si="72"/>
        <v>100</v>
      </c>
      <c r="Q418" s="567">
        <f t="shared" si="73"/>
        <v>0</v>
      </c>
    </row>
    <row r="419" spans="1:17" x14ac:dyDescent="0.25">
      <c r="A419" s="582">
        <v>394</v>
      </c>
      <c r="B419" s="208" t="s">
        <v>730</v>
      </c>
      <c r="C419" s="40"/>
      <c r="D419" s="36">
        <v>50</v>
      </c>
      <c r="E419" s="86"/>
      <c r="F419" s="583" t="s">
        <v>45</v>
      </c>
      <c r="G419" s="44"/>
      <c r="H419" s="36">
        <v>50</v>
      </c>
      <c r="I419" s="37">
        <f t="shared" si="74"/>
        <v>0</v>
      </c>
      <c r="J419" s="294"/>
      <c r="K419" s="46"/>
      <c r="L419" s="40"/>
      <c r="M419" s="37"/>
      <c r="N419" s="294"/>
      <c r="O419" s="32"/>
      <c r="P419" s="567">
        <f t="shared" si="72"/>
        <v>50</v>
      </c>
      <c r="Q419" s="567">
        <f t="shared" si="73"/>
        <v>0</v>
      </c>
    </row>
    <row r="420" spans="1:17" x14ac:dyDescent="0.25">
      <c r="A420" s="582">
        <v>395</v>
      </c>
      <c r="B420" s="208" t="s">
        <v>731</v>
      </c>
      <c r="C420" s="40"/>
      <c r="D420" s="36">
        <v>10</v>
      </c>
      <c r="E420" s="86"/>
      <c r="F420" s="583" t="s">
        <v>105</v>
      </c>
      <c r="G420" s="44"/>
      <c r="H420" s="36">
        <v>10</v>
      </c>
      <c r="I420" s="37">
        <f t="shared" si="74"/>
        <v>0</v>
      </c>
      <c r="J420" s="294"/>
      <c r="K420" s="46"/>
      <c r="L420" s="40"/>
      <c r="M420" s="37"/>
      <c r="N420" s="294"/>
      <c r="O420" s="32"/>
      <c r="P420" s="567">
        <f t="shared" si="72"/>
        <v>10</v>
      </c>
      <c r="Q420" s="567">
        <f t="shared" si="73"/>
        <v>0</v>
      </c>
    </row>
    <row r="421" spans="1:17" x14ac:dyDescent="0.25">
      <c r="A421" s="582">
        <v>396</v>
      </c>
      <c r="B421" s="208" t="s">
        <v>888</v>
      </c>
      <c r="C421" s="40"/>
      <c r="D421" s="36">
        <v>10</v>
      </c>
      <c r="E421" s="86"/>
      <c r="F421" s="583" t="s">
        <v>45</v>
      </c>
      <c r="G421" s="44"/>
      <c r="H421" s="36">
        <v>10</v>
      </c>
      <c r="I421" s="37">
        <f t="shared" si="74"/>
        <v>0</v>
      </c>
      <c r="J421" s="294"/>
      <c r="K421" s="46"/>
      <c r="L421" s="40"/>
      <c r="M421" s="37"/>
      <c r="N421" s="294"/>
      <c r="O421" s="32"/>
      <c r="P421" s="567">
        <f t="shared" si="72"/>
        <v>10</v>
      </c>
      <c r="Q421" s="567">
        <f t="shared" si="73"/>
        <v>0</v>
      </c>
    </row>
    <row r="422" spans="1:17" x14ac:dyDescent="0.25">
      <c r="A422" s="582">
        <v>397</v>
      </c>
      <c r="B422" s="208" t="s">
        <v>889</v>
      </c>
      <c r="C422" s="40"/>
      <c r="D422" s="36">
        <v>10</v>
      </c>
      <c r="E422" s="86"/>
      <c r="F422" s="583" t="s">
        <v>45</v>
      </c>
      <c r="G422" s="44"/>
      <c r="H422" s="36">
        <v>10</v>
      </c>
      <c r="I422" s="37">
        <f t="shared" si="74"/>
        <v>0</v>
      </c>
      <c r="J422" s="294"/>
      <c r="K422" s="46"/>
      <c r="L422" s="40"/>
      <c r="M422" s="37"/>
      <c r="N422" s="294"/>
      <c r="O422" s="32"/>
      <c r="P422" s="567">
        <f t="shared" si="72"/>
        <v>10</v>
      </c>
      <c r="Q422" s="567">
        <f t="shared" si="73"/>
        <v>0</v>
      </c>
    </row>
    <row r="423" spans="1:17" x14ac:dyDescent="0.25">
      <c r="A423" s="582">
        <v>398</v>
      </c>
      <c r="B423" s="208" t="s">
        <v>890</v>
      </c>
      <c r="C423" s="40"/>
      <c r="D423" s="36">
        <v>10</v>
      </c>
      <c r="E423" s="86"/>
      <c r="F423" s="583" t="s">
        <v>45</v>
      </c>
      <c r="G423" s="44"/>
      <c r="H423" s="36">
        <v>10</v>
      </c>
      <c r="I423" s="37">
        <f t="shared" si="74"/>
        <v>0</v>
      </c>
      <c r="J423" s="294"/>
      <c r="K423" s="46"/>
      <c r="L423" s="40"/>
      <c r="M423" s="37"/>
      <c r="N423" s="294"/>
      <c r="O423" s="32"/>
      <c r="P423" s="567">
        <f t="shared" si="72"/>
        <v>10</v>
      </c>
      <c r="Q423" s="567">
        <f t="shared" si="73"/>
        <v>0</v>
      </c>
    </row>
    <row r="424" spans="1:17" x14ac:dyDescent="0.25">
      <c r="A424" s="582">
        <v>399</v>
      </c>
      <c r="B424" s="208" t="s">
        <v>891</v>
      </c>
      <c r="C424" s="40"/>
      <c r="D424" s="36">
        <v>10</v>
      </c>
      <c r="E424" s="86"/>
      <c r="F424" s="583" t="s">
        <v>45</v>
      </c>
      <c r="G424" s="44"/>
      <c r="H424" s="36">
        <v>10</v>
      </c>
      <c r="I424" s="37">
        <f t="shared" si="74"/>
        <v>0</v>
      </c>
      <c r="J424" s="294"/>
      <c r="K424" s="46"/>
      <c r="L424" s="40"/>
      <c r="M424" s="37"/>
      <c r="N424" s="294"/>
      <c r="O424" s="32"/>
      <c r="P424" s="567">
        <f t="shared" si="72"/>
        <v>10</v>
      </c>
      <c r="Q424" s="567">
        <f t="shared" si="73"/>
        <v>0</v>
      </c>
    </row>
    <row r="425" spans="1:17" x14ac:dyDescent="0.25">
      <c r="A425" s="582">
        <v>400</v>
      </c>
      <c r="B425" s="208" t="s">
        <v>739</v>
      </c>
      <c r="C425" s="40"/>
      <c r="D425" s="36">
        <v>4</v>
      </c>
      <c r="E425" s="86"/>
      <c r="F425" s="583" t="s">
        <v>142</v>
      </c>
      <c r="G425" s="44"/>
      <c r="H425" s="36">
        <v>4</v>
      </c>
      <c r="I425" s="37">
        <f t="shared" si="74"/>
        <v>0</v>
      </c>
      <c r="J425" s="294"/>
      <c r="K425" s="46"/>
      <c r="L425" s="40"/>
      <c r="M425" s="37"/>
      <c r="N425" s="294"/>
      <c r="O425" s="32"/>
      <c r="P425" s="567">
        <f t="shared" si="72"/>
        <v>4</v>
      </c>
      <c r="Q425" s="567">
        <f t="shared" si="73"/>
        <v>0</v>
      </c>
    </row>
    <row r="426" spans="1:17" x14ac:dyDescent="0.25">
      <c r="A426" s="582">
        <v>401</v>
      </c>
      <c r="B426" s="208" t="s">
        <v>892</v>
      </c>
      <c r="C426" s="40"/>
      <c r="D426" s="36">
        <v>100</v>
      </c>
      <c r="E426" s="86"/>
      <c r="F426" s="583" t="s">
        <v>101</v>
      </c>
      <c r="G426" s="44"/>
      <c r="H426" s="36">
        <v>100</v>
      </c>
      <c r="I426" s="37">
        <f t="shared" si="74"/>
        <v>0</v>
      </c>
      <c r="J426" s="294"/>
      <c r="K426" s="46"/>
      <c r="L426" s="40"/>
      <c r="M426" s="37"/>
      <c r="N426" s="294"/>
      <c r="O426" s="32"/>
      <c r="P426" s="567">
        <f t="shared" si="72"/>
        <v>100</v>
      </c>
      <c r="Q426" s="567">
        <f t="shared" si="73"/>
        <v>0</v>
      </c>
    </row>
    <row r="427" spans="1:17" x14ac:dyDescent="0.25">
      <c r="A427" s="582">
        <v>402</v>
      </c>
      <c r="B427" s="208" t="s">
        <v>893</v>
      </c>
      <c r="C427" s="40"/>
      <c r="D427" s="36">
        <v>100</v>
      </c>
      <c r="E427" s="108"/>
      <c r="F427" s="583" t="s">
        <v>101</v>
      </c>
      <c r="G427" s="44"/>
      <c r="H427" s="36">
        <v>100</v>
      </c>
      <c r="I427" s="37">
        <f t="shared" si="74"/>
        <v>0</v>
      </c>
      <c r="J427" s="294"/>
      <c r="K427" s="46"/>
      <c r="L427" s="40"/>
      <c r="M427" s="37"/>
      <c r="N427" s="294"/>
      <c r="O427" s="32"/>
      <c r="P427" s="567">
        <f t="shared" si="72"/>
        <v>100</v>
      </c>
      <c r="Q427" s="567">
        <f t="shared" si="73"/>
        <v>0</v>
      </c>
    </row>
    <row r="428" spans="1:17" x14ac:dyDescent="0.25">
      <c r="A428" s="582">
        <v>403</v>
      </c>
      <c r="B428" s="208" t="s">
        <v>894</v>
      </c>
      <c r="C428" s="40"/>
      <c r="D428" s="36">
        <v>100</v>
      </c>
      <c r="E428" s="86"/>
      <c r="F428" s="583" t="s">
        <v>57</v>
      </c>
      <c r="G428" s="44"/>
      <c r="H428" s="36">
        <v>100</v>
      </c>
      <c r="I428" s="37">
        <f t="shared" si="74"/>
        <v>0</v>
      </c>
      <c r="J428" s="294"/>
      <c r="K428" s="46"/>
      <c r="L428" s="40"/>
      <c r="M428" s="37"/>
      <c r="N428" s="294"/>
      <c r="O428" s="32"/>
      <c r="P428" s="567">
        <f t="shared" si="72"/>
        <v>100</v>
      </c>
      <c r="Q428" s="567">
        <f t="shared" si="73"/>
        <v>0</v>
      </c>
    </row>
    <row r="429" spans="1:17" x14ac:dyDescent="0.25">
      <c r="A429" s="582">
        <v>404</v>
      </c>
      <c r="B429" s="208" t="s">
        <v>895</v>
      </c>
      <c r="C429" s="40"/>
      <c r="D429" s="36">
        <v>100</v>
      </c>
      <c r="E429" s="86"/>
      <c r="F429" s="583" t="s">
        <v>57</v>
      </c>
      <c r="G429" s="44"/>
      <c r="H429" s="36">
        <v>100</v>
      </c>
      <c r="I429" s="37">
        <f t="shared" si="74"/>
        <v>0</v>
      </c>
      <c r="J429" s="294"/>
      <c r="K429" s="46"/>
      <c r="L429" s="40"/>
      <c r="M429" s="37"/>
      <c r="N429" s="294"/>
      <c r="O429" s="32"/>
      <c r="P429" s="567">
        <f t="shared" si="72"/>
        <v>100</v>
      </c>
      <c r="Q429" s="567">
        <f t="shared" si="73"/>
        <v>0</v>
      </c>
    </row>
    <row r="430" spans="1:17" x14ac:dyDescent="0.25">
      <c r="A430" s="582">
        <v>405</v>
      </c>
      <c r="B430" s="208" t="s">
        <v>896</v>
      </c>
      <c r="C430" s="40"/>
      <c r="D430" s="36">
        <v>200</v>
      </c>
      <c r="E430" s="86"/>
      <c r="F430" s="583" t="s">
        <v>57</v>
      </c>
      <c r="G430" s="44"/>
      <c r="H430" s="36">
        <v>200</v>
      </c>
      <c r="I430" s="37">
        <f t="shared" si="74"/>
        <v>0</v>
      </c>
      <c r="J430" s="294"/>
      <c r="K430" s="46"/>
      <c r="L430" s="40"/>
      <c r="M430" s="37"/>
      <c r="N430" s="294"/>
      <c r="O430" s="32"/>
      <c r="P430" s="567">
        <f t="shared" si="72"/>
        <v>200</v>
      </c>
      <c r="Q430" s="567">
        <f t="shared" si="73"/>
        <v>0</v>
      </c>
    </row>
    <row r="431" spans="1:17" x14ac:dyDescent="0.25">
      <c r="A431" s="582">
        <v>406</v>
      </c>
      <c r="B431" s="208" t="s">
        <v>748</v>
      </c>
      <c r="C431" s="40"/>
      <c r="D431" s="36">
        <v>3</v>
      </c>
      <c r="E431" s="86"/>
      <c r="F431" s="583" t="s">
        <v>101</v>
      </c>
      <c r="G431" s="44"/>
      <c r="H431" s="36">
        <v>3</v>
      </c>
      <c r="I431" s="37">
        <f t="shared" si="74"/>
        <v>0</v>
      </c>
      <c r="J431" s="294"/>
      <c r="K431" s="46"/>
      <c r="L431" s="40"/>
      <c r="M431" s="37"/>
      <c r="N431" s="294"/>
      <c r="O431" s="32"/>
      <c r="P431" s="567">
        <f t="shared" si="72"/>
        <v>3</v>
      </c>
      <c r="Q431" s="567">
        <f t="shared" si="73"/>
        <v>0</v>
      </c>
    </row>
    <row r="432" spans="1:17" x14ac:dyDescent="0.25">
      <c r="A432" s="582">
        <v>407</v>
      </c>
      <c r="B432" s="208" t="s">
        <v>897</v>
      </c>
      <c r="C432" s="40"/>
      <c r="D432" s="36">
        <v>100</v>
      </c>
      <c r="E432" s="86"/>
      <c r="F432" s="583" t="s">
        <v>101</v>
      </c>
      <c r="G432" s="44"/>
      <c r="H432" s="36">
        <v>100</v>
      </c>
      <c r="I432" s="37">
        <f t="shared" si="74"/>
        <v>0</v>
      </c>
      <c r="J432" s="294"/>
      <c r="K432" s="46"/>
      <c r="L432" s="40"/>
      <c r="M432" s="37"/>
      <c r="N432" s="294"/>
      <c r="O432" s="32"/>
      <c r="P432" s="567">
        <f t="shared" si="72"/>
        <v>100</v>
      </c>
      <c r="Q432" s="567">
        <f t="shared" si="73"/>
        <v>0</v>
      </c>
    </row>
    <row r="433" spans="1:17" x14ac:dyDescent="0.25">
      <c r="A433" s="582">
        <v>408</v>
      </c>
      <c r="B433" s="208" t="s">
        <v>898</v>
      </c>
      <c r="C433" s="40"/>
      <c r="D433" s="36">
        <v>100</v>
      </c>
      <c r="E433" s="86"/>
      <c r="F433" s="583" t="s">
        <v>101</v>
      </c>
      <c r="G433" s="44"/>
      <c r="H433" s="36">
        <v>100</v>
      </c>
      <c r="I433" s="37">
        <f t="shared" si="74"/>
        <v>0</v>
      </c>
      <c r="J433" s="294"/>
      <c r="K433" s="46"/>
      <c r="L433" s="40"/>
      <c r="M433" s="37"/>
      <c r="N433" s="294"/>
      <c r="O433" s="32"/>
      <c r="P433" s="567">
        <f t="shared" ref="P433:P446" si="75">N433+L433+J433+H433</f>
        <v>100</v>
      </c>
      <c r="Q433" s="567">
        <f t="shared" ref="Q433:Q446" si="76">P433-D433</f>
        <v>0</v>
      </c>
    </row>
    <row r="434" spans="1:17" x14ac:dyDescent="0.25">
      <c r="A434" s="582">
        <v>409</v>
      </c>
      <c r="B434" s="208" t="s">
        <v>750</v>
      </c>
      <c r="C434" s="40"/>
      <c r="D434" s="36">
        <v>1</v>
      </c>
      <c r="E434" s="86"/>
      <c r="F434" s="583" t="s">
        <v>101</v>
      </c>
      <c r="G434" s="44"/>
      <c r="H434" s="36">
        <v>1</v>
      </c>
      <c r="I434" s="37">
        <f t="shared" si="74"/>
        <v>0</v>
      </c>
      <c r="J434" s="294"/>
      <c r="K434" s="46"/>
      <c r="L434" s="40"/>
      <c r="M434" s="37"/>
      <c r="N434" s="294"/>
      <c r="O434" s="32"/>
      <c r="P434" s="567">
        <f t="shared" si="75"/>
        <v>1</v>
      </c>
      <c r="Q434" s="567">
        <f t="shared" si="76"/>
        <v>0</v>
      </c>
    </row>
    <row r="435" spans="1:17" x14ac:dyDescent="0.25">
      <c r="A435" s="582">
        <v>410</v>
      </c>
      <c r="B435" s="208" t="s">
        <v>899</v>
      </c>
      <c r="C435" s="40"/>
      <c r="D435" s="36">
        <v>1</v>
      </c>
      <c r="E435" s="86"/>
      <c r="F435" s="583" t="s">
        <v>900</v>
      </c>
      <c r="G435" s="44"/>
      <c r="H435" s="36">
        <v>1</v>
      </c>
      <c r="I435" s="37">
        <f t="shared" si="74"/>
        <v>0</v>
      </c>
      <c r="J435" s="294"/>
      <c r="K435" s="46"/>
      <c r="L435" s="40"/>
      <c r="M435" s="37"/>
      <c r="N435" s="294"/>
      <c r="O435" s="32"/>
      <c r="P435" s="567">
        <f t="shared" si="75"/>
        <v>1</v>
      </c>
      <c r="Q435" s="567">
        <f t="shared" si="76"/>
        <v>0</v>
      </c>
    </row>
    <row r="436" spans="1:17" x14ac:dyDescent="0.25">
      <c r="A436" s="582">
        <v>411</v>
      </c>
      <c r="B436" s="208" t="s">
        <v>901</v>
      </c>
      <c r="C436" s="40"/>
      <c r="D436" s="36">
        <v>200</v>
      </c>
      <c r="E436" s="86"/>
      <c r="F436" s="583" t="s">
        <v>101</v>
      </c>
      <c r="G436" s="44"/>
      <c r="H436" s="36">
        <v>200</v>
      </c>
      <c r="I436" s="37">
        <f t="shared" si="74"/>
        <v>0</v>
      </c>
      <c r="J436" s="294"/>
      <c r="K436" s="46"/>
      <c r="L436" s="40"/>
      <c r="M436" s="37"/>
      <c r="N436" s="294"/>
      <c r="O436" s="32"/>
      <c r="P436" s="567">
        <f t="shared" si="75"/>
        <v>200</v>
      </c>
      <c r="Q436" s="567">
        <f t="shared" si="76"/>
        <v>0</v>
      </c>
    </row>
    <row r="437" spans="1:17" x14ac:dyDescent="0.25">
      <c r="A437" s="582">
        <v>412</v>
      </c>
      <c r="B437" s="208" t="s">
        <v>902</v>
      </c>
      <c r="C437" s="40"/>
      <c r="D437" s="36">
        <v>100</v>
      </c>
      <c r="E437" s="86"/>
      <c r="F437" s="583" t="s">
        <v>101</v>
      </c>
      <c r="G437" s="44"/>
      <c r="H437" s="36">
        <v>100</v>
      </c>
      <c r="I437" s="37">
        <f t="shared" si="74"/>
        <v>0</v>
      </c>
      <c r="J437" s="294"/>
      <c r="K437" s="46"/>
      <c r="L437" s="40"/>
      <c r="M437" s="37"/>
      <c r="N437" s="294"/>
      <c r="O437" s="32"/>
      <c r="P437" s="567">
        <f t="shared" si="75"/>
        <v>100</v>
      </c>
      <c r="Q437" s="567">
        <f t="shared" si="76"/>
        <v>0</v>
      </c>
    </row>
    <row r="438" spans="1:17" x14ac:dyDescent="0.25">
      <c r="A438" s="582">
        <v>413</v>
      </c>
      <c r="B438" s="208" t="s">
        <v>903</v>
      </c>
      <c r="C438" s="40"/>
      <c r="D438" s="36">
        <v>6</v>
      </c>
      <c r="E438" s="86"/>
      <c r="F438" s="583" t="s">
        <v>142</v>
      </c>
      <c r="G438" s="44"/>
      <c r="H438" s="36">
        <v>6</v>
      </c>
      <c r="I438" s="37">
        <f t="shared" si="74"/>
        <v>0</v>
      </c>
      <c r="J438" s="294"/>
      <c r="K438" s="46"/>
      <c r="L438" s="40"/>
      <c r="M438" s="37"/>
      <c r="N438" s="294"/>
      <c r="O438" s="32"/>
      <c r="P438" s="567">
        <f t="shared" si="75"/>
        <v>6</v>
      </c>
      <c r="Q438" s="567">
        <f t="shared" si="76"/>
        <v>0</v>
      </c>
    </row>
    <row r="439" spans="1:17" x14ac:dyDescent="0.25">
      <c r="A439" s="582">
        <v>414</v>
      </c>
      <c r="B439" s="208" t="s">
        <v>904</v>
      </c>
      <c r="C439" s="40"/>
      <c r="D439" s="36">
        <v>10</v>
      </c>
      <c r="E439" s="86"/>
      <c r="F439" s="583" t="s">
        <v>45</v>
      </c>
      <c r="G439" s="44"/>
      <c r="H439" s="36">
        <v>10</v>
      </c>
      <c r="I439" s="37">
        <f t="shared" si="74"/>
        <v>0</v>
      </c>
      <c r="J439" s="294"/>
      <c r="K439" s="46"/>
      <c r="L439" s="40"/>
      <c r="M439" s="37"/>
      <c r="N439" s="294"/>
      <c r="O439" s="32"/>
      <c r="P439" s="567">
        <f t="shared" si="75"/>
        <v>10</v>
      </c>
      <c r="Q439" s="567">
        <f t="shared" si="76"/>
        <v>0</v>
      </c>
    </row>
    <row r="440" spans="1:17" x14ac:dyDescent="0.25">
      <c r="A440" s="582">
        <v>415</v>
      </c>
      <c r="B440" s="208" t="s">
        <v>905</v>
      </c>
      <c r="C440" s="40"/>
      <c r="D440" s="36">
        <v>10</v>
      </c>
      <c r="E440" s="86"/>
      <c r="F440" s="583" t="s">
        <v>57</v>
      </c>
      <c r="G440" s="44"/>
      <c r="H440" s="36">
        <v>10</v>
      </c>
      <c r="I440" s="37">
        <f t="shared" si="74"/>
        <v>0</v>
      </c>
      <c r="J440" s="294"/>
      <c r="K440" s="46"/>
      <c r="L440" s="40"/>
      <c r="M440" s="37"/>
      <c r="N440" s="294"/>
      <c r="O440" s="32"/>
      <c r="P440" s="567">
        <f t="shared" si="75"/>
        <v>10</v>
      </c>
      <c r="Q440" s="567">
        <f t="shared" si="76"/>
        <v>0</v>
      </c>
    </row>
    <row r="441" spans="1:17" x14ac:dyDescent="0.25">
      <c r="A441" s="582">
        <v>416</v>
      </c>
      <c r="B441" s="208" t="s">
        <v>906</v>
      </c>
      <c r="C441" s="40"/>
      <c r="D441" s="36">
        <v>500</v>
      </c>
      <c r="E441" s="86"/>
      <c r="F441" s="583" t="s">
        <v>57</v>
      </c>
      <c r="G441" s="44"/>
      <c r="H441" s="36">
        <v>500</v>
      </c>
      <c r="I441" s="37">
        <f t="shared" si="74"/>
        <v>0</v>
      </c>
      <c r="J441" s="294"/>
      <c r="K441" s="46"/>
      <c r="L441" s="40"/>
      <c r="M441" s="37"/>
      <c r="N441" s="294"/>
      <c r="O441" s="32"/>
      <c r="P441" s="567">
        <f t="shared" si="75"/>
        <v>500</v>
      </c>
      <c r="Q441" s="567">
        <f t="shared" si="76"/>
        <v>0</v>
      </c>
    </row>
    <row r="442" spans="1:17" x14ac:dyDescent="0.25">
      <c r="A442" s="582">
        <v>417</v>
      </c>
      <c r="B442" s="208" t="s">
        <v>907</v>
      </c>
      <c r="C442" s="40"/>
      <c r="D442" s="36">
        <v>100</v>
      </c>
      <c r="E442" s="86"/>
      <c r="F442" s="583" t="s">
        <v>101</v>
      </c>
      <c r="G442" s="44"/>
      <c r="H442" s="36">
        <v>100</v>
      </c>
      <c r="I442" s="37">
        <f t="shared" si="74"/>
        <v>0</v>
      </c>
      <c r="J442" s="294"/>
      <c r="K442" s="46"/>
      <c r="L442" s="40"/>
      <c r="M442" s="37"/>
      <c r="N442" s="294"/>
      <c r="O442" s="32"/>
      <c r="P442" s="567">
        <f t="shared" si="75"/>
        <v>100</v>
      </c>
      <c r="Q442" s="567">
        <f t="shared" si="76"/>
        <v>0</v>
      </c>
    </row>
    <row r="443" spans="1:17" x14ac:dyDescent="0.25">
      <c r="A443" s="582">
        <v>418</v>
      </c>
      <c r="B443" s="208" t="s">
        <v>908</v>
      </c>
      <c r="C443" s="40"/>
      <c r="D443" s="36">
        <v>3</v>
      </c>
      <c r="E443" s="86"/>
      <c r="F443" s="583" t="s">
        <v>101</v>
      </c>
      <c r="G443" s="44"/>
      <c r="H443" s="36">
        <v>3</v>
      </c>
      <c r="I443" s="37">
        <f t="shared" si="74"/>
        <v>0</v>
      </c>
      <c r="J443" s="294"/>
      <c r="K443" s="46"/>
      <c r="L443" s="40"/>
      <c r="M443" s="37"/>
      <c r="N443" s="294"/>
      <c r="O443" s="32"/>
      <c r="P443" s="567">
        <f t="shared" si="75"/>
        <v>3</v>
      </c>
      <c r="Q443" s="567">
        <f t="shared" si="76"/>
        <v>0</v>
      </c>
    </row>
    <row r="444" spans="1:17" x14ac:dyDescent="0.25">
      <c r="A444" s="582">
        <v>419</v>
      </c>
      <c r="B444" s="208" t="s">
        <v>758</v>
      </c>
      <c r="C444" s="40"/>
      <c r="D444" s="36">
        <v>3</v>
      </c>
      <c r="E444" s="86"/>
      <c r="F444" s="583" t="s">
        <v>34</v>
      </c>
      <c r="G444" s="44"/>
      <c r="H444" s="36">
        <v>3</v>
      </c>
      <c r="I444" s="37">
        <f t="shared" si="74"/>
        <v>0</v>
      </c>
      <c r="J444" s="294"/>
      <c r="K444" s="46"/>
      <c r="L444" s="40"/>
      <c r="M444" s="37"/>
      <c r="N444" s="294"/>
      <c r="O444" s="32"/>
      <c r="P444" s="567">
        <f t="shared" si="75"/>
        <v>3</v>
      </c>
      <c r="Q444" s="567">
        <f t="shared" si="76"/>
        <v>0</v>
      </c>
    </row>
    <row r="445" spans="1:17" x14ac:dyDescent="0.25">
      <c r="A445" s="582">
        <v>420</v>
      </c>
      <c r="B445" s="208" t="s">
        <v>909</v>
      </c>
      <c r="C445" s="40"/>
      <c r="D445" s="36">
        <v>10000</v>
      </c>
      <c r="E445" s="86"/>
      <c r="F445" s="583"/>
      <c r="G445" s="44"/>
      <c r="H445" s="36">
        <v>10000</v>
      </c>
      <c r="I445" s="37">
        <f t="shared" si="74"/>
        <v>0</v>
      </c>
      <c r="J445" s="294"/>
      <c r="K445" s="46"/>
      <c r="L445" s="40"/>
      <c r="M445" s="37"/>
      <c r="N445" s="294"/>
      <c r="O445" s="32"/>
      <c r="P445" s="567">
        <f t="shared" si="75"/>
        <v>10000</v>
      </c>
      <c r="Q445" s="567">
        <f t="shared" si="76"/>
        <v>0</v>
      </c>
    </row>
    <row r="446" spans="1:17" x14ac:dyDescent="0.25">
      <c r="A446" s="582">
        <v>421</v>
      </c>
      <c r="B446" s="208" t="s">
        <v>760</v>
      </c>
      <c r="C446" s="40"/>
      <c r="D446" s="36">
        <v>50000</v>
      </c>
      <c r="E446" s="86"/>
      <c r="F446" s="583"/>
      <c r="G446" s="44"/>
      <c r="H446" s="36">
        <v>50000</v>
      </c>
      <c r="I446" s="37">
        <f t="shared" si="74"/>
        <v>0</v>
      </c>
      <c r="J446" s="294"/>
      <c r="K446" s="46"/>
      <c r="L446" s="40"/>
      <c r="M446" s="37"/>
      <c r="N446" s="294"/>
      <c r="O446" s="32"/>
      <c r="P446" s="567">
        <f t="shared" si="75"/>
        <v>50000</v>
      </c>
      <c r="Q446" s="567">
        <f t="shared" si="76"/>
        <v>0</v>
      </c>
    </row>
    <row r="447" spans="1:17" x14ac:dyDescent="0.25">
      <c r="A447" s="582"/>
      <c r="B447" s="107" t="s">
        <v>2339</v>
      </c>
      <c r="C447" s="40"/>
      <c r="D447" s="36"/>
      <c r="E447" s="86"/>
      <c r="F447" s="583"/>
      <c r="G447" s="44"/>
      <c r="H447" s="36"/>
      <c r="I447" s="37">
        <f t="shared" si="74"/>
        <v>0</v>
      </c>
      <c r="J447" s="294"/>
      <c r="K447" s="46"/>
      <c r="L447" s="40"/>
      <c r="M447" s="37"/>
      <c r="N447" s="294"/>
      <c r="O447" s="32"/>
      <c r="P447" s="567"/>
      <c r="Q447" s="567"/>
    </row>
    <row r="448" spans="1:17" x14ac:dyDescent="0.25">
      <c r="A448" s="582">
        <v>422</v>
      </c>
      <c r="B448" s="208" t="s">
        <v>2340</v>
      </c>
      <c r="C448" s="40"/>
      <c r="D448" s="36"/>
      <c r="E448" s="86"/>
      <c r="F448" s="583"/>
      <c r="G448" s="44"/>
      <c r="H448" s="36"/>
      <c r="I448" s="37">
        <f t="shared" si="74"/>
        <v>0</v>
      </c>
      <c r="J448" s="294"/>
      <c r="K448" s="46"/>
      <c r="L448" s="40"/>
      <c r="M448" s="37"/>
      <c r="N448" s="294"/>
      <c r="O448" s="32"/>
      <c r="P448" s="567"/>
      <c r="Q448" s="567"/>
    </row>
    <row r="449" spans="1:17" x14ac:dyDescent="0.25">
      <c r="A449" s="582">
        <v>423</v>
      </c>
      <c r="B449" s="208" t="s">
        <v>2341</v>
      </c>
      <c r="C449" s="40"/>
      <c r="D449" s="36"/>
      <c r="E449" s="86"/>
      <c r="F449" s="583"/>
      <c r="G449" s="44"/>
      <c r="H449" s="36"/>
      <c r="I449" s="37">
        <f t="shared" si="74"/>
        <v>0</v>
      </c>
      <c r="J449" s="294"/>
      <c r="K449" s="46"/>
      <c r="L449" s="40"/>
      <c r="M449" s="37"/>
      <c r="N449" s="294"/>
      <c r="O449" s="32"/>
      <c r="P449" s="567"/>
      <c r="Q449" s="567"/>
    </row>
    <row r="450" spans="1:17" x14ac:dyDescent="0.25">
      <c r="A450" s="582">
        <v>424</v>
      </c>
      <c r="B450" s="208" t="s">
        <v>2272</v>
      </c>
      <c r="C450" s="40"/>
      <c r="D450" s="36"/>
      <c r="E450" s="86"/>
      <c r="F450" s="583"/>
      <c r="G450" s="44"/>
      <c r="H450" s="36"/>
      <c r="I450" s="37">
        <f t="shared" si="74"/>
        <v>0</v>
      </c>
      <c r="J450" s="294"/>
      <c r="K450" s="46"/>
      <c r="L450" s="40"/>
      <c r="M450" s="37"/>
      <c r="N450" s="294"/>
      <c r="O450" s="32"/>
      <c r="P450" s="567"/>
      <c r="Q450" s="567"/>
    </row>
    <row r="451" spans="1:17" x14ac:dyDescent="0.25">
      <c r="A451" s="582">
        <v>425</v>
      </c>
      <c r="B451" s="208" t="s">
        <v>2342</v>
      </c>
      <c r="C451" s="40"/>
      <c r="D451" s="36"/>
      <c r="E451" s="86"/>
      <c r="F451" s="583"/>
      <c r="G451" s="44"/>
      <c r="H451" s="36"/>
      <c r="I451" s="37">
        <f t="shared" si="74"/>
        <v>0</v>
      </c>
      <c r="J451" s="294"/>
      <c r="K451" s="46"/>
      <c r="L451" s="40"/>
      <c r="M451" s="37"/>
      <c r="N451" s="294"/>
      <c r="O451" s="32"/>
      <c r="P451" s="567"/>
      <c r="Q451" s="567"/>
    </row>
    <row r="452" spans="1:17" x14ac:dyDescent="0.25">
      <c r="A452" s="582">
        <v>426</v>
      </c>
      <c r="B452" s="208" t="s">
        <v>2343</v>
      </c>
      <c r="C452" s="40"/>
      <c r="D452" s="36"/>
      <c r="E452" s="86"/>
      <c r="F452" s="583"/>
      <c r="G452" s="44"/>
      <c r="H452" s="36"/>
      <c r="I452" s="37">
        <f t="shared" si="74"/>
        <v>0</v>
      </c>
      <c r="J452" s="294"/>
      <c r="K452" s="46"/>
      <c r="L452" s="40"/>
      <c r="M452" s="37"/>
      <c r="N452" s="294"/>
      <c r="O452" s="32"/>
      <c r="P452" s="567"/>
      <c r="Q452" s="567"/>
    </row>
    <row r="453" spans="1:17" x14ac:dyDescent="0.25">
      <c r="A453" s="582"/>
      <c r="B453" s="107" t="s">
        <v>2344</v>
      </c>
      <c r="C453" s="40"/>
      <c r="D453" s="36"/>
      <c r="E453" s="86"/>
      <c r="F453" s="583"/>
      <c r="G453" s="44"/>
      <c r="H453" s="36"/>
      <c r="I453" s="37">
        <f t="shared" si="74"/>
        <v>0</v>
      </c>
      <c r="J453" s="294"/>
      <c r="K453" s="46"/>
      <c r="L453" s="40"/>
      <c r="M453" s="37"/>
      <c r="N453" s="294"/>
      <c r="O453" s="32"/>
      <c r="P453" s="567"/>
      <c r="Q453" s="567"/>
    </row>
    <row r="454" spans="1:17" x14ac:dyDescent="0.25">
      <c r="A454" s="582">
        <v>427</v>
      </c>
      <c r="B454" s="208" t="s">
        <v>2345</v>
      </c>
      <c r="C454" s="40"/>
      <c r="D454" s="36"/>
      <c r="E454" s="86"/>
      <c r="F454" s="583"/>
      <c r="G454" s="44"/>
      <c r="H454" s="36"/>
      <c r="I454" s="37">
        <f t="shared" si="74"/>
        <v>0</v>
      </c>
      <c r="J454" s="294"/>
      <c r="K454" s="46"/>
      <c r="L454" s="40"/>
      <c r="M454" s="37"/>
      <c r="N454" s="294"/>
      <c r="O454" s="32"/>
      <c r="P454" s="567"/>
      <c r="Q454" s="567"/>
    </row>
    <row r="455" spans="1:17" x14ac:dyDescent="0.25">
      <c r="A455" s="582"/>
      <c r="B455" s="107" t="s">
        <v>2346</v>
      </c>
      <c r="C455" s="40"/>
      <c r="D455" s="36"/>
      <c r="E455" s="86"/>
      <c r="F455" s="583"/>
      <c r="G455" s="44"/>
      <c r="H455" s="36"/>
      <c r="I455" s="37">
        <f t="shared" si="74"/>
        <v>0</v>
      </c>
      <c r="J455" s="294"/>
      <c r="K455" s="46"/>
      <c r="L455" s="40"/>
      <c r="M455" s="37"/>
      <c r="N455" s="294"/>
      <c r="O455" s="32"/>
      <c r="P455" s="567"/>
      <c r="Q455" s="567"/>
    </row>
    <row r="456" spans="1:17" x14ac:dyDescent="0.25">
      <c r="A456" s="582">
        <v>428</v>
      </c>
      <c r="B456" s="208" t="s">
        <v>2347</v>
      </c>
      <c r="C456" s="40"/>
      <c r="D456" s="36"/>
      <c r="E456" s="86"/>
      <c r="F456" s="583"/>
      <c r="G456" s="44"/>
      <c r="H456" s="36"/>
      <c r="I456" s="37">
        <f t="shared" si="74"/>
        <v>0</v>
      </c>
      <c r="J456" s="294"/>
      <c r="K456" s="46"/>
      <c r="L456" s="40"/>
      <c r="M456" s="37"/>
      <c r="N456" s="294"/>
      <c r="O456" s="32"/>
      <c r="P456" s="567"/>
      <c r="Q456" s="567"/>
    </row>
    <row r="457" spans="1:17" x14ac:dyDescent="0.25">
      <c r="A457" s="582"/>
      <c r="B457" s="599" t="s">
        <v>2276</v>
      </c>
      <c r="C457" s="40"/>
      <c r="D457" s="36"/>
      <c r="E457" s="86"/>
      <c r="F457" s="583"/>
      <c r="G457" s="44"/>
      <c r="H457" s="36"/>
      <c r="I457" s="37">
        <f t="shared" si="74"/>
        <v>0</v>
      </c>
      <c r="J457" s="294"/>
      <c r="K457" s="46"/>
      <c r="L457" s="40"/>
      <c r="M457" s="37"/>
      <c r="N457" s="294"/>
      <c r="O457" s="32"/>
      <c r="P457" s="567"/>
      <c r="Q457" s="567"/>
    </row>
    <row r="458" spans="1:17" x14ac:dyDescent="0.25">
      <c r="A458" s="582">
        <v>429</v>
      </c>
      <c r="B458" s="208" t="s">
        <v>61</v>
      </c>
      <c r="C458" s="40"/>
      <c r="D458" s="36"/>
      <c r="E458" s="86"/>
      <c r="F458" s="583"/>
      <c r="G458" s="44"/>
      <c r="H458" s="36"/>
      <c r="I458" s="37">
        <f t="shared" si="74"/>
        <v>0</v>
      </c>
      <c r="J458" s="294"/>
      <c r="K458" s="46"/>
      <c r="L458" s="40"/>
      <c r="M458" s="37"/>
      <c r="N458" s="294"/>
      <c r="O458" s="32"/>
      <c r="P458" s="567"/>
      <c r="Q458" s="567"/>
    </row>
    <row r="459" spans="1:17" x14ac:dyDescent="0.25">
      <c r="A459" s="582">
        <v>430</v>
      </c>
      <c r="B459" s="208" t="s">
        <v>2281</v>
      </c>
      <c r="C459" s="40"/>
      <c r="D459" s="36"/>
      <c r="E459" s="86"/>
      <c r="F459" s="583"/>
      <c r="G459" s="44"/>
      <c r="H459" s="36"/>
      <c r="I459" s="37">
        <f t="shared" si="74"/>
        <v>0</v>
      </c>
      <c r="J459" s="294"/>
      <c r="K459" s="46"/>
      <c r="L459" s="40"/>
      <c r="M459" s="37"/>
      <c r="N459" s="294"/>
      <c r="O459" s="32"/>
      <c r="P459" s="567"/>
      <c r="Q459" s="567"/>
    </row>
    <row r="460" spans="1:17" x14ac:dyDescent="0.25">
      <c r="A460" s="582">
        <v>431</v>
      </c>
      <c r="B460" s="208" t="s">
        <v>949</v>
      </c>
      <c r="C460" s="40"/>
      <c r="D460" s="36"/>
      <c r="E460" s="86"/>
      <c r="F460" s="583"/>
      <c r="G460" s="44"/>
      <c r="H460" s="36"/>
      <c r="I460" s="37">
        <f t="shared" si="74"/>
        <v>0</v>
      </c>
      <c r="J460" s="294"/>
      <c r="K460" s="46"/>
      <c r="L460" s="40"/>
      <c r="M460" s="37"/>
      <c r="N460" s="294"/>
      <c r="O460" s="32"/>
      <c r="P460" s="567"/>
      <c r="Q460" s="567"/>
    </row>
    <row r="461" spans="1:17" x14ac:dyDescent="0.25">
      <c r="A461" s="582">
        <v>432</v>
      </c>
      <c r="B461" s="208" t="s">
        <v>2348</v>
      </c>
      <c r="C461" s="40"/>
      <c r="D461" s="36"/>
      <c r="E461" s="86"/>
      <c r="F461" s="583"/>
      <c r="G461" s="44"/>
      <c r="H461" s="36"/>
      <c r="I461" s="37">
        <f t="shared" si="74"/>
        <v>0</v>
      </c>
      <c r="J461" s="294"/>
      <c r="K461" s="46"/>
      <c r="L461" s="40"/>
      <c r="M461" s="37"/>
      <c r="N461" s="294"/>
      <c r="O461" s="32"/>
      <c r="P461" s="567"/>
      <c r="Q461" s="567"/>
    </row>
    <row r="462" spans="1:17" x14ac:dyDescent="0.25">
      <c r="A462" s="582">
        <v>433</v>
      </c>
      <c r="B462" s="208" t="s">
        <v>813</v>
      </c>
      <c r="C462" s="40"/>
      <c r="D462" s="36"/>
      <c r="E462" s="86"/>
      <c r="F462" s="583"/>
      <c r="G462" s="44"/>
      <c r="H462" s="36"/>
      <c r="I462" s="37">
        <f t="shared" ref="I462:I525" si="77">H462*E462</f>
        <v>0</v>
      </c>
      <c r="J462" s="294"/>
      <c r="K462" s="46"/>
      <c r="L462" s="40"/>
      <c r="M462" s="37"/>
      <c r="N462" s="294"/>
      <c r="O462" s="32"/>
      <c r="P462" s="567"/>
      <c r="Q462" s="567"/>
    </row>
    <row r="463" spans="1:17" x14ac:dyDescent="0.25">
      <c r="A463" s="582">
        <v>434</v>
      </c>
      <c r="B463" s="208" t="s">
        <v>2349</v>
      </c>
      <c r="C463" s="40"/>
      <c r="D463" s="36"/>
      <c r="E463" s="86"/>
      <c r="F463" s="583"/>
      <c r="G463" s="44"/>
      <c r="H463" s="36"/>
      <c r="I463" s="37">
        <f t="shared" si="77"/>
        <v>0</v>
      </c>
      <c r="J463" s="294"/>
      <c r="K463" s="46"/>
      <c r="L463" s="40"/>
      <c r="M463" s="37"/>
      <c r="N463" s="294"/>
      <c r="O463" s="32"/>
      <c r="P463" s="567"/>
      <c r="Q463" s="567"/>
    </row>
    <row r="464" spans="1:17" x14ac:dyDescent="0.25">
      <c r="A464" s="582">
        <v>435</v>
      </c>
      <c r="B464" s="208" t="s">
        <v>2277</v>
      </c>
      <c r="C464" s="40"/>
      <c r="D464" s="36"/>
      <c r="E464" s="86"/>
      <c r="F464" s="583"/>
      <c r="G464" s="44"/>
      <c r="H464" s="36"/>
      <c r="I464" s="37">
        <f t="shared" si="77"/>
        <v>0</v>
      </c>
      <c r="J464" s="294"/>
      <c r="K464" s="46"/>
      <c r="L464" s="40"/>
      <c r="M464" s="37"/>
      <c r="N464" s="294"/>
      <c r="O464" s="32"/>
      <c r="P464" s="567"/>
      <c r="Q464" s="567"/>
    </row>
    <row r="465" spans="1:17" x14ac:dyDescent="0.25">
      <c r="A465" s="582">
        <v>436</v>
      </c>
      <c r="B465" s="599" t="s">
        <v>2341</v>
      </c>
      <c r="C465" s="40"/>
      <c r="D465" s="36"/>
      <c r="E465" s="86"/>
      <c r="F465" s="583"/>
      <c r="G465" s="44"/>
      <c r="H465" s="36"/>
      <c r="I465" s="37">
        <f t="shared" si="77"/>
        <v>0</v>
      </c>
      <c r="J465" s="294"/>
      <c r="K465" s="46"/>
      <c r="L465" s="40"/>
      <c r="M465" s="37"/>
      <c r="N465" s="294"/>
      <c r="O465" s="32"/>
      <c r="P465" s="567"/>
      <c r="Q465" s="567"/>
    </row>
    <row r="466" spans="1:17" x14ac:dyDescent="0.25">
      <c r="A466" s="582">
        <v>437</v>
      </c>
      <c r="B466" s="599" t="s">
        <v>2272</v>
      </c>
      <c r="C466" s="40"/>
      <c r="D466" s="36"/>
      <c r="E466" s="86"/>
      <c r="F466" s="583"/>
      <c r="G466" s="44"/>
      <c r="H466" s="36"/>
      <c r="I466" s="37">
        <f t="shared" si="77"/>
        <v>0</v>
      </c>
      <c r="J466" s="294"/>
      <c r="K466" s="46"/>
      <c r="L466" s="40"/>
      <c r="M466" s="37"/>
      <c r="N466" s="294"/>
      <c r="O466" s="32"/>
      <c r="P466" s="567"/>
      <c r="Q466" s="567"/>
    </row>
    <row r="467" spans="1:17" x14ac:dyDescent="0.25">
      <c r="A467" s="582"/>
      <c r="B467" s="107" t="s">
        <v>2350</v>
      </c>
      <c r="C467" s="40"/>
      <c r="D467" s="36"/>
      <c r="E467" s="86"/>
      <c r="F467" s="583"/>
      <c r="G467" s="44"/>
      <c r="H467" s="36"/>
      <c r="I467" s="37">
        <f t="shared" si="77"/>
        <v>0</v>
      </c>
      <c r="J467" s="294"/>
      <c r="K467" s="46"/>
      <c r="L467" s="40"/>
      <c r="M467" s="37"/>
      <c r="N467" s="294"/>
      <c r="O467" s="32"/>
      <c r="P467" s="567"/>
      <c r="Q467" s="567"/>
    </row>
    <row r="468" spans="1:17" x14ac:dyDescent="0.25">
      <c r="A468" s="582">
        <v>438</v>
      </c>
      <c r="B468" s="208" t="s">
        <v>2351</v>
      </c>
      <c r="C468" s="40"/>
      <c r="D468" s="36"/>
      <c r="E468" s="86"/>
      <c r="F468" s="583"/>
      <c r="G468" s="44"/>
      <c r="H468" s="36"/>
      <c r="I468" s="37">
        <f t="shared" si="77"/>
        <v>0</v>
      </c>
      <c r="J468" s="294"/>
      <c r="K468" s="46"/>
      <c r="L468" s="40"/>
      <c r="M468" s="37"/>
      <c r="N468" s="294"/>
      <c r="O468" s="32"/>
      <c r="P468" s="567"/>
      <c r="Q468" s="567"/>
    </row>
    <row r="469" spans="1:17" x14ac:dyDescent="0.25">
      <c r="A469" s="582">
        <v>439</v>
      </c>
      <c r="B469" s="208" t="s">
        <v>2352</v>
      </c>
      <c r="C469" s="40"/>
      <c r="D469" s="36"/>
      <c r="E469" s="86"/>
      <c r="F469" s="583"/>
      <c r="G469" s="44"/>
      <c r="H469" s="36"/>
      <c r="I469" s="37">
        <f t="shared" si="77"/>
        <v>0</v>
      </c>
      <c r="J469" s="294"/>
      <c r="K469" s="46"/>
      <c r="L469" s="40"/>
      <c r="M469" s="37"/>
      <c r="N469" s="294"/>
      <c r="O469" s="32"/>
      <c r="P469" s="567"/>
      <c r="Q469" s="567"/>
    </row>
    <row r="470" spans="1:17" x14ac:dyDescent="0.25">
      <c r="A470" s="582">
        <v>440</v>
      </c>
      <c r="B470" s="208" t="s">
        <v>2353</v>
      </c>
      <c r="C470" s="40"/>
      <c r="D470" s="36"/>
      <c r="E470" s="86"/>
      <c r="F470" s="583"/>
      <c r="G470" s="44"/>
      <c r="H470" s="36"/>
      <c r="I470" s="37">
        <f t="shared" si="77"/>
        <v>0</v>
      </c>
      <c r="J470" s="294"/>
      <c r="K470" s="46"/>
      <c r="L470" s="40"/>
      <c r="M470" s="37"/>
      <c r="N470" s="294"/>
      <c r="O470" s="32"/>
      <c r="P470" s="567"/>
      <c r="Q470" s="567"/>
    </row>
    <row r="471" spans="1:17" x14ac:dyDescent="0.25">
      <c r="A471" s="582"/>
      <c r="B471" s="107" t="s">
        <v>2354</v>
      </c>
      <c r="C471" s="40"/>
      <c r="D471" s="36"/>
      <c r="E471" s="86"/>
      <c r="F471" s="583"/>
      <c r="G471" s="44"/>
      <c r="H471" s="36"/>
      <c r="I471" s="37">
        <f t="shared" si="77"/>
        <v>0</v>
      </c>
      <c r="J471" s="294"/>
      <c r="K471" s="46"/>
      <c r="L471" s="40"/>
      <c r="M471" s="37"/>
      <c r="N471" s="294"/>
      <c r="O471" s="32"/>
      <c r="P471" s="567"/>
      <c r="Q471" s="567"/>
    </row>
    <row r="472" spans="1:17" x14ac:dyDescent="0.25">
      <c r="A472" s="582">
        <v>441</v>
      </c>
      <c r="B472" s="208" t="s">
        <v>2355</v>
      </c>
      <c r="C472" s="40"/>
      <c r="D472" s="36"/>
      <c r="E472" s="86"/>
      <c r="F472" s="583"/>
      <c r="G472" s="44"/>
      <c r="H472" s="36"/>
      <c r="I472" s="37">
        <f t="shared" si="77"/>
        <v>0</v>
      </c>
      <c r="J472" s="294"/>
      <c r="K472" s="46"/>
      <c r="L472" s="40"/>
      <c r="M472" s="37"/>
      <c r="N472" s="294"/>
      <c r="O472" s="32"/>
      <c r="P472" s="567"/>
      <c r="Q472" s="567"/>
    </row>
    <row r="473" spans="1:17" x14ac:dyDescent="0.25">
      <c r="A473" s="582">
        <v>442</v>
      </c>
      <c r="B473" s="208" t="s">
        <v>2356</v>
      </c>
      <c r="C473" s="40"/>
      <c r="D473" s="36"/>
      <c r="E473" s="86"/>
      <c r="F473" s="583"/>
      <c r="G473" s="44"/>
      <c r="H473" s="36"/>
      <c r="I473" s="37">
        <f t="shared" si="77"/>
        <v>0</v>
      </c>
      <c r="J473" s="294"/>
      <c r="K473" s="46"/>
      <c r="L473" s="40"/>
      <c r="M473" s="37"/>
      <c r="N473" s="294"/>
      <c r="O473" s="32"/>
      <c r="P473" s="567"/>
      <c r="Q473" s="567"/>
    </row>
    <row r="474" spans="1:17" x14ac:dyDescent="0.25">
      <c r="A474" s="582">
        <v>443</v>
      </c>
      <c r="B474" s="208" t="s">
        <v>2357</v>
      </c>
      <c r="C474" s="40"/>
      <c r="D474" s="36"/>
      <c r="E474" s="86"/>
      <c r="F474" s="583"/>
      <c r="G474" s="44"/>
      <c r="H474" s="36"/>
      <c r="I474" s="37">
        <f t="shared" si="77"/>
        <v>0</v>
      </c>
      <c r="J474" s="294"/>
      <c r="K474" s="46"/>
      <c r="L474" s="40"/>
      <c r="M474" s="37"/>
      <c r="N474" s="294"/>
      <c r="O474" s="32"/>
      <c r="P474" s="567"/>
      <c r="Q474" s="567"/>
    </row>
    <row r="475" spans="1:17" x14ac:dyDescent="0.25">
      <c r="A475" s="582"/>
      <c r="B475" s="599" t="s">
        <v>2358</v>
      </c>
      <c r="C475" s="40"/>
      <c r="D475" s="36"/>
      <c r="E475" s="86"/>
      <c r="F475" s="583"/>
      <c r="G475" s="44"/>
      <c r="H475" s="36"/>
      <c r="I475" s="37">
        <f t="shared" si="77"/>
        <v>0</v>
      </c>
      <c r="J475" s="294"/>
      <c r="K475" s="46"/>
      <c r="L475" s="40"/>
      <c r="M475" s="37"/>
      <c r="N475" s="294"/>
      <c r="O475" s="32"/>
      <c r="P475" s="567"/>
      <c r="Q475" s="567"/>
    </row>
    <row r="476" spans="1:17" x14ac:dyDescent="0.25">
      <c r="A476" s="582">
        <v>444</v>
      </c>
      <c r="B476" s="208" t="s">
        <v>2359</v>
      </c>
      <c r="C476" s="40"/>
      <c r="D476" s="36"/>
      <c r="E476" s="86"/>
      <c r="F476" s="583"/>
      <c r="G476" s="44"/>
      <c r="H476" s="36"/>
      <c r="I476" s="37">
        <f t="shared" si="77"/>
        <v>0</v>
      </c>
      <c r="J476" s="294"/>
      <c r="K476" s="46"/>
      <c r="L476" s="40"/>
      <c r="M476" s="37"/>
      <c r="N476" s="294"/>
      <c r="O476" s="32"/>
      <c r="P476" s="567"/>
      <c r="Q476" s="567"/>
    </row>
    <row r="477" spans="1:17" x14ac:dyDescent="0.25">
      <c r="A477" s="582">
        <v>445</v>
      </c>
      <c r="B477" s="208" t="s">
        <v>2058</v>
      </c>
      <c r="C477" s="40"/>
      <c r="D477" s="36"/>
      <c r="E477" s="86"/>
      <c r="F477" s="583"/>
      <c r="G477" s="44"/>
      <c r="H477" s="36"/>
      <c r="I477" s="37">
        <f t="shared" si="77"/>
        <v>0</v>
      </c>
      <c r="J477" s="294"/>
      <c r="K477" s="46"/>
      <c r="L477" s="40"/>
      <c r="M477" s="37"/>
      <c r="N477" s="294"/>
      <c r="O477" s="32"/>
      <c r="P477" s="567"/>
      <c r="Q477" s="567"/>
    </row>
    <row r="478" spans="1:17" x14ac:dyDescent="0.25">
      <c r="A478" s="582">
        <v>446</v>
      </c>
      <c r="B478" s="208" t="s">
        <v>2360</v>
      </c>
      <c r="C478" s="40"/>
      <c r="D478" s="36"/>
      <c r="E478" s="86"/>
      <c r="F478" s="583"/>
      <c r="G478" s="44"/>
      <c r="H478" s="36"/>
      <c r="I478" s="37">
        <f t="shared" si="77"/>
        <v>0</v>
      </c>
      <c r="J478" s="294"/>
      <c r="K478" s="46"/>
      <c r="L478" s="40"/>
      <c r="M478" s="37"/>
      <c r="N478" s="294"/>
      <c r="O478" s="32"/>
      <c r="P478" s="567"/>
      <c r="Q478" s="567"/>
    </row>
    <row r="479" spans="1:17" x14ac:dyDescent="0.25">
      <c r="A479" s="582">
        <v>447</v>
      </c>
      <c r="B479" s="208" t="s">
        <v>948</v>
      </c>
      <c r="C479" s="40"/>
      <c r="D479" s="36"/>
      <c r="E479" s="86"/>
      <c r="F479" s="583"/>
      <c r="G479" s="44"/>
      <c r="H479" s="36"/>
      <c r="I479" s="37">
        <f t="shared" si="77"/>
        <v>0</v>
      </c>
      <c r="J479" s="294"/>
      <c r="K479" s="46"/>
      <c r="L479" s="40"/>
      <c r="M479" s="37"/>
      <c r="N479" s="294"/>
      <c r="O479" s="32"/>
      <c r="P479" s="567"/>
      <c r="Q479" s="567"/>
    </row>
    <row r="480" spans="1:17" x14ac:dyDescent="0.25">
      <c r="A480" s="582">
        <v>448</v>
      </c>
      <c r="B480" s="208" t="s">
        <v>947</v>
      </c>
      <c r="C480" s="40"/>
      <c r="D480" s="36"/>
      <c r="E480" s="86"/>
      <c r="F480" s="583"/>
      <c r="G480" s="44"/>
      <c r="H480" s="36"/>
      <c r="I480" s="37">
        <f t="shared" si="77"/>
        <v>0</v>
      </c>
      <c r="J480" s="294"/>
      <c r="K480" s="46"/>
      <c r="L480" s="40"/>
      <c r="M480" s="37"/>
      <c r="N480" s="294"/>
      <c r="O480" s="32"/>
      <c r="P480" s="567"/>
      <c r="Q480" s="567"/>
    </row>
    <row r="481" spans="1:17" x14ac:dyDescent="0.25">
      <c r="A481" s="582">
        <v>449</v>
      </c>
      <c r="B481" s="208" t="s">
        <v>2361</v>
      </c>
      <c r="C481" s="40"/>
      <c r="D481" s="36"/>
      <c r="E481" s="86"/>
      <c r="F481" s="583"/>
      <c r="G481" s="44"/>
      <c r="H481" s="36"/>
      <c r="I481" s="37">
        <f t="shared" si="77"/>
        <v>0</v>
      </c>
      <c r="J481" s="294"/>
      <c r="K481" s="46"/>
      <c r="L481" s="40"/>
      <c r="M481" s="37"/>
      <c r="N481" s="294"/>
      <c r="O481" s="32"/>
      <c r="P481" s="567"/>
      <c r="Q481" s="567"/>
    </row>
    <row r="482" spans="1:17" x14ac:dyDescent="0.25">
      <c r="A482" s="582">
        <v>450</v>
      </c>
      <c r="B482" s="208" t="s">
        <v>30</v>
      </c>
      <c r="C482" s="40"/>
      <c r="D482" s="36"/>
      <c r="E482" s="86"/>
      <c r="F482" s="583"/>
      <c r="G482" s="44"/>
      <c r="H482" s="36"/>
      <c r="I482" s="37">
        <f t="shared" si="77"/>
        <v>0</v>
      </c>
      <c r="J482" s="294"/>
      <c r="K482" s="46"/>
      <c r="L482" s="40"/>
      <c r="M482" s="37"/>
      <c r="N482" s="294"/>
      <c r="O482" s="32"/>
      <c r="P482" s="567"/>
      <c r="Q482" s="567"/>
    </row>
    <row r="483" spans="1:17" x14ac:dyDescent="0.25">
      <c r="A483" s="582">
        <v>451</v>
      </c>
      <c r="B483" s="208" t="s">
        <v>2362</v>
      </c>
      <c r="C483" s="40"/>
      <c r="D483" s="36"/>
      <c r="E483" s="86"/>
      <c r="F483" s="583"/>
      <c r="G483" s="44"/>
      <c r="H483" s="36"/>
      <c r="I483" s="37">
        <f t="shared" si="77"/>
        <v>0</v>
      </c>
      <c r="J483" s="294"/>
      <c r="K483" s="46"/>
      <c r="L483" s="40"/>
      <c r="M483" s="37"/>
      <c r="N483" s="294"/>
      <c r="O483" s="32"/>
      <c r="P483" s="567"/>
      <c r="Q483" s="567"/>
    </row>
    <row r="484" spans="1:17" x14ac:dyDescent="0.25">
      <c r="A484" s="582">
        <v>452</v>
      </c>
      <c r="B484" s="208" t="s">
        <v>2363</v>
      </c>
      <c r="C484" s="40"/>
      <c r="D484" s="36"/>
      <c r="E484" s="86"/>
      <c r="F484" s="583"/>
      <c r="G484" s="44"/>
      <c r="H484" s="36"/>
      <c r="I484" s="37">
        <f t="shared" si="77"/>
        <v>0</v>
      </c>
      <c r="J484" s="294"/>
      <c r="K484" s="46"/>
      <c r="L484" s="40"/>
      <c r="M484" s="37"/>
      <c r="N484" s="294"/>
      <c r="O484" s="32"/>
      <c r="P484" s="567"/>
      <c r="Q484" s="567"/>
    </row>
    <row r="485" spans="1:17" x14ac:dyDescent="0.25">
      <c r="A485" s="582">
        <v>453</v>
      </c>
      <c r="B485" s="208" t="s">
        <v>2364</v>
      </c>
      <c r="C485" s="40"/>
      <c r="D485" s="36"/>
      <c r="E485" s="86"/>
      <c r="F485" s="583"/>
      <c r="G485" s="44"/>
      <c r="H485" s="36"/>
      <c r="I485" s="37">
        <f t="shared" si="77"/>
        <v>0</v>
      </c>
      <c r="J485" s="294"/>
      <c r="K485" s="46"/>
      <c r="L485" s="40"/>
      <c r="M485" s="37"/>
      <c r="N485" s="294"/>
      <c r="O485" s="32"/>
      <c r="P485" s="567"/>
      <c r="Q485" s="567"/>
    </row>
    <row r="486" spans="1:17" x14ac:dyDescent="0.25">
      <c r="A486" s="582">
        <v>454</v>
      </c>
      <c r="B486" s="599" t="s">
        <v>2365</v>
      </c>
      <c r="C486" s="40"/>
      <c r="D486" s="36"/>
      <c r="E486" s="86"/>
      <c r="F486" s="583"/>
      <c r="G486" s="44"/>
      <c r="H486" s="36"/>
      <c r="I486" s="37">
        <f t="shared" si="77"/>
        <v>0</v>
      </c>
      <c r="J486" s="294"/>
      <c r="K486" s="46"/>
      <c r="L486" s="40"/>
      <c r="M486" s="37"/>
      <c r="N486" s="294"/>
      <c r="O486" s="32"/>
      <c r="P486" s="567"/>
      <c r="Q486" s="567"/>
    </row>
    <row r="487" spans="1:17" x14ac:dyDescent="0.25">
      <c r="A487" s="582"/>
      <c r="B487" s="599" t="s">
        <v>2295</v>
      </c>
      <c r="C487" s="40"/>
      <c r="D487" s="36"/>
      <c r="E487" s="86"/>
      <c r="F487" s="583"/>
      <c r="G487" s="44"/>
      <c r="H487" s="36"/>
      <c r="I487" s="37">
        <f t="shared" si="77"/>
        <v>0</v>
      </c>
      <c r="J487" s="294"/>
      <c r="K487" s="46"/>
      <c r="L487" s="40"/>
      <c r="M487" s="37"/>
      <c r="N487" s="294"/>
      <c r="O487" s="32"/>
      <c r="P487" s="567"/>
      <c r="Q487" s="567"/>
    </row>
    <row r="488" spans="1:17" x14ac:dyDescent="0.25">
      <c r="A488" s="582">
        <v>455</v>
      </c>
      <c r="B488" s="208" t="s">
        <v>2366</v>
      </c>
      <c r="C488" s="40"/>
      <c r="D488" s="36"/>
      <c r="E488" s="86"/>
      <c r="F488" s="583"/>
      <c r="G488" s="44"/>
      <c r="H488" s="36"/>
      <c r="I488" s="37">
        <f t="shared" si="77"/>
        <v>0</v>
      </c>
      <c r="J488" s="294"/>
      <c r="K488" s="46"/>
      <c r="L488" s="40"/>
      <c r="M488" s="37"/>
      <c r="N488" s="294"/>
      <c r="O488" s="32"/>
      <c r="P488" s="567"/>
      <c r="Q488" s="567"/>
    </row>
    <row r="489" spans="1:17" x14ac:dyDescent="0.25">
      <c r="A489" s="582">
        <v>456</v>
      </c>
      <c r="B489" s="208" t="s">
        <v>2367</v>
      </c>
      <c r="C489" s="40"/>
      <c r="D489" s="36"/>
      <c r="E489" s="86"/>
      <c r="F489" s="583"/>
      <c r="G489" s="44"/>
      <c r="H489" s="36"/>
      <c r="I489" s="37">
        <f t="shared" si="77"/>
        <v>0</v>
      </c>
      <c r="J489" s="294"/>
      <c r="K489" s="46"/>
      <c r="L489" s="40"/>
      <c r="M489" s="37"/>
      <c r="N489" s="294"/>
      <c r="O489" s="32"/>
      <c r="P489" s="567"/>
      <c r="Q489" s="567"/>
    </row>
    <row r="490" spans="1:17" x14ac:dyDescent="0.25">
      <c r="A490" s="582">
        <v>457</v>
      </c>
      <c r="B490" s="208" t="s">
        <v>2368</v>
      </c>
      <c r="C490" s="40"/>
      <c r="D490" s="36"/>
      <c r="E490" s="86"/>
      <c r="F490" s="583"/>
      <c r="G490" s="44"/>
      <c r="H490" s="36"/>
      <c r="I490" s="37">
        <f t="shared" si="77"/>
        <v>0</v>
      </c>
      <c r="J490" s="294"/>
      <c r="K490" s="46"/>
      <c r="L490" s="40"/>
      <c r="M490" s="37"/>
      <c r="N490" s="294"/>
      <c r="O490" s="32"/>
      <c r="P490" s="567"/>
      <c r="Q490" s="567"/>
    </row>
    <row r="491" spans="1:17" x14ac:dyDescent="0.25">
      <c r="A491" s="582">
        <v>458</v>
      </c>
      <c r="B491" s="208" t="s">
        <v>2369</v>
      </c>
      <c r="C491" s="40"/>
      <c r="D491" s="36"/>
      <c r="E491" s="86"/>
      <c r="F491" s="583"/>
      <c r="G491" s="44"/>
      <c r="H491" s="36"/>
      <c r="I491" s="37">
        <f t="shared" si="77"/>
        <v>0</v>
      </c>
      <c r="J491" s="294"/>
      <c r="K491" s="46"/>
      <c r="L491" s="40"/>
      <c r="M491" s="37"/>
      <c r="N491" s="294"/>
      <c r="O491" s="32"/>
      <c r="P491" s="567"/>
      <c r="Q491" s="567"/>
    </row>
    <row r="492" spans="1:17" x14ac:dyDescent="0.25">
      <c r="A492" s="582">
        <v>459</v>
      </c>
      <c r="B492" s="208" t="s">
        <v>2370</v>
      </c>
      <c r="C492" s="40"/>
      <c r="D492" s="36"/>
      <c r="E492" s="86"/>
      <c r="F492" s="583"/>
      <c r="G492" s="44"/>
      <c r="H492" s="36"/>
      <c r="I492" s="37">
        <f t="shared" si="77"/>
        <v>0</v>
      </c>
      <c r="J492" s="294"/>
      <c r="K492" s="46"/>
      <c r="L492" s="40"/>
      <c r="M492" s="37"/>
      <c r="N492" s="294"/>
      <c r="O492" s="32"/>
      <c r="P492" s="567"/>
      <c r="Q492" s="567"/>
    </row>
    <row r="493" spans="1:17" x14ac:dyDescent="0.25">
      <c r="A493" s="582">
        <v>460</v>
      </c>
      <c r="B493" s="42" t="s">
        <v>651</v>
      </c>
      <c r="C493" s="40"/>
      <c r="D493" s="36"/>
      <c r="E493" s="86"/>
      <c r="F493" s="583"/>
      <c r="G493" s="44"/>
      <c r="H493" s="36"/>
      <c r="I493" s="37">
        <f t="shared" si="77"/>
        <v>0</v>
      </c>
      <c r="J493" s="294"/>
      <c r="K493" s="46"/>
      <c r="L493" s="40"/>
      <c r="M493" s="37"/>
      <c r="N493" s="294"/>
      <c r="O493" s="32"/>
      <c r="P493" s="567"/>
      <c r="Q493" s="567"/>
    </row>
    <row r="494" spans="1:17" x14ac:dyDescent="0.25">
      <c r="A494" s="582">
        <v>461</v>
      </c>
      <c r="B494" s="42" t="s">
        <v>652</v>
      </c>
      <c r="C494" s="40"/>
      <c r="D494" s="36"/>
      <c r="E494" s="86"/>
      <c r="F494" s="583"/>
      <c r="G494" s="44"/>
      <c r="H494" s="36"/>
      <c r="I494" s="37">
        <f t="shared" si="77"/>
        <v>0</v>
      </c>
      <c r="J494" s="294"/>
      <c r="K494" s="46"/>
      <c r="L494" s="40"/>
      <c r="M494" s="37"/>
      <c r="N494" s="294"/>
      <c r="O494" s="32"/>
      <c r="P494" s="567"/>
      <c r="Q494" s="567"/>
    </row>
    <row r="495" spans="1:17" x14ac:dyDescent="0.25">
      <c r="A495" s="582">
        <v>462</v>
      </c>
      <c r="B495" s="42" t="s">
        <v>653</v>
      </c>
      <c r="C495" s="40"/>
      <c r="D495" s="36"/>
      <c r="E495" s="86"/>
      <c r="F495" s="583"/>
      <c r="G495" s="44"/>
      <c r="H495" s="36"/>
      <c r="I495" s="37">
        <f t="shared" si="77"/>
        <v>0</v>
      </c>
      <c r="J495" s="294"/>
      <c r="K495" s="46"/>
      <c r="L495" s="40"/>
      <c r="M495" s="37"/>
      <c r="N495" s="294"/>
      <c r="O495" s="32"/>
      <c r="P495" s="567"/>
      <c r="Q495" s="567"/>
    </row>
    <row r="496" spans="1:17" x14ac:dyDescent="0.25">
      <c r="A496" s="582">
        <v>463</v>
      </c>
      <c r="B496" s="42" t="s">
        <v>654</v>
      </c>
      <c r="C496" s="40"/>
      <c r="D496" s="36"/>
      <c r="E496" s="86"/>
      <c r="F496" s="583"/>
      <c r="G496" s="44"/>
      <c r="H496" s="36"/>
      <c r="I496" s="37">
        <f t="shared" si="77"/>
        <v>0</v>
      </c>
      <c r="J496" s="294"/>
      <c r="K496" s="46"/>
      <c r="L496" s="40"/>
      <c r="M496" s="37"/>
      <c r="N496" s="294"/>
      <c r="O496" s="32"/>
      <c r="P496" s="567"/>
      <c r="Q496" s="567"/>
    </row>
    <row r="497" spans="1:17" x14ac:dyDescent="0.25">
      <c r="A497" s="582">
        <v>464</v>
      </c>
      <c r="B497" s="42" t="s">
        <v>655</v>
      </c>
      <c r="C497" s="40"/>
      <c r="D497" s="36"/>
      <c r="E497" s="86"/>
      <c r="F497" s="583"/>
      <c r="G497" s="44"/>
      <c r="H497" s="36"/>
      <c r="I497" s="37">
        <f t="shared" si="77"/>
        <v>0</v>
      </c>
      <c r="J497" s="294"/>
      <c r="K497" s="46"/>
      <c r="L497" s="40"/>
      <c r="M497" s="37"/>
      <c r="N497" s="294"/>
      <c r="O497" s="32"/>
      <c r="P497" s="567"/>
      <c r="Q497" s="567"/>
    </row>
    <row r="498" spans="1:17" x14ac:dyDescent="0.25">
      <c r="A498" s="582">
        <v>465</v>
      </c>
      <c r="B498" s="42" t="s">
        <v>656</v>
      </c>
      <c r="C498" s="40"/>
      <c r="D498" s="36"/>
      <c r="E498" s="86"/>
      <c r="F498" s="583"/>
      <c r="G498" s="44"/>
      <c r="H498" s="36"/>
      <c r="I498" s="37">
        <f t="shared" si="77"/>
        <v>0</v>
      </c>
      <c r="J498" s="294"/>
      <c r="K498" s="46"/>
      <c r="L498" s="40"/>
      <c r="M498" s="37"/>
      <c r="N498" s="294"/>
      <c r="O498" s="32"/>
      <c r="P498" s="567"/>
      <c r="Q498" s="567"/>
    </row>
    <row r="499" spans="1:17" x14ac:dyDescent="0.25">
      <c r="A499" s="582">
        <v>466</v>
      </c>
      <c r="B499" s="42" t="s">
        <v>657</v>
      </c>
      <c r="C499" s="40"/>
      <c r="D499" s="36"/>
      <c r="E499" s="86"/>
      <c r="F499" s="583"/>
      <c r="G499" s="44"/>
      <c r="H499" s="36"/>
      <c r="I499" s="37">
        <f t="shared" si="77"/>
        <v>0</v>
      </c>
      <c r="J499" s="294"/>
      <c r="K499" s="46"/>
      <c r="L499" s="40"/>
      <c r="M499" s="37"/>
      <c r="N499" s="294"/>
      <c r="O499" s="32"/>
      <c r="P499" s="567"/>
      <c r="Q499" s="567"/>
    </row>
    <row r="500" spans="1:17" x14ac:dyDescent="0.25">
      <c r="A500" s="582">
        <v>467</v>
      </c>
      <c r="B500" s="42" t="s">
        <v>659</v>
      </c>
      <c r="C500" s="40"/>
      <c r="D500" s="36"/>
      <c r="E500" s="86"/>
      <c r="F500" s="583"/>
      <c r="G500" s="44"/>
      <c r="H500" s="36"/>
      <c r="I500" s="37">
        <f t="shared" si="77"/>
        <v>0</v>
      </c>
      <c r="J500" s="294"/>
      <c r="K500" s="46"/>
      <c r="L500" s="40"/>
      <c r="M500" s="37"/>
      <c r="N500" s="294"/>
      <c r="O500" s="32"/>
      <c r="P500" s="567"/>
      <c r="Q500" s="567"/>
    </row>
    <row r="501" spans="1:17" x14ac:dyDescent="0.25">
      <c r="A501" s="582">
        <v>468</v>
      </c>
      <c r="B501" s="42" t="s">
        <v>660</v>
      </c>
      <c r="C501" s="40"/>
      <c r="D501" s="36"/>
      <c r="E501" s="86"/>
      <c r="F501" s="583"/>
      <c r="G501" s="44"/>
      <c r="H501" s="36"/>
      <c r="I501" s="37">
        <f t="shared" si="77"/>
        <v>0</v>
      </c>
      <c r="J501" s="294"/>
      <c r="K501" s="46"/>
      <c r="L501" s="40"/>
      <c r="M501" s="37"/>
      <c r="N501" s="294"/>
      <c r="O501" s="32"/>
      <c r="P501" s="567"/>
      <c r="Q501" s="567"/>
    </row>
    <row r="502" spans="1:17" x14ac:dyDescent="0.25">
      <c r="A502" s="582">
        <v>469</v>
      </c>
      <c r="B502" s="208" t="s">
        <v>661</v>
      </c>
      <c r="C502" s="40"/>
      <c r="D502" s="36"/>
      <c r="E502" s="86"/>
      <c r="F502" s="583"/>
      <c r="G502" s="44"/>
      <c r="H502" s="36"/>
      <c r="I502" s="37">
        <f t="shared" si="77"/>
        <v>0</v>
      </c>
      <c r="J502" s="294"/>
      <c r="K502" s="46"/>
      <c r="L502" s="40"/>
      <c r="M502" s="37"/>
      <c r="N502" s="294"/>
      <c r="O502" s="32"/>
      <c r="P502" s="567"/>
      <c r="Q502" s="567"/>
    </row>
    <row r="503" spans="1:17" x14ac:dyDescent="0.25">
      <c r="A503" s="582">
        <v>470</v>
      </c>
      <c r="B503" s="208" t="s">
        <v>662</v>
      </c>
      <c r="C503" s="40"/>
      <c r="D503" s="36"/>
      <c r="E503" s="86"/>
      <c r="F503" s="583"/>
      <c r="G503" s="44"/>
      <c r="H503" s="36"/>
      <c r="I503" s="37">
        <f t="shared" si="77"/>
        <v>0</v>
      </c>
      <c r="J503" s="294"/>
      <c r="K503" s="46"/>
      <c r="L503" s="40"/>
      <c r="M503" s="37"/>
      <c r="N503" s="294"/>
      <c r="O503" s="32"/>
      <c r="P503" s="567"/>
      <c r="Q503" s="567"/>
    </row>
    <row r="504" spans="1:17" x14ac:dyDescent="0.25">
      <c r="A504" s="582">
        <v>471</v>
      </c>
      <c r="B504" s="208" t="s">
        <v>663</v>
      </c>
      <c r="C504" s="40"/>
      <c r="D504" s="36"/>
      <c r="E504" s="86"/>
      <c r="F504" s="583"/>
      <c r="G504" s="44"/>
      <c r="H504" s="36"/>
      <c r="I504" s="37">
        <f t="shared" si="77"/>
        <v>0</v>
      </c>
      <c r="J504" s="294"/>
      <c r="K504" s="46"/>
      <c r="L504" s="40"/>
      <c r="M504" s="37"/>
      <c r="N504" s="294"/>
      <c r="O504" s="32"/>
      <c r="P504" s="567"/>
      <c r="Q504" s="567"/>
    </row>
    <row r="505" spans="1:17" x14ac:dyDescent="0.25">
      <c r="A505" s="582">
        <v>472</v>
      </c>
      <c r="B505" s="42" t="s">
        <v>664</v>
      </c>
      <c r="C505" s="40"/>
      <c r="D505" s="36"/>
      <c r="E505" s="86"/>
      <c r="F505" s="583"/>
      <c r="G505" s="44"/>
      <c r="H505" s="36"/>
      <c r="I505" s="37">
        <f t="shared" si="77"/>
        <v>0</v>
      </c>
      <c r="J505" s="294"/>
      <c r="K505" s="46"/>
      <c r="L505" s="40"/>
      <c r="M505" s="37"/>
      <c r="N505" s="294"/>
      <c r="O505" s="32"/>
      <c r="P505" s="567"/>
      <c r="Q505" s="567"/>
    </row>
    <row r="506" spans="1:17" x14ac:dyDescent="0.25">
      <c r="A506" s="582">
        <v>473</v>
      </c>
      <c r="B506" s="42" t="s">
        <v>665</v>
      </c>
      <c r="C506" s="40"/>
      <c r="D506" s="36"/>
      <c r="E506" s="86"/>
      <c r="F506" s="583"/>
      <c r="G506" s="44"/>
      <c r="H506" s="36"/>
      <c r="I506" s="37">
        <f t="shared" si="77"/>
        <v>0</v>
      </c>
      <c r="J506" s="294"/>
      <c r="K506" s="46"/>
      <c r="L506" s="40"/>
      <c r="M506" s="37"/>
      <c r="N506" s="294"/>
      <c r="O506" s="32"/>
      <c r="P506" s="567"/>
      <c r="Q506" s="567"/>
    </row>
    <row r="507" spans="1:17" x14ac:dyDescent="0.25">
      <c r="A507" s="582">
        <v>474</v>
      </c>
      <c r="B507" s="42" t="s">
        <v>666</v>
      </c>
      <c r="C507" s="40"/>
      <c r="D507" s="36"/>
      <c r="E507" s="86"/>
      <c r="F507" s="583"/>
      <c r="G507" s="44"/>
      <c r="H507" s="36"/>
      <c r="I507" s="37">
        <f t="shared" si="77"/>
        <v>0</v>
      </c>
      <c r="J507" s="294"/>
      <c r="K507" s="46"/>
      <c r="L507" s="40"/>
      <c r="M507" s="37"/>
      <c r="N507" s="294"/>
      <c r="O507" s="32"/>
      <c r="P507" s="567"/>
      <c r="Q507" s="567"/>
    </row>
    <row r="508" spans="1:17" x14ac:dyDescent="0.25">
      <c r="A508" s="582">
        <v>475</v>
      </c>
      <c r="B508" s="208" t="s">
        <v>668</v>
      </c>
      <c r="C508" s="40"/>
      <c r="D508" s="36"/>
      <c r="E508" s="86"/>
      <c r="F508" s="583"/>
      <c r="G508" s="44"/>
      <c r="H508" s="36"/>
      <c r="I508" s="37">
        <f t="shared" si="77"/>
        <v>0</v>
      </c>
      <c r="J508" s="294"/>
      <c r="K508" s="46"/>
      <c r="L508" s="40"/>
      <c r="M508" s="37"/>
      <c r="N508" s="294"/>
      <c r="O508" s="32"/>
      <c r="P508" s="567"/>
      <c r="Q508" s="567"/>
    </row>
    <row r="509" spans="1:17" x14ac:dyDescent="0.25">
      <c r="A509" s="582">
        <v>476</v>
      </c>
      <c r="B509" s="208" t="s">
        <v>669</v>
      </c>
      <c r="C509" s="40"/>
      <c r="D509" s="36"/>
      <c r="E509" s="86"/>
      <c r="F509" s="583"/>
      <c r="G509" s="44"/>
      <c r="H509" s="36"/>
      <c r="I509" s="37">
        <f t="shared" si="77"/>
        <v>0</v>
      </c>
      <c r="J509" s="294"/>
      <c r="K509" s="46"/>
      <c r="L509" s="40"/>
      <c r="M509" s="37"/>
      <c r="N509" s="294"/>
      <c r="O509" s="32"/>
      <c r="P509" s="567"/>
      <c r="Q509" s="567"/>
    </row>
    <row r="510" spans="1:17" x14ac:dyDescent="0.25">
      <c r="A510" s="582">
        <v>477</v>
      </c>
      <c r="B510" s="42" t="s">
        <v>670</v>
      </c>
      <c r="C510" s="40"/>
      <c r="D510" s="36"/>
      <c r="E510" s="86"/>
      <c r="F510" s="583"/>
      <c r="G510" s="44"/>
      <c r="H510" s="36"/>
      <c r="I510" s="37">
        <f t="shared" si="77"/>
        <v>0</v>
      </c>
      <c r="J510" s="294"/>
      <c r="K510" s="46"/>
      <c r="L510" s="40"/>
      <c r="M510" s="37"/>
      <c r="N510" s="294"/>
      <c r="O510" s="32"/>
      <c r="P510" s="567"/>
      <c r="Q510" s="567"/>
    </row>
    <row r="511" spans="1:17" x14ac:dyDescent="0.25">
      <c r="A511" s="582">
        <v>478</v>
      </c>
      <c r="B511" s="42" t="s">
        <v>671</v>
      </c>
      <c r="C511" s="40"/>
      <c r="D511" s="36"/>
      <c r="E511" s="86"/>
      <c r="F511" s="583"/>
      <c r="G511" s="44"/>
      <c r="H511" s="36"/>
      <c r="I511" s="37">
        <f t="shared" si="77"/>
        <v>0</v>
      </c>
      <c r="J511" s="294"/>
      <c r="K511" s="46"/>
      <c r="L511" s="40"/>
      <c r="M511" s="37"/>
      <c r="N511" s="294"/>
      <c r="O511" s="32"/>
      <c r="P511" s="567"/>
      <c r="Q511" s="567"/>
    </row>
    <row r="512" spans="1:17" x14ac:dyDescent="0.25">
      <c r="A512" s="582">
        <v>479</v>
      </c>
      <c r="B512" s="42" t="s">
        <v>672</v>
      </c>
      <c r="C512" s="40"/>
      <c r="D512" s="36"/>
      <c r="E512" s="86"/>
      <c r="F512" s="583"/>
      <c r="G512" s="44"/>
      <c r="H512" s="36"/>
      <c r="I512" s="37">
        <f t="shared" si="77"/>
        <v>0</v>
      </c>
      <c r="J512" s="294"/>
      <c r="K512" s="46"/>
      <c r="L512" s="40"/>
      <c r="M512" s="37"/>
      <c r="N512" s="294"/>
      <c r="O512" s="32"/>
      <c r="P512" s="567"/>
      <c r="Q512" s="567"/>
    </row>
    <row r="513" spans="1:17" x14ac:dyDescent="0.25">
      <c r="A513" s="582">
        <v>480</v>
      </c>
      <c r="B513" s="42" t="s">
        <v>673</v>
      </c>
      <c r="C513" s="40"/>
      <c r="D513" s="36"/>
      <c r="E513" s="86"/>
      <c r="F513" s="583"/>
      <c r="G513" s="44"/>
      <c r="H513" s="36"/>
      <c r="I513" s="37">
        <f t="shared" si="77"/>
        <v>0</v>
      </c>
      <c r="J513" s="294"/>
      <c r="K513" s="46"/>
      <c r="L513" s="40"/>
      <c r="M513" s="37"/>
      <c r="N513" s="294"/>
      <c r="O513" s="32"/>
      <c r="P513" s="567"/>
      <c r="Q513" s="567"/>
    </row>
    <row r="514" spans="1:17" x14ac:dyDescent="0.25">
      <c r="A514" s="582">
        <v>481</v>
      </c>
      <c r="B514" s="42" t="s">
        <v>674</v>
      </c>
      <c r="C514" s="40"/>
      <c r="D514" s="36"/>
      <c r="E514" s="86"/>
      <c r="F514" s="583"/>
      <c r="G514" s="44"/>
      <c r="H514" s="36"/>
      <c r="I514" s="37">
        <f t="shared" si="77"/>
        <v>0</v>
      </c>
      <c r="J514" s="294"/>
      <c r="K514" s="46"/>
      <c r="L514" s="40"/>
      <c r="M514" s="37"/>
      <c r="N514" s="294"/>
      <c r="O514" s="32"/>
      <c r="P514" s="567"/>
      <c r="Q514" s="567"/>
    </row>
    <row r="515" spans="1:17" x14ac:dyDescent="0.25">
      <c r="A515" s="582">
        <v>482</v>
      </c>
      <c r="B515" s="42" t="s">
        <v>675</v>
      </c>
      <c r="C515" s="40"/>
      <c r="D515" s="36"/>
      <c r="E515" s="86"/>
      <c r="F515" s="583"/>
      <c r="G515" s="44"/>
      <c r="H515" s="36"/>
      <c r="I515" s="37">
        <f t="shared" si="77"/>
        <v>0</v>
      </c>
      <c r="J515" s="294"/>
      <c r="K515" s="46"/>
      <c r="L515" s="40"/>
      <c r="M515" s="37"/>
      <c r="N515" s="294"/>
      <c r="O515" s="32"/>
      <c r="P515" s="567"/>
      <c r="Q515" s="567"/>
    </row>
    <row r="516" spans="1:17" x14ac:dyDescent="0.25">
      <c r="A516" s="582">
        <v>483</v>
      </c>
      <c r="B516" s="42" t="s">
        <v>677</v>
      </c>
      <c r="C516" s="40"/>
      <c r="D516" s="36"/>
      <c r="E516" s="86"/>
      <c r="F516" s="583"/>
      <c r="G516" s="44"/>
      <c r="H516" s="36"/>
      <c r="I516" s="37">
        <f t="shared" si="77"/>
        <v>0</v>
      </c>
      <c r="J516" s="294"/>
      <c r="K516" s="46"/>
      <c r="L516" s="40"/>
      <c r="M516" s="37"/>
      <c r="N516" s="294"/>
      <c r="O516" s="32"/>
      <c r="P516" s="567"/>
      <c r="Q516" s="567"/>
    </row>
    <row r="517" spans="1:17" x14ac:dyDescent="0.25">
      <c r="A517" s="582">
        <v>484</v>
      </c>
      <c r="B517" s="42" t="s">
        <v>678</v>
      </c>
      <c r="C517" s="40"/>
      <c r="D517" s="36"/>
      <c r="E517" s="86"/>
      <c r="F517" s="583"/>
      <c r="G517" s="44"/>
      <c r="H517" s="36"/>
      <c r="I517" s="37">
        <f t="shared" si="77"/>
        <v>0</v>
      </c>
      <c r="J517" s="294"/>
      <c r="K517" s="46"/>
      <c r="L517" s="40"/>
      <c r="M517" s="37"/>
      <c r="N517" s="294"/>
      <c r="O517" s="32"/>
      <c r="P517" s="567"/>
      <c r="Q517" s="567"/>
    </row>
    <row r="518" spans="1:17" x14ac:dyDescent="0.25">
      <c r="A518" s="582">
        <v>485</v>
      </c>
      <c r="B518" s="42" t="s">
        <v>679</v>
      </c>
      <c r="C518" s="40"/>
      <c r="D518" s="36"/>
      <c r="E518" s="86"/>
      <c r="F518" s="583"/>
      <c r="G518" s="44"/>
      <c r="H518" s="36"/>
      <c r="I518" s="37">
        <f t="shared" si="77"/>
        <v>0</v>
      </c>
      <c r="J518" s="294"/>
      <c r="K518" s="46"/>
      <c r="L518" s="40"/>
      <c r="M518" s="37"/>
      <c r="N518" s="294"/>
      <c r="O518" s="32"/>
      <c r="P518" s="567"/>
      <c r="Q518" s="567"/>
    </row>
    <row r="519" spans="1:17" x14ac:dyDescent="0.25">
      <c r="A519" s="582">
        <v>486</v>
      </c>
      <c r="B519" s="42" t="s">
        <v>680</v>
      </c>
      <c r="C519" s="40"/>
      <c r="D519" s="36"/>
      <c r="E519" s="86"/>
      <c r="F519" s="583"/>
      <c r="G519" s="44"/>
      <c r="H519" s="36"/>
      <c r="I519" s="37">
        <f t="shared" si="77"/>
        <v>0</v>
      </c>
      <c r="J519" s="294"/>
      <c r="K519" s="46"/>
      <c r="L519" s="40"/>
      <c r="M519" s="37"/>
      <c r="N519" s="294"/>
      <c r="O519" s="32"/>
      <c r="P519" s="567"/>
      <c r="Q519" s="567"/>
    </row>
    <row r="520" spans="1:17" x14ac:dyDescent="0.25">
      <c r="A520" s="582">
        <v>487</v>
      </c>
      <c r="B520" s="42" t="s">
        <v>681</v>
      </c>
      <c r="C520" s="40"/>
      <c r="D520" s="36"/>
      <c r="E520" s="86"/>
      <c r="F520" s="583"/>
      <c r="G520" s="44"/>
      <c r="H520" s="36"/>
      <c r="I520" s="37">
        <f t="shared" si="77"/>
        <v>0</v>
      </c>
      <c r="J520" s="294"/>
      <c r="K520" s="46"/>
      <c r="L520" s="40"/>
      <c r="M520" s="37"/>
      <c r="N520" s="294"/>
      <c r="O520" s="32"/>
      <c r="P520" s="567"/>
      <c r="Q520" s="567"/>
    </row>
    <row r="521" spans="1:17" x14ac:dyDescent="0.25">
      <c r="A521" s="582">
        <v>488</v>
      </c>
      <c r="B521" s="42" t="s">
        <v>683</v>
      </c>
      <c r="C521" s="40"/>
      <c r="D521" s="36"/>
      <c r="E521" s="86"/>
      <c r="F521" s="583"/>
      <c r="G521" s="44"/>
      <c r="H521" s="36"/>
      <c r="I521" s="37">
        <f t="shared" si="77"/>
        <v>0</v>
      </c>
      <c r="J521" s="294"/>
      <c r="K521" s="46"/>
      <c r="L521" s="40"/>
      <c r="M521" s="37"/>
      <c r="N521" s="294"/>
      <c r="O521" s="32"/>
      <c r="P521" s="567"/>
      <c r="Q521" s="567"/>
    </row>
    <row r="522" spans="1:17" x14ac:dyDescent="0.25">
      <c r="A522" s="582">
        <v>489</v>
      </c>
      <c r="B522" s="208" t="s">
        <v>684</v>
      </c>
      <c r="C522" s="40"/>
      <c r="D522" s="36"/>
      <c r="E522" s="86"/>
      <c r="F522" s="583"/>
      <c r="G522" s="44"/>
      <c r="H522" s="36"/>
      <c r="I522" s="37">
        <f t="shared" si="77"/>
        <v>0</v>
      </c>
      <c r="J522" s="294"/>
      <c r="K522" s="46"/>
      <c r="L522" s="40"/>
      <c r="M522" s="37"/>
      <c r="N522" s="294"/>
      <c r="O522" s="32"/>
      <c r="P522" s="567"/>
      <c r="Q522" s="567"/>
    </row>
    <row r="523" spans="1:17" x14ac:dyDescent="0.25">
      <c r="A523" s="582">
        <v>490</v>
      </c>
      <c r="B523" s="208" t="s">
        <v>685</v>
      </c>
      <c r="C523" s="40"/>
      <c r="D523" s="36"/>
      <c r="E523" s="86"/>
      <c r="F523" s="583"/>
      <c r="G523" s="44"/>
      <c r="H523" s="36"/>
      <c r="I523" s="37">
        <f t="shared" si="77"/>
        <v>0</v>
      </c>
      <c r="J523" s="294"/>
      <c r="K523" s="46"/>
      <c r="L523" s="40"/>
      <c r="M523" s="37"/>
      <c r="N523" s="294"/>
      <c r="O523" s="32"/>
      <c r="P523" s="567"/>
      <c r="Q523" s="567"/>
    </row>
    <row r="524" spans="1:17" x14ac:dyDescent="0.25">
      <c r="A524" s="582">
        <v>491</v>
      </c>
      <c r="B524" s="208" t="s">
        <v>686</v>
      </c>
      <c r="C524" s="40"/>
      <c r="D524" s="36"/>
      <c r="E524" s="86"/>
      <c r="F524" s="583"/>
      <c r="G524" s="44"/>
      <c r="H524" s="36"/>
      <c r="I524" s="37">
        <f t="shared" si="77"/>
        <v>0</v>
      </c>
      <c r="J524" s="294"/>
      <c r="K524" s="46"/>
      <c r="L524" s="40"/>
      <c r="M524" s="37"/>
      <c r="N524" s="294"/>
      <c r="O524" s="32"/>
      <c r="P524" s="567"/>
      <c r="Q524" s="567"/>
    </row>
    <row r="525" spans="1:17" x14ac:dyDescent="0.25">
      <c r="A525" s="582">
        <v>492</v>
      </c>
      <c r="B525" s="208" t="s">
        <v>687</v>
      </c>
      <c r="C525" s="40"/>
      <c r="D525" s="36"/>
      <c r="E525" s="86"/>
      <c r="F525" s="583"/>
      <c r="G525" s="44"/>
      <c r="H525" s="36"/>
      <c r="I525" s="37">
        <f t="shared" si="77"/>
        <v>0</v>
      </c>
      <c r="J525" s="294"/>
      <c r="K525" s="46"/>
      <c r="L525" s="40"/>
      <c r="M525" s="37"/>
      <c r="N525" s="294"/>
      <c r="O525" s="32"/>
      <c r="P525" s="567"/>
      <c r="Q525" s="567"/>
    </row>
    <row r="526" spans="1:17" x14ac:dyDescent="0.25">
      <c r="A526" s="582">
        <v>493</v>
      </c>
      <c r="B526" s="42" t="s">
        <v>688</v>
      </c>
      <c r="C526" s="40"/>
      <c r="D526" s="36"/>
      <c r="E526" s="86"/>
      <c r="F526" s="583"/>
      <c r="G526" s="44"/>
      <c r="H526" s="36"/>
      <c r="I526" s="37">
        <f t="shared" ref="I526:I589" si="78">H526*E526</f>
        <v>0</v>
      </c>
      <c r="J526" s="294"/>
      <c r="K526" s="46"/>
      <c r="L526" s="40"/>
      <c r="M526" s="37"/>
      <c r="N526" s="294"/>
      <c r="O526" s="32"/>
      <c r="P526" s="567"/>
      <c r="Q526" s="567"/>
    </row>
    <row r="527" spans="1:17" x14ac:dyDescent="0.25">
      <c r="A527" s="582">
        <v>494</v>
      </c>
      <c r="B527" s="42" t="s">
        <v>690</v>
      </c>
      <c r="C527" s="40"/>
      <c r="D527" s="36"/>
      <c r="E527" s="86"/>
      <c r="F527" s="583"/>
      <c r="G527" s="44"/>
      <c r="H527" s="36"/>
      <c r="I527" s="37">
        <f t="shared" si="78"/>
        <v>0</v>
      </c>
      <c r="J527" s="294"/>
      <c r="K527" s="46"/>
      <c r="L527" s="40"/>
      <c r="M527" s="37"/>
      <c r="N527" s="294"/>
      <c r="O527" s="32"/>
      <c r="P527" s="567"/>
      <c r="Q527" s="567"/>
    </row>
    <row r="528" spans="1:17" x14ac:dyDescent="0.25">
      <c r="A528" s="582">
        <v>495</v>
      </c>
      <c r="B528" s="208" t="s">
        <v>691</v>
      </c>
      <c r="C528" s="40"/>
      <c r="D528" s="36"/>
      <c r="E528" s="86"/>
      <c r="F528" s="583"/>
      <c r="G528" s="44"/>
      <c r="H528" s="36"/>
      <c r="I528" s="37">
        <f t="shared" si="78"/>
        <v>0</v>
      </c>
      <c r="J528" s="294"/>
      <c r="K528" s="46"/>
      <c r="L528" s="40"/>
      <c r="M528" s="37"/>
      <c r="N528" s="294"/>
      <c r="O528" s="32"/>
      <c r="P528" s="567"/>
      <c r="Q528" s="567"/>
    </row>
    <row r="529" spans="1:17" x14ac:dyDescent="0.25">
      <c r="A529" s="582">
        <v>496</v>
      </c>
      <c r="B529" s="208" t="s">
        <v>692</v>
      </c>
      <c r="C529" s="40"/>
      <c r="D529" s="36"/>
      <c r="E529" s="86"/>
      <c r="F529" s="583"/>
      <c r="G529" s="44"/>
      <c r="H529" s="36"/>
      <c r="I529" s="37">
        <f t="shared" si="78"/>
        <v>0</v>
      </c>
      <c r="J529" s="294"/>
      <c r="K529" s="46"/>
      <c r="L529" s="40"/>
      <c r="M529" s="37"/>
      <c r="N529" s="294"/>
      <c r="O529" s="32"/>
      <c r="P529" s="567"/>
      <c r="Q529" s="567"/>
    </row>
    <row r="530" spans="1:17" x14ac:dyDescent="0.25">
      <c r="A530" s="582">
        <v>497</v>
      </c>
      <c r="B530" s="42" t="s">
        <v>693</v>
      </c>
      <c r="C530" s="40"/>
      <c r="D530" s="36"/>
      <c r="E530" s="86"/>
      <c r="F530" s="583"/>
      <c r="G530" s="44"/>
      <c r="H530" s="36"/>
      <c r="I530" s="37">
        <f t="shared" si="78"/>
        <v>0</v>
      </c>
      <c r="J530" s="294"/>
      <c r="K530" s="46"/>
      <c r="L530" s="40"/>
      <c r="M530" s="37"/>
      <c r="N530" s="294"/>
      <c r="O530" s="32"/>
      <c r="P530" s="567"/>
      <c r="Q530" s="567"/>
    </row>
    <row r="531" spans="1:17" x14ac:dyDescent="0.25">
      <c r="A531" s="582">
        <v>498</v>
      </c>
      <c r="B531" s="42" t="s">
        <v>695</v>
      </c>
      <c r="C531" s="40"/>
      <c r="D531" s="36"/>
      <c r="E531" s="86"/>
      <c r="F531" s="583"/>
      <c r="G531" s="44"/>
      <c r="H531" s="36"/>
      <c r="I531" s="37">
        <f t="shared" si="78"/>
        <v>0</v>
      </c>
      <c r="J531" s="294"/>
      <c r="K531" s="46"/>
      <c r="L531" s="40"/>
      <c r="M531" s="37"/>
      <c r="N531" s="294"/>
      <c r="O531" s="32"/>
      <c r="P531" s="567"/>
      <c r="Q531" s="567"/>
    </row>
    <row r="532" spans="1:17" x14ac:dyDescent="0.25">
      <c r="A532" s="582">
        <v>499</v>
      </c>
      <c r="B532" s="42" t="s">
        <v>696</v>
      </c>
      <c r="C532" s="40"/>
      <c r="D532" s="36"/>
      <c r="E532" s="86"/>
      <c r="F532" s="583"/>
      <c r="G532" s="44"/>
      <c r="H532" s="36"/>
      <c r="I532" s="37">
        <f t="shared" si="78"/>
        <v>0</v>
      </c>
      <c r="J532" s="294"/>
      <c r="K532" s="46"/>
      <c r="L532" s="40"/>
      <c r="M532" s="37"/>
      <c r="N532" s="294"/>
      <c r="O532" s="32"/>
      <c r="P532" s="567"/>
      <c r="Q532" s="567"/>
    </row>
    <row r="533" spans="1:17" x14ac:dyDescent="0.25">
      <c r="A533" s="582">
        <v>500</v>
      </c>
      <c r="B533" s="42" t="s">
        <v>697</v>
      </c>
      <c r="C533" s="40"/>
      <c r="D533" s="36"/>
      <c r="E533" s="86"/>
      <c r="F533" s="583"/>
      <c r="G533" s="44"/>
      <c r="H533" s="36"/>
      <c r="I533" s="37">
        <f t="shared" si="78"/>
        <v>0</v>
      </c>
      <c r="J533" s="294"/>
      <c r="K533" s="46"/>
      <c r="L533" s="40"/>
      <c r="M533" s="37"/>
      <c r="N533" s="294"/>
      <c r="O533" s="32"/>
      <c r="P533" s="567"/>
      <c r="Q533" s="567"/>
    </row>
    <row r="534" spans="1:17" x14ac:dyDescent="0.25">
      <c r="A534" s="582">
        <v>501</v>
      </c>
      <c r="B534" s="42" t="s">
        <v>698</v>
      </c>
      <c r="C534" s="40"/>
      <c r="D534" s="36"/>
      <c r="E534" s="86"/>
      <c r="F534" s="583"/>
      <c r="G534" s="44"/>
      <c r="H534" s="36"/>
      <c r="I534" s="37">
        <f t="shared" si="78"/>
        <v>0</v>
      </c>
      <c r="J534" s="294"/>
      <c r="K534" s="46"/>
      <c r="L534" s="40"/>
      <c r="M534" s="37"/>
      <c r="N534" s="294"/>
      <c r="O534" s="32"/>
      <c r="P534" s="567"/>
      <c r="Q534" s="567"/>
    </row>
    <row r="535" spans="1:17" x14ac:dyDescent="0.25">
      <c r="A535" s="582">
        <v>502</v>
      </c>
      <c r="B535" s="42" t="s">
        <v>699</v>
      </c>
      <c r="C535" s="40"/>
      <c r="D535" s="36"/>
      <c r="E535" s="86"/>
      <c r="F535" s="583"/>
      <c r="G535" s="44"/>
      <c r="H535" s="36"/>
      <c r="I535" s="37">
        <f t="shared" si="78"/>
        <v>0</v>
      </c>
      <c r="J535" s="294"/>
      <c r="K535" s="46"/>
      <c r="L535" s="40"/>
      <c r="M535" s="37"/>
      <c r="N535" s="294"/>
      <c r="O535" s="32"/>
      <c r="P535" s="567"/>
      <c r="Q535" s="567"/>
    </row>
    <row r="536" spans="1:17" x14ac:dyDescent="0.25">
      <c r="A536" s="582">
        <v>503</v>
      </c>
      <c r="B536" s="42" t="s">
        <v>700</v>
      </c>
      <c r="C536" s="40"/>
      <c r="D536" s="36"/>
      <c r="E536" s="86"/>
      <c r="F536" s="583"/>
      <c r="G536" s="44"/>
      <c r="H536" s="36"/>
      <c r="I536" s="37">
        <f t="shared" si="78"/>
        <v>0</v>
      </c>
      <c r="J536" s="294"/>
      <c r="K536" s="46"/>
      <c r="L536" s="40"/>
      <c r="M536" s="37"/>
      <c r="N536" s="294"/>
      <c r="O536" s="32"/>
      <c r="P536" s="567"/>
      <c r="Q536" s="567"/>
    </row>
    <row r="537" spans="1:17" x14ac:dyDescent="0.25">
      <c r="A537" s="582">
        <v>504</v>
      </c>
      <c r="B537" s="42" t="s">
        <v>701</v>
      </c>
      <c r="C537" s="40"/>
      <c r="D537" s="36"/>
      <c r="E537" s="86"/>
      <c r="F537" s="583"/>
      <c r="G537" s="44"/>
      <c r="H537" s="36"/>
      <c r="I537" s="37">
        <f t="shared" si="78"/>
        <v>0</v>
      </c>
      <c r="J537" s="294"/>
      <c r="K537" s="46"/>
      <c r="L537" s="40"/>
      <c r="M537" s="37"/>
      <c r="N537" s="294"/>
      <c r="O537" s="32"/>
      <c r="P537" s="567"/>
      <c r="Q537" s="567"/>
    </row>
    <row r="538" spans="1:17" x14ac:dyDescent="0.25">
      <c r="A538" s="582">
        <v>505</v>
      </c>
      <c r="B538" s="42" t="s">
        <v>702</v>
      </c>
      <c r="C538" s="40"/>
      <c r="D538" s="36"/>
      <c r="E538" s="86"/>
      <c r="F538" s="583"/>
      <c r="G538" s="44"/>
      <c r="H538" s="36"/>
      <c r="I538" s="37">
        <f t="shared" si="78"/>
        <v>0</v>
      </c>
      <c r="J538" s="294"/>
      <c r="K538" s="46"/>
      <c r="L538" s="40"/>
      <c r="M538" s="37"/>
      <c r="N538" s="294"/>
      <c r="O538" s="32"/>
      <c r="P538" s="567"/>
      <c r="Q538" s="567"/>
    </row>
    <row r="539" spans="1:17" x14ac:dyDescent="0.25">
      <c r="A539" s="582">
        <v>506</v>
      </c>
      <c r="B539" s="42" t="s">
        <v>703</v>
      </c>
      <c r="C539" s="40"/>
      <c r="D539" s="36"/>
      <c r="E539" s="86"/>
      <c r="F539" s="583"/>
      <c r="G539" s="44"/>
      <c r="H539" s="36"/>
      <c r="I539" s="37">
        <f t="shared" si="78"/>
        <v>0</v>
      </c>
      <c r="J539" s="294"/>
      <c r="K539" s="46"/>
      <c r="L539" s="40"/>
      <c r="M539" s="37"/>
      <c r="N539" s="294"/>
      <c r="O539" s="32"/>
      <c r="P539" s="567"/>
      <c r="Q539" s="567"/>
    </row>
    <row r="540" spans="1:17" x14ac:dyDescent="0.25">
      <c r="A540" s="582">
        <v>507</v>
      </c>
      <c r="B540" s="42" t="s">
        <v>704</v>
      </c>
      <c r="C540" s="40"/>
      <c r="D540" s="36"/>
      <c r="E540" s="86"/>
      <c r="F540" s="583"/>
      <c r="G540" s="44"/>
      <c r="H540" s="36"/>
      <c r="I540" s="37">
        <f t="shared" si="78"/>
        <v>0</v>
      </c>
      <c r="J540" s="294"/>
      <c r="K540" s="46"/>
      <c r="L540" s="40"/>
      <c r="M540" s="37"/>
      <c r="N540" s="294"/>
      <c r="O540" s="32"/>
      <c r="P540" s="567"/>
      <c r="Q540" s="567"/>
    </row>
    <row r="541" spans="1:17" x14ac:dyDescent="0.25">
      <c r="A541" s="582">
        <v>508</v>
      </c>
      <c r="B541" s="42" t="s">
        <v>705</v>
      </c>
      <c r="C541" s="40"/>
      <c r="D541" s="36"/>
      <c r="E541" s="86"/>
      <c r="F541" s="583"/>
      <c r="G541" s="44"/>
      <c r="H541" s="36"/>
      <c r="I541" s="37">
        <f t="shared" si="78"/>
        <v>0</v>
      </c>
      <c r="J541" s="294"/>
      <c r="K541" s="46"/>
      <c r="L541" s="40"/>
      <c r="M541" s="37"/>
      <c r="N541" s="294"/>
      <c r="O541" s="32"/>
      <c r="P541" s="567"/>
      <c r="Q541" s="567"/>
    </row>
    <row r="542" spans="1:17" x14ac:dyDescent="0.25">
      <c r="A542" s="582">
        <v>509</v>
      </c>
      <c r="B542" s="208" t="s">
        <v>706</v>
      </c>
      <c r="C542" s="40"/>
      <c r="D542" s="36"/>
      <c r="E542" s="86"/>
      <c r="F542" s="583"/>
      <c r="G542" s="44"/>
      <c r="H542" s="36"/>
      <c r="I542" s="37">
        <f t="shared" si="78"/>
        <v>0</v>
      </c>
      <c r="J542" s="294"/>
      <c r="K542" s="46"/>
      <c r="L542" s="40"/>
      <c r="M542" s="37"/>
      <c r="N542" s="294"/>
      <c r="O542" s="32"/>
      <c r="P542" s="567"/>
      <c r="Q542" s="567"/>
    </row>
    <row r="543" spans="1:17" x14ac:dyDescent="0.25">
      <c r="A543" s="582">
        <v>510</v>
      </c>
      <c r="B543" s="208" t="s">
        <v>707</v>
      </c>
      <c r="C543" s="40"/>
      <c r="D543" s="36"/>
      <c r="E543" s="86"/>
      <c r="F543" s="583"/>
      <c r="G543" s="44"/>
      <c r="H543" s="36"/>
      <c r="I543" s="37">
        <f t="shared" si="78"/>
        <v>0</v>
      </c>
      <c r="J543" s="294"/>
      <c r="K543" s="46"/>
      <c r="L543" s="40"/>
      <c r="M543" s="37"/>
      <c r="N543" s="294"/>
      <c r="O543" s="32"/>
      <c r="P543" s="567"/>
      <c r="Q543" s="567"/>
    </row>
    <row r="544" spans="1:17" x14ac:dyDescent="0.25">
      <c r="A544" s="582">
        <v>511</v>
      </c>
      <c r="B544" s="208" t="s">
        <v>708</v>
      </c>
      <c r="C544" s="40"/>
      <c r="D544" s="36"/>
      <c r="E544" s="86"/>
      <c r="F544" s="583"/>
      <c r="G544" s="44"/>
      <c r="H544" s="36"/>
      <c r="I544" s="37">
        <f t="shared" si="78"/>
        <v>0</v>
      </c>
      <c r="J544" s="294"/>
      <c r="K544" s="46"/>
      <c r="L544" s="40"/>
      <c r="M544" s="37"/>
      <c r="N544" s="294"/>
      <c r="O544" s="32"/>
      <c r="P544" s="567"/>
      <c r="Q544" s="567"/>
    </row>
    <row r="545" spans="1:17" x14ac:dyDescent="0.25">
      <c r="A545" s="582">
        <v>512</v>
      </c>
      <c r="B545" s="208" t="s">
        <v>709</v>
      </c>
      <c r="C545" s="40"/>
      <c r="D545" s="36"/>
      <c r="E545" s="86"/>
      <c r="F545" s="583"/>
      <c r="G545" s="44"/>
      <c r="H545" s="36"/>
      <c r="I545" s="37">
        <f t="shared" si="78"/>
        <v>0</v>
      </c>
      <c r="J545" s="294"/>
      <c r="K545" s="46"/>
      <c r="L545" s="40"/>
      <c r="M545" s="37"/>
      <c r="N545" s="294"/>
      <c r="O545" s="32"/>
      <c r="P545" s="567"/>
      <c r="Q545" s="567"/>
    </row>
    <row r="546" spans="1:17" x14ac:dyDescent="0.25">
      <c r="A546" s="582">
        <v>513</v>
      </c>
      <c r="B546" s="42" t="s">
        <v>710</v>
      </c>
      <c r="C546" s="40"/>
      <c r="D546" s="36"/>
      <c r="E546" s="86"/>
      <c r="F546" s="583"/>
      <c r="G546" s="44"/>
      <c r="H546" s="36"/>
      <c r="I546" s="37">
        <f t="shared" si="78"/>
        <v>0</v>
      </c>
      <c r="J546" s="294"/>
      <c r="K546" s="46"/>
      <c r="L546" s="40"/>
      <c r="M546" s="37"/>
      <c r="N546" s="294"/>
      <c r="O546" s="32"/>
      <c r="P546" s="567"/>
      <c r="Q546" s="567"/>
    </row>
    <row r="547" spans="1:17" x14ac:dyDescent="0.25">
      <c r="A547" s="582">
        <v>514</v>
      </c>
      <c r="B547" s="42" t="s">
        <v>711</v>
      </c>
      <c r="C547" s="40"/>
      <c r="D547" s="36"/>
      <c r="E547" s="86"/>
      <c r="F547" s="583"/>
      <c r="G547" s="44"/>
      <c r="H547" s="36"/>
      <c r="I547" s="37">
        <f t="shared" si="78"/>
        <v>0</v>
      </c>
      <c r="J547" s="294"/>
      <c r="K547" s="46"/>
      <c r="L547" s="40"/>
      <c r="M547" s="37"/>
      <c r="N547" s="294"/>
      <c r="O547" s="32"/>
      <c r="P547" s="567"/>
      <c r="Q547" s="567"/>
    </row>
    <row r="548" spans="1:17" x14ac:dyDescent="0.25">
      <c r="A548" s="582">
        <v>515</v>
      </c>
      <c r="B548" s="208" t="s">
        <v>712</v>
      </c>
      <c r="C548" s="40"/>
      <c r="D548" s="36"/>
      <c r="E548" s="86"/>
      <c r="F548" s="583"/>
      <c r="G548" s="44"/>
      <c r="H548" s="36"/>
      <c r="I548" s="37">
        <f t="shared" si="78"/>
        <v>0</v>
      </c>
      <c r="J548" s="294"/>
      <c r="K548" s="46"/>
      <c r="L548" s="40"/>
      <c r="M548" s="37"/>
      <c r="N548" s="294"/>
      <c r="O548" s="32"/>
      <c r="P548" s="567"/>
      <c r="Q548" s="567"/>
    </row>
    <row r="549" spans="1:17" x14ac:dyDescent="0.25">
      <c r="A549" s="582">
        <v>516</v>
      </c>
      <c r="B549" s="208" t="s">
        <v>713</v>
      </c>
      <c r="C549" s="40"/>
      <c r="D549" s="36"/>
      <c r="E549" s="86"/>
      <c r="F549" s="583"/>
      <c r="G549" s="44"/>
      <c r="H549" s="36"/>
      <c r="I549" s="37">
        <f t="shared" si="78"/>
        <v>0</v>
      </c>
      <c r="J549" s="294"/>
      <c r="K549" s="46"/>
      <c r="L549" s="40"/>
      <c r="M549" s="37"/>
      <c r="N549" s="294"/>
      <c r="O549" s="32"/>
      <c r="P549" s="567"/>
      <c r="Q549" s="567"/>
    </row>
    <row r="550" spans="1:17" x14ac:dyDescent="0.25">
      <c r="A550" s="582">
        <v>517</v>
      </c>
      <c r="B550" s="42" t="s">
        <v>714</v>
      </c>
      <c r="C550" s="40"/>
      <c r="D550" s="36"/>
      <c r="E550" s="86"/>
      <c r="F550" s="583"/>
      <c r="G550" s="44"/>
      <c r="H550" s="36"/>
      <c r="I550" s="37">
        <f t="shared" si="78"/>
        <v>0</v>
      </c>
      <c r="J550" s="294"/>
      <c r="K550" s="46"/>
      <c r="L550" s="40"/>
      <c r="M550" s="37"/>
      <c r="N550" s="294"/>
      <c r="O550" s="32"/>
      <c r="P550" s="567"/>
      <c r="Q550" s="567"/>
    </row>
    <row r="551" spans="1:17" x14ac:dyDescent="0.25">
      <c r="A551" s="582">
        <v>518</v>
      </c>
      <c r="B551" s="42" t="s">
        <v>715</v>
      </c>
      <c r="C551" s="40"/>
      <c r="D551" s="36"/>
      <c r="E551" s="86"/>
      <c r="F551" s="583"/>
      <c r="G551" s="44"/>
      <c r="H551" s="36"/>
      <c r="I551" s="37">
        <f t="shared" si="78"/>
        <v>0</v>
      </c>
      <c r="J551" s="294"/>
      <c r="K551" s="46"/>
      <c r="L551" s="40"/>
      <c r="M551" s="37"/>
      <c r="N551" s="294"/>
      <c r="O551" s="32"/>
      <c r="P551" s="567"/>
      <c r="Q551" s="567"/>
    </row>
    <row r="552" spans="1:17" x14ac:dyDescent="0.25">
      <c r="A552" s="582">
        <v>519</v>
      </c>
      <c r="B552" s="42" t="s">
        <v>716</v>
      </c>
      <c r="C552" s="40"/>
      <c r="D552" s="36"/>
      <c r="E552" s="86"/>
      <c r="F552" s="583"/>
      <c r="G552" s="44"/>
      <c r="H552" s="36"/>
      <c r="I552" s="37">
        <f t="shared" si="78"/>
        <v>0</v>
      </c>
      <c r="J552" s="294"/>
      <c r="K552" s="46"/>
      <c r="L552" s="40"/>
      <c r="M552" s="37"/>
      <c r="N552" s="294"/>
      <c r="O552" s="32"/>
      <c r="P552" s="567"/>
      <c r="Q552" s="567"/>
    </row>
    <row r="553" spans="1:17" x14ac:dyDescent="0.25">
      <c r="A553" s="582">
        <v>520</v>
      </c>
      <c r="B553" s="42" t="s">
        <v>717</v>
      </c>
      <c r="C553" s="40"/>
      <c r="D553" s="36"/>
      <c r="E553" s="86"/>
      <c r="F553" s="583"/>
      <c r="G553" s="44"/>
      <c r="H553" s="36"/>
      <c r="I553" s="37">
        <f t="shared" si="78"/>
        <v>0</v>
      </c>
      <c r="J553" s="294"/>
      <c r="K553" s="46"/>
      <c r="L553" s="40"/>
      <c r="M553" s="37"/>
      <c r="N553" s="294"/>
      <c r="O553" s="32"/>
      <c r="P553" s="567"/>
      <c r="Q553" s="567"/>
    </row>
    <row r="554" spans="1:17" x14ac:dyDescent="0.25">
      <c r="A554" s="582">
        <v>521</v>
      </c>
      <c r="B554" s="42" t="s">
        <v>718</v>
      </c>
      <c r="C554" s="40"/>
      <c r="D554" s="36"/>
      <c r="E554" s="86"/>
      <c r="F554" s="583"/>
      <c r="G554" s="44"/>
      <c r="H554" s="36"/>
      <c r="I554" s="37">
        <f t="shared" si="78"/>
        <v>0</v>
      </c>
      <c r="J554" s="294"/>
      <c r="K554" s="46"/>
      <c r="L554" s="40"/>
      <c r="M554" s="37"/>
      <c r="N554" s="294"/>
      <c r="O554" s="32"/>
      <c r="P554" s="567"/>
      <c r="Q554" s="567"/>
    </row>
    <row r="555" spans="1:17" x14ac:dyDescent="0.25">
      <c r="A555" s="582">
        <v>522</v>
      </c>
      <c r="B555" s="42" t="s">
        <v>719</v>
      </c>
      <c r="C555" s="40"/>
      <c r="D555" s="36"/>
      <c r="E555" s="86"/>
      <c r="F555" s="583"/>
      <c r="G555" s="44"/>
      <c r="H555" s="36"/>
      <c r="I555" s="37">
        <f t="shared" si="78"/>
        <v>0</v>
      </c>
      <c r="J555" s="294"/>
      <c r="K555" s="46"/>
      <c r="L555" s="40"/>
      <c r="M555" s="37"/>
      <c r="N555" s="294"/>
      <c r="O555" s="32"/>
      <c r="P555" s="567"/>
      <c r="Q555" s="567"/>
    </row>
    <row r="556" spans="1:17" x14ac:dyDescent="0.25">
      <c r="A556" s="582"/>
      <c r="B556" s="207" t="s">
        <v>720</v>
      </c>
      <c r="C556" s="40"/>
      <c r="D556" s="36"/>
      <c r="E556" s="86"/>
      <c r="F556" s="583"/>
      <c r="G556" s="44"/>
      <c r="H556" s="36"/>
      <c r="I556" s="37">
        <f t="shared" si="78"/>
        <v>0</v>
      </c>
      <c r="J556" s="294"/>
      <c r="K556" s="46"/>
      <c r="L556" s="40"/>
      <c r="M556" s="37"/>
      <c r="N556" s="294"/>
      <c r="O556" s="32"/>
      <c r="P556" s="567"/>
      <c r="Q556" s="567"/>
    </row>
    <row r="557" spans="1:17" x14ac:dyDescent="0.25">
      <c r="A557" s="582">
        <v>523</v>
      </c>
      <c r="B557" s="42" t="s">
        <v>721</v>
      </c>
      <c r="C557" s="40"/>
      <c r="D557" s="36"/>
      <c r="E557" s="86"/>
      <c r="F557" s="583"/>
      <c r="G557" s="44"/>
      <c r="H557" s="36"/>
      <c r="I557" s="37">
        <f t="shared" si="78"/>
        <v>0</v>
      </c>
      <c r="J557" s="294"/>
      <c r="K557" s="46"/>
      <c r="L557" s="40"/>
      <c r="M557" s="37"/>
      <c r="N557" s="294"/>
      <c r="O557" s="32"/>
      <c r="P557" s="567"/>
      <c r="Q557" s="567"/>
    </row>
    <row r="558" spans="1:17" x14ac:dyDescent="0.25">
      <c r="A558" s="582">
        <v>524</v>
      </c>
      <c r="B558" s="42" t="s">
        <v>722</v>
      </c>
      <c r="C558" s="40"/>
      <c r="D558" s="36"/>
      <c r="E558" s="86"/>
      <c r="F558" s="583"/>
      <c r="G558" s="44"/>
      <c r="H558" s="36"/>
      <c r="I558" s="37">
        <f t="shared" si="78"/>
        <v>0</v>
      </c>
      <c r="J558" s="294"/>
      <c r="K558" s="46"/>
      <c r="L558" s="40"/>
      <c r="M558" s="37"/>
      <c r="N558" s="294"/>
      <c r="O558" s="32"/>
      <c r="P558" s="567"/>
      <c r="Q558" s="567"/>
    </row>
    <row r="559" spans="1:17" x14ac:dyDescent="0.25">
      <c r="A559" s="582">
        <v>525</v>
      </c>
      <c r="B559" s="42" t="s">
        <v>723</v>
      </c>
      <c r="C559" s="40"/>
      <c r="D559" s="36"/>
      <c r="E559" s="86"/>
      <c r="F559" s="583"/>
      <c r="G559" s="44"/>
      <c r="H559" s="36"/>
      <c r="I559" s="37">
        <f t="shared" si="78"/>
        <v>0</v>
      </c>
      <c r="J559" s="294"/>
      <c r="K559" s="46"/>
      <c r="L559" s="40"/>
      <c r="M559" s="37"/>
      <c r="N559" s="294"/>
      <c r="O559" s="32"/>
      <c r="P559" s="567"/>
      <c r="Q559" s="567"/>
    </row>
    <row r="560" spans="1:17" x14ac:dyDescent="0.25">
      <c r="A560" s="582">
        <v>526</v>
      </c>
      <c r="B560" s="42" t="s">
        <v>724</v>
      </c>
      <c r="C560" s="40"/>
      <c r="D560" s="36"/>
      <c r="E560" s="86"/>
      <c r="F560" s="583"/>
      <c r="G560" s="44"/>
      <c r="H560" s="36"/>
      <c r="I560" s="37">
        <f t="shared" si="78"/>
        <v>0</v>
      </c>
      <c r="J560" s="294"/>
      <c r="K560" s="46"/>
      <c r="L560" s="40"/>
      <c r="M560" s="37"/>
      <c r="N560" s="294"/>
      <c r="O560" s="32"/>
      <c r="P560" s="567"/>
      <c r="Q560" s="567"/>
    </row>
    <row r="561" spans="1:17" x14ac:dyDescent="0.25">
      <c r="A561" s="582">
        <v>527</v>
      </c>
      <c r="B561" s="208" t="s">
        <v>725</v>
      </c>
      <c r="C561" s="40"/>
      <c r="D561" s="36"/>
      <c r="E561" s="86"/>
      <c r="F561" s="583"/>
      <c r="G561" s="44"/>
      <c r="H561" s="36"/>
      <c r="I561" s="37">
        <f t="shared" si="78"/>
        <v>0</v>
      </c>
      <c r="J561" s="294"/>
      <c r="K561" s="46"/>
      <c r="L561" s="40"/>
      <c r="M561" s="37"/>
      <c r="N561" s="294"/>
      <c r="O561" s="32"/>
      <c r="P561" s="567"/>
      <c r="Q561" s="567"/>
    </row>
    <row r="562" spans="1:17" x14ac:dyDescent="0.25">
      <c r="A562" s="582">
        <v>528</v>
      </c>
      <c r="B562" s="208" t="s">
        <v>726</v>
      </c>
      <c r="C562" s="40"/>
      <c r="D562" s="36"/>
      <c r="E562" s="86"/>
      <c r="F562" s="583"/>
      <c r="G562" s="44"/>
      <c r="H562" s="36"/>
      <c r="I562" s="37">
        <f t="shared" si="78"/>
        <v>0</v>
      </c>
      <c r="J562" s="294"/>
      <c r="K562" s="46"/>
      <c r="L562" s="40"/>
      <c r="M562" s="37"/>
      <c r="N562" s="294"/>
      <c r="O562" s="32"/>
      <c r="P562" s="567"/>
      <c r="Q562" s="567"/>
    </row>
    <row r="563" spans="1:17" x14ac:dyDescent="0.25">
      <c r="A563" s="582">
        <v>529</v>
      </c>
      <c r="B563" s="208" t="s">
        <v>727</v>
      </c>
      <c r="C563" s="40"/>
      <c r="D563" s="36"/>
      <c r="E563" s="86"/>
      <c r="F563" s="583"/>
      <c r="G563" s="44"/>
      <c r="H563" s="36"/>
      <c r="I563" s="37">
        <f t="shared" si="78"/>
        <v>0</v>
      </c>
      <c r="J563" s="294"/>
      <c r="K563" s="46"/>
      <c r="L563" s="40"/>
      <c r="M563" s="37"/>
      <c r="N563" s="294"/>
      <c r="O563" s="32"/>
      <c r="P563" s="567"/>
      <c r="Q563" s="567"/>
    </row>
    <row r="564" spans="1:17" x14ac:dyDescent="0.25">
      <c r="A564" s="582">
        <v>530</v>
      </c>
      <c r="B564" s="208" t="s">
        <v>728</v>
      </c>
      <c r="C564" s="40"/>
      <c r="D564" s="36"/>
      <c r="E564" s="86"/>
      <c r="F564" s="583"/>
      <c r="G564" s="44"/>
      <c r="H564" s="36"/>
      <c r="I564" s="37">
        <f t="shared" si="78"/>
        <v>0</v>
      </c>
      <c r="J564" s="294"/>
      <c r="K564" s="46"/>
      <c r="L564" s="40"/>
      <c r="M564" s="37"/>
      <c r="N564" s="294"/>
      <c r="O564" s="32"/>
      <c r="P564" s="567"/>
      <c r="Q564" s="567"/>
    </row>
    <row r="565" spans="1:17" x14ac:dyDescent="0.25">
      <c r="A565" s="582">
        <v>531</v>
      </c>
      <c r="B565" s="208" t="s">
        <v>468</v>
      </c>
      <c r="C565" s="40"/>
      <c r="D565" s="36"/>
      <c r="E565" s="86"/>
      <c r="F565" s="583"/>
      <c r="G565" s="44"/>
      <c r="H565" s="36"/>
      <c r="I565" s="37">
        <f t="shared" si="78"/>
        <v>0</v>
      </c>
      <c r="J565" s="294"/>
      <c r="K565" s="46"/>
      <c r="L565" s="40"/>
      <c r="M565" s="37"/>
      <c r="N565" s="294"/>
      <c r="O565" s="32"/>
      <c r="P565" s="567"/>
      <c r="Q565" s="567"/>
    </row>
    <row r="566" spans="1:17" x14ac:dyDescent="0.25">
      <c r="A566" s="582">
        <v>532</v>
      </c>
      <c r="B566" s="208" t="s">
        <v>729</v>
      </c>
      <c r="C566" s="40"/>
      <c r="D566" s="36"/>
      <c r="E566" s="86"/>
      <c r="F566" s="583"/>
      <c r="G566" s="44"/>
      <c r="H566" s="36"/>
      <c r="I566" s="37">
        <f t="shared" si="78"/>
        <v>0</v>
      </c>
      <c r="J566" s="294"/>
      <c r="K566" s="46"/>
      <c r="L566" s="40"/>
      <c r="M566" s="37"/>
      <c r="N566" s="294"/>
      <c r="O566" s="32"/>
      <c r="P566" s="567"/>
      <c r="Q566" s="567"/>
    </row>
    <row r="567" spans="1:17" x14ac:dyDescent="0.25">
      <c r="A567" s="582">
        <v>533</v>
      </c>
      <c r="B567" s="208" t="s">
        <v>730</v>
      </c>
      <c r="C567" s="40"/>
      <c r="D567" s="36"/>
      <c r="E567" s="86"/>
      <c r="F567" s="583"/>
      <c r="G567" s="44"/>
      <c r="H567" s="36"/>
      <c r="I567" s="37">
        <f t="shared" si="78"/>
        <v>0</v>
      </c>
      <c r="J567" s="294"/>
      <c r="K567" s="46"/>
      <c r="L567" s="40"/>
      <c r="M567" s="37"/>
      <c r="N567" s="294"/>
      <c r="O567" s="32"/>
      <c r="P567" s="567"/>
      <c r="Q567" s="567"/>
    </row>
    <row r="568" spans="1:17" x14ac:dyDescent="0.25">
      <c r="A568" s="582">
        <v>534</v>
      </c>
      <c r="B568" s="208" t="s">
        <v>731</v>
      </c>
      <c r="C568" s="40"/>
      <c r="D568" s="36"/>
      <c r="E568" s="86"/>
      <c r="F568" s="583"/>
      <c r="G568" s="44"/>
      <c r="H568" s="36"/>
      <c r="I568" s="37">
        <f t="shared" si="78"/>
        <v>0</v>
      </c>
      <c r="J568" s="294"/>
      <c r="K568" s="46"/>
      <c r="L568" s="40"/>
      <c r="M568" s="37"/>
      <c r="N568" s="294"/>
      <c r="O568" s="32"/>
      <c r="P568" s="567"/>
      <c r="Q568" s="567"/>
    </row>
    <row r="569" spans="1:17" x14ac:dyDescent="0.25">
      <c r="A569" s="582">
        <v>535</v>
      </c>
      <c r="B569" s="42" t="s">
        <v>732</v>
      </c>
      <c r="C569" s="40"/>
      <c r="D569" s="36"/>
      <c r="E569" s="86"/>
      <c r="F569" s="583"/>
      <c r="G569" s="44"/>
      <c r="H569" s="36"/>
      <c r="I569" s="37">
        <f t="shared" si="78"/>
        <v>0</v>
      </c>
      <c r="J569" s="294"/>
      <c r="K569" s="46"/>
      <c r="L569" s="40"/>
      <c r="M569" s="37"/>
      <c r="N569" s="294"/>
      <c r="O569" s="32"/>
      <c r="P569" s="567"/>
      <c r="Q569" s="567"/>
    </row>
    <row r="570" spans="1:17" x14ac:dyDescent="0.25">
      <c r="A570" s="582">
        <v>536</v>
      </c>
      <c r="B570" s="42" t="s">
        <v>733</v>
      </c>
      <c r="C570" s="40"/>
      <c r="D570" s="36"/>
      <c r="E570" s="86"/>
      <c r="F570" s="583"/>
      <c r="G570" s="44"/>
      <c r="H570" s="36"/>
      <c r="I570" s="37">
        <f t="shared" si="78"/>
        <v>0</v>
      </c>
      <c r="J570" s="294"/>
      <c r="K570" s="46"/>
      <c r="L570" s="40"/>
      <c r="M570" s="37"/>
      <c r="N570" s="294"/>
      <c r="O570" s="32"/>
      <c r="P570" s="567"/>
      <c r="Q570" s="567"/>
    </row>
    <row r="571" spans="1:17" x14ac:dyDescent="0.25">
      <c r="A571" s="582">
        <v>537</v>
      </c>
      <c r="B571" s="42" t="s">
        <v>734</v>
      </c>
      <c r="C571" s="40"/>
      <c r="D571" s="36"/>
      <c r="E571" s="86"/>
      <c r="F571" s="583"/>
      <c r="G571" s="44"/>
      <c r="H571" s="36"/>
      <c r="I571" s="37">
        <f t="shared" si="78"/>
        <v>0</v>
      </c>
      <c r="J571" s="294"/>
      <c r="K571" s="46"/>
      <c r="L571" s="40"/>
      <c r="M571" s="37"/>
      <c r="N571" s="294"/>
      <c r="O571" s="32"/>
      <c r="P571" s="567"/>
      <c r="Q571" s="567"/>
    </row>
    <row r="572" spans="1:17" x14ac:dyDescent="0.25">
      <c r="A572" s="582">
        <v>538</v>
      </c>
      <c r="B572" s="42" t="s">
        <v>735</v>
      </c>
      <c r="C572" s="40"/>
      <c r="D572" s="36"/>
      <c r="E572" s="86"/>
      <c r="F572" s="583"/>
      <c r="G572" s="44"/>
      <c r="H572" s="36"/>
      <c r="I572" s="37">
        <f t="shared" si="78"/>
        <v>0</v>
      </c>
      <c r="J572" s="294"/>
      <c r="K572" s="46"/>
      <c r="L572" s="40"/>
      <c r="M572" s="37"/>
      <c r="N572" s="294"/>
      <c r="O572" s="32"/>
      <c r="P572" s="567"/>
      <c r="Q572" s="567"/>
    </row>
    <row r="573" spans="1:17" x14ac:dyDescent="0.25">
      <c r="A573" s="582">
        <v>539</v>
      </c>
      <c r="B573" s="42" t="s">
        <v>736</v>
      </c>
      <c r="C573" s="40"/>
      <c r="D573" s="36"/>
      <c r="E573" s="86"/>
      <c r="F573" s="583"/>
      <c r="G573" s="44"/>
      <c r="H573" s="36"/>
      <c r="I573" s="37">
        <f t="shared" si="78"/>
        <v>0</v>
      </c>
      <c r="J573" s="294"/>
      <c r="K573" s="46"/>
      <c r="L573" s="40"/>
      <c r="M573" s="37"/>
      <c r="N573" s="294"/>
      <c r="O573" s="32"/>
      <c r="P573" s="567"/>
      <c r="Q573" s="567"/>
    </row>
    <row r="574" spans="1:17" x14ac:dyDescent="0.25">
      <c r="A574" s="582">
        <v>540</v>
      </c>
      <c r="B574" s="42" t="s">
        <v>737</v>
      </c>
      <c r="C574" s="40"/>
      <c r="D574" s="36"/>
      <c r="E574" s="86"/>
      <c r="F574" s="583"/>
      <c r="G574" s="44"/>
      <c r="H574" s="36"/>
      <c r="I574" s="37">
        <f t="shared" si="78"/>
        <v>0</v>
      </c>
      <c r="J574" s="294"/>
      <c r="K574" s="46"/>
      <c r="L574" s="40"/>
      <c r="M574" s="37"/>
      <c r="N574" s="294"/>
      <c r="O574" s="32"/>
      <c r="P574" s="567"/>
      <c r="Q574" s="567"/>
    </row>
    <row r="575" spans="1:17" x14ac:dyDescent="0.25">
      <c r="A575" s="582">
        <v>541</v>
      </c>
      <c r="B575" s="42" t="s">
        <v>738</v>
      </c>
      <c r="C575" s="40"/>
      <c r="D575" s="36"/>
      <c r="E575" s="86"/>
      <c r="F575" s="583"/>
      <c r="G575" s="44"/>
      <c r="H575" s="36"/>
      <c r="I575" s="37">
        <f t="shared" si="78"/>
        <v>0</v>
      </c>
      <c r="J575" s="294"/>
      <c r="K575" s="46"/>
      <c r="L575" s="40"/>
      <c r="M575" s="37"/>
      <c r="N575" s="294"/>
      <c r="O575" s="32"/>
      <c r="P575" s="567"/>
      <c r="Q575" s="567"/>
    </row>
    <row r="576" spans="1:17" x14ac:dyDescent="0.25">
      <c r="A576" s="582">
        <v>542</v>
      </c>
      <c r="B576" s="208" t="s">
        <v>739</v>
      </c>
      <c r="C576" s="40"/>
      <c r="D576" s="36"/>
      <c r="E576" s="86"/>
      <c r="F576" s="583"/>
      <c r="G576" s="44"/>
      <c r="H576" s="36"/>
      <c r="I576" s="37">
        <f t="shared" si="78"/>
        <v>0</v>
      </c>
      <c r="J576" s="294"/>
      <c r="K576" s="46"/>
      <c r="L576" s="40"/>
      <c r="M576" s="37"/>
      <c r="N576" s="294"/>
      <c r="O576" s="32"/>
      <c r="P576" s="567"/>
      <c r="Q576" s="567"/>
    </row>
    <row r="577" spans="1:20" x14ac:dyDescent="0.25">
      <c r="A577" s="582">
        <v>543</v>
      </c>
      <c r="B577" s="42" t="s">
        <v>740</v>
      </c>
      <c r="C577" s="40"/>
      <c r="D577" s="36"/>
      <c r="E577" s="86"/>
      <c r="F577" s="583"/>
      <c r="G577" s="44"/>
      <c r="H577" s="36"/>
      <c r="I577" s="37">
        <f t="shared" si="78"/>
        <v>0</v>
      </c>
      <c r="J577" s="294"/>
      <c r="K577" s="46"/>
      <c r="L577" s="40"/>
      <c r="M577" s="37"/>
      <c r="N577" s="294"/>
      <c r="O577" s="32"/>
      <c r="P577" s="567"/>
      <c r="Q577" s="567"/>
    </row>
    <row r="578" spans="1:20" x14ac:dyDescent="0.25">
      <c r="A578" s="582">
        <v>544</v>
      </c>
      <c r="B578" s="42" t="s">
        <v>741</v>
      </c>
      <c r="C578" s="40"/>
      <c r="D578" s="36"/>
      <c r="E578" s="86"/>
      <c r="F578" s="583"/>
      <c r="G578" s="44"/>
      <c r="H578" s="36"/>
      <c r="I578" s="37">
        <f t="shared" si="78"/>
        <v>0</v>
      </c>
      <c r="J578" s="294"/>
      <c r="K578" s="46"/>
      <c r="L578" s="40"/>
      <c r="M578" s="37"/>
      <c r="N578" s="294"/>
      <c r="O578" s="32"/>
      <c r="P578" s="567"/>
      <c r="Q578" s="567"/>
    </row>
    <row r="579" spans="1:20" x14ac:dyDescent="0.25">
      <c r="A579" s="582">
        <v>545</v>
      </c>
      <c r="B579" s="42" t="s">
        <v>742</v>
      </c>
      <c r="C579" s="40"/>
      <c r="D579" s="36"/>
      <c r="E579" s="86"/>
      <c r="F579" s="583"/>
      <c r="G579" s="44"/>
      <c r="H579" s="36"/>
      <c r="I579" s="37">
        <f t="shared" si="78"/>
        <v>0</v>
      </c>
      <c r="J579" s="294"/>
      <c r="K579" s="46"/>
      <c r="L579" s="40"/>
      <c r="M579" s="37"/>
      <c r="N579" s="294"/>
      <c r="O579" s="32"/>
      <c r="P579" s="567"/>
      <c r="Q579" s="567"/>
    </row>
    <row r="580" spans="1:20" x14ac:dyDescent="0.25">
      <c r="A580" s="582">
        <v>546</v>
      </c>
      <c r="B580" s="42" t="s">
        <v>743</v>
      </c>
      <c r="C580" s="40"/>
      <c r="D580" s="36"/>
      <c r="E580" s="86"/>
      <c r="F580" s="583"/>
      <c r="G580" s="44"/>
      <c r="H580" s="36"/>
      <c r="I580" s="37">
        <f t="shared" si="78"/>
        <v>0</v>
      </c>
      <c r="J580" s="294"/>
      <c r="K580" s="46"/>
      <c r="L580" s="40"/>
      <c r="M580" s="37"/>
      <c r="N580" s="294"/>
      <c r="O580" s="32"/>
      <c r="P580" s="567"/>
      <c r="Q580" s="567"/>
    </row>
    <row r="581" spans="1:20" x14ac:dyDescent="0.25">
      <c r="A581" s="582">
        <v>547</v>
      </c>
      <c r="B581" s="208" t="s">
        <v>744</v>
      </c>
      <c r="C581" s="40"/>
      <c r="D581" s="36"/>
      <c r="E581" s="86"/>
      <c r="F581" s="583"/>
      <c r="G581" s="44"/>
      <c r="H581" s="36"/>
      <c r="I581" s="37">
        <f t="shared" si="78"/>
        <v>0</v>
      </c>
      <c r="J581" s="294"/>
      <c r="K581" s="46"/>
      <c r="L581" s="40"/>
      <c r="M581" s="37"/>
      <c r="N581" s="294"/>
      <c r="O581" s="32"/>
      <c r="P581" s="567"/>
      <c r="Q581" s="567"/>
    </row>
    <row r="582" spans="1:20" x14ac:dyDescent="0.25">
      <c r="A582" s="582">
        <v>548</v>
      </c>
      <c r="B582" s="208" t="s">
        <v>745</v>
      </c>
      <c r="C582" s="40"/>
      <c r="D582" s="36"/>
      <c r="E582" s="86"/>
      <c r="F582" s="583"/>
      <c r="G582" s="44"/>
      <c r="H582" s="36"/>
      <c r="I582" s="37">
        <f t="shared" si="78"/>
        <v>0</v>
      </c>
      <c r="J582" s="294"/>
      <c r="K582" s="46"/>
      <c r="L582" s="40"/>
      <c r="M582" s="37"/>
      <c r="N582" s="294"/>
      <c r="O582" s="32"/>
      <c r="P582" s="567"/>
      <c r="Q582" s="567"/>
    </row>
    <row r="583" spans="1:20" x14ac:dyDescent="0.25">
      <c r="A583" s="582">
        <v>549</v>
      </c>
      <c r="B583" s="208" t="s">
        <v>746</v>
      </c>
      <c r="C583" s="40"/>
      <c r="D583" s="36"/>
      <c r="E583" s="86"/>
      <c r="F583" s="583"/>
      <c r="G583" s="44"/>
      <c r="H583" s="36"/>
      <c r="I583" s="37">
        <f t="shared" si="78"/>
        <v>0</v>
      </c>
      <c r="J583" s="294"/>
      <c r="K583" s="46"/>
      <c r="L583" s="40"/>
      <c r="M583" s="37"/>
      <c r="N583" s="294"/>
      <c r="O583" s="32"/>
      <c r="P583" s="567"/>
      <c r="Q583" s="567"/>
    </row>
    <row r="584" spans="1:20" x14ac:dyDescent="0.25">
      <c r="A584" s="582">
        <v>550</v>
      </c>
      <c r="B584" s="208" t="s">
        <v>747</v>
      </c>
      <c r="C584" s="40"/>
      <c r="D584" s="36"/>
      <c r="E584" s="86"/>
      <c r="F584" s="583"/>
      <c r="G584" s="44"/>
      <c r="H584" s="36"/>
      <c r="I584" s="37">
        <f t="shared" si="78"/>
        <v>0</v>
      </c>
      <c r="J584" s="294"/>
      <c r="K584" s="46"/>
      <c r="L584" s="40"/>
      <c r="M584" s="37"/>
      <c r="N584" s="294"/>
      <c r="O584" s="32"/>
      <c r="P584" s="567"/>
      <c r="Q584" s="567"/>
    </row>
    <row r="585" spans="1:20" x14ac:dyDescent="0.25">
      <c r="A585" s="582">
        <v>551</v>
      </c>
      <c r="B585" s="208" t="s">
        <v>748</v>
      </c>
      <c r="C585" s="40"/>
      <c r="D585" s="36"/>
      <c r="E585" s="86"/>
      <c r="F585" s="583"/>
      <c r="G585" s="44"/>
      <c r="H585" s="36"/>
      <c r="I585" s="37">
        <f t="shared" si="78"/>
        <v>0</v>
      </c>
      <c r="J585" s="294"/>
      <c r="K585" s="46"/>
      <c r="L585" s="40"/>
      <c r="M585" s="37"/>
      <c r="N585" s="294"/>
      <c r="O585" s="32"/>
      <c r="P585" s="567"/>
      <c r="Q585" s="567"/>
    </row>
    <row r="586" spans="1:20" x14ac:dyDescent="0.25">
      <c r="A586" s="582">
        <v>552</v>
      </c>
      <c r="B586" s="208" t="s">
        <v>749</v>
      </c>
      <c r="C586" s="40"/>
      <c r="D586" s="36"/>
      <c r="E586" s="86"/>
      <c r="F586" s="583"/>
      <c r="G586" s="44"/>
      <c r="H586" s="36"/>
      <c r="I586" s="37">
        <f t="shared" si="78"/>
        <v>0</v>
      </c>
      <c r="J586" s="294"/>
      <c r="K586" s="46"/>
      <c r="L586" s="40"/>
      <c r="M586" s="37"/>
      <c r="N586" s="294"/>
      <c r="O586" s="32"/>
      <c r="P586" s="567"/>
      <c r="Q586" s="567"/>
    </row>
    <row r="587" spans="1:20" x14ac:dyDescent="0.25">
      <c r="A587" s="582">
        <v>553</v>
      </c>
      <c r="B587" s="208" t="s">
        <v>750</v>
      </c>
      <c r="C587" s="40"/>
      <c r="D587" s="36"/>
      <c r="E587" s="86"/>
      <c r="F587" s="583"/>
      <c r="G587" s="44"/>
      <c r="H587" s="36"/>
      <c r="I587" s="37">
        <f t="shared" si="78"/>
        <v>0</v>
      </c>
      <c r="J587" s="294"/>
      <c r="K587" s="46"/>
      <c r="L587" s="40"/>
      <c r="M587" s="37"/>
      <c r="N587" s="294"/>
      <c r="O587" s="32"/>
      <c r="P587" s="567"/>
      <c r="Q587" s="567"/>
      <c r="R587" s="5"/>
      <c r="S587" s="5"/>
      <c r="T587" s="5"/>
    </row>
    <row r="588" spans="1:20" x14ac:dyDescent="0.25">
      <c r="A588" s="582">
        <v>554</v>
      </c>
      <c r="B588" s="208" t="s">
        <v>751</v>
      </c>
      <c r="C588" s="40"/>
      <c r="D588" s="36"/>
      <c r="E588" s="86"/>
      <c r="F588" s="583"/>
      <c r="G588" s="44"/>
      <c r="H588" s="36"/>
      <c r="I588" s="37">
        <f t="shared" si="78"/>
        <v>0</v>
      </c>
      <c r="J588" s="294"/>
      <c r="K588" s="46"/>
      <c r="L588" s="40"/>
      <c r="M588" s="37"/>
      <c r="N588" s="294"/>
      <c r="O588" s="32"/>
      <c r="P588" s="567"/>
      <c r="Q588" s="567"/>
      <c r="R588" s="5"/>
      <c r="S588" s="5"/>
      <c r="T588" s="5"/>
    </row>
    <row r="589" spans="1:20" x14ac:dyDescent="0.25">
      <c r="A589" s="582">
        <v>555</v>
      </c>
      <c r="B589" s="42" t="s">
        <v>752</v>
      </c>
      <c r="C589" s="40"/>
      <c r="D589" s="36"/>
      <c r="E589" s="86"/>
      <c r="F589" s="583"/>
      <c r="G589" s="44"/>
      <c r="H589" s="36"/>
      <c r="I589" s="37">
        <f t="shared" si="78"/>
        <v>0</v>
      </c>
      <c r="J589" s="294"/>
      <c r="K589" s="46"/>
      <c r="L589" s="40"/>
      <c r="M589" s="37"/>
      <c r="N589" s="294"/>
      <c r="O589" s="32"/>
      <c r="P589" s="567"/>
      <c r="Q589" s="567"/>
      <c r="R589" s="5"/>
      <c r="S589" s="5"/>
      <c r="T589" s="5"/>
    </row>
    <row r="590" spans="1:20" x14ac:dyDescent="0.25">
      <c r="A590" s="582">
        <v>556</v>
      </c>
      <c r="B590" s="42" t="s">
        <v>753</v>
      </c>
      <c r="C590" s="40"/>
      <c r="D590" s="36"/>
      <c r="E590" s="86"/>
      <c r="F590" s="583"/>
      <c r="G590" s="44"/>
      <c r="H590" s="36"/>
      <c r="I590" s="37">
        <f t="shared" ref="I590:I653" si="79">H590*E590</f>
        <v>0</v>
      </c>
      <c r="J590" s="294"/>
      <c r="K590" s="46"/>
      <c r="L590" s="40"/>
      <c r="M590" s="37"/>
      <c r="N590" s="294"/>
      <c r="O590" s="32"/>
      <c r="P590" s="567"/>
      <c r="Q590" s="567"/>
      <c r="R590" s="5"/>
      <c r="S590" s="5"/>
      <c r="T590" s="5"/>
    </row>
    <row r="591" spans="1:20" x14ac:dyDescent="0.25">
      <c r="A591" s="582">
        <v>557</v>
      </c>
      <c r="B591" s="42" t="s">
        <v>754</v>
      </c>
      <c r="C591" s="40"/>
      <c r="D591" s="36"/>
      <c r="E591" s="86"/>
      <c r="F591" s="583"/>
      <c r="G591" s="44"/>
      <c r="H591" s="36"/>
      <c r="I591" s="37">
        <f t="shared" si="79"/>
        <v>0</v>
      </c>
      <c r="J591" s="294"/>
      <c r="K591" s="46"/>
      <c r="L591" s="40"/>
      <c r="M591" s="37"/>
      <c r="N591" s="294"/>
      <c r="O591" s="32"/>
      <c r="P591" s="567"/>
      <c r="Q591" s="567"/>
      <c r="R591" s="5"/>
      <c r="S591" s="5"/>
      <c r="T591" s="5"/>
    </row>
    <row r="592" spans="1:20" x14ac:dyDescent="0.25">
      <c r="A592" s="582">
        <v>558</v>
      </c>
      <c r="B592" s="42" t="s">
        <v>755</v>
      </c>
      <c r="C592" s="40"/>
      <c r="D592" s="36"/>
      <c r="E592" s="86"/>
      <c r="F592" s="583"/>
      <c r="G592" s="44"/>
      <c r="H592" s="36"/>
      <c r="I592" s="37">
        <f t="shared" si="79"/>
        <v>0</v>
      </c>
      <c r="J592" s="294"/>
      <c r="K592" s="46"/>
      <c r="L592" s="40"/>
      <c r="M592" s="37"/>
      <c r="N592" s="294"/>
      <c r="O592" s="32"/>
      <c r="P592" s="567"/>
      <c r="Q592" s="567"/>
      <c r="R592" s="5"/>
      <c r="S592" s="5"/>
      <c r="T592" s="5"/>
    </row>
    <row r="593" spans="1:20" x14ac:dyDescent="0.25">
      <c r="A593" s="582">
        <v>559</v>
      </c>
      <c r="B593" s="42" t="s">
        <v>756</v>
      </c>
      <c r="C593" s="40"/>
      <c r="D593" s="36"/>
      <c r="E593" s="86"/>
      <c r="F593" s="583"/>
      <c r="G593" s="44"/>
      <c r="H593" s="36"/>
      <c r="I593" s="37">
        <f t="shared" si="79"/>
        <v>0</v>
      </c>
      <c r="J593" s="294"/>
      <c r="K593" s="46"/>
      <c r="L593" s="40"/>
      <c r="M593" s="37"/>
      <c r="N593" s="294"/>
      <c r="O593" s="32"/>
      <c r="P593" s="567"/>
      <c r="Q593" s="567"/>
      <c r="R593" s="5"/>
      <c r="S593" s="5"/>
      <c r="T593" s="5"/>
    </row>
    <row r="594" spans="1:20" x14ac:dyDescent="0.25">
      <c r="A594" s="582">
        <v>560</v>
      </c>
      <c r="B594" s="42" t="s">
        <v>757</v>
      </c>
      <c r="C594" s="40"/>
      <c r="D594" s="36"/>
      <c r="E594" s="86"/>
      <c r="F594" s="583"/>
      <c r="G594" s="44"/>
      <c r="H594" s="36"/>
      <c r="I594" s="37">
        <f t="shared" si="79"/>
        <v>0</v>
      </c>
      <c r="J594" s="294"/>
      <c r="K594" s="46"/>
      <c r="L594" s="40"/>
      <c r="M594" s="37"/>
      <c r="N594" s="294"/>
      <c r="O594" s="32"/>
      <c r="P594" s="567"/>
      <c r="Q594" s="567"/>
      <c r="R594" s="5"/>
      <c r="S594" s="5"/>
      <c r="T594" s="5"/>
    </row>
    <row r="595" spans="1:20" ht="13.5" customHeight="1" x14ac:dyDescent="0.25">
      <c r="A595" s="582">
        <v>561</v>
      </c>
      <c r="B595" s="42" t="s">
        <v>758</v>
      </c>
      <c r="C595" s="40"/>
      <c r="D595" s="36"/>
      <c r="E595" s="86"/>
      <c r="F595" s="583"/>
      <c r="G595" s="44"/>
      <c r="H595" s="36"/>
      <c r="I595" s="37">
        <f t="shared" si="79"/>
        <v>0</v>
      </c>
      <c r="J595" s="294"/>
      <c r="K595" s="46"/>
      <c r="L595" s="40"/>
      <c r="M595" s="37"/>
      <c r="N595" s="294"/>
      <c r="O595" s="32"/>
      <c r="P595" s="567"/>
      <c r="Q595" s="567"/>
      <c r="R595" s="5"/>
      <c r="S595" s="5"/>
      <c r="T595" s="5"/>
    </row>
    <row r="596" spans="1:20" x14ac:dyDescent="0.25">
      <c r="A596" s="582">
        <v>562</v>
      </c>
      <c r="B596" s="208" t="s">
        <v>759</v>
      </c>
      <c r="C596" s="40"/>
      <c r="D596" s="36"/>
      <c r="E596" s="86"/>
      <c r="F596" s="583"/>
      <c r="G596" s="44"/>
      <c r="H596" s="36"/>
      <c r="I596" s="37">
        <f t="shared" si="79"/>
        <v>0</v>
      </c>
      <c r="J596" s="294"/>
      <c r="K596" s="46"/>
      <c r="L596" s="40"/>
      <c r="M596" s="37"/>
      <c r="N596" s="294"/>
      <c r="O596" s="32"/>
      <c r="P596" s="567"/>
      <c r="Q596" s="567"/>
      <c r="R596" s="5"/>
      <c r="S596" s="5"/>
      <c r="T596" s="5"/>
    </row>
    <row r="597" spans="1:20" x14ac:dyDescent="0.25">
      <c r="A597" s="582">
        <v>563</v>
      </c>
      <c r="B597" s="42" t="s">
        <v>760</v>
      </c>
      <c r="C597" s="40"/>
      <c r="D597" s="36"/>
      <c r="E597" s="86"/>
      <c r="F597" s="583"/>
      <c r="G597" s="44"/>
      <c r="H597" s="36"/>
      <c r="I597" s="37">
        <f t="shared" si="79"/>
        <v>0</v>
      </c>
      <c r="J597" s="294"/>
      <c r="K597" s="46"/>
      <c r="L597" s="40"/>
      <c r="M597" s="37"/>
      <c r="N597" s="294"/>
      <c r="O597" s="32"/>
      <c r="P597" s="567"/>
      <c r="Q597" s="567"/>
      <c r="R597" s="1"/>
      <c r="S597" s="1"/>
      <c r="T597" s="1"/>
    </row>
    <row r="598" spans="1:20" x14ac:dyDescent="0.25">
      <c r="A598" s="582"/>
      <c r="B598" s="107" t="s">
        <v>2371</v>
      </c>
      <c r="C598" s="40"/>
      <c r="D598" s="36"/>
      <c r="E598" s="86"/>
      <c r="F598" s="583"/>
      <c r="G598" s="44"/>
      <c r="H598" s="36"/>
      <c r="I598" s="37">
        <f t="shared" si="79"/>
        <v>0</v>
      </c>
      <c r="J598" s="294"/>
      <c r="K598" s="46"/>
      <c r="L598" s="40"/>
      <c r="M598" s="37"/>
      <c r="N598" s="294"/>
      <c r="O598" s="32"/>
      <c r="P598" s="567"/>
      <c r="Q598" s="567"/>
      <c r="R598" s="5"/>
      <c r="S598" s="5"/>
      <c r="T598" s="5"/>
    </row>
    <row r="599" spans="1:20" x14ac:dyDescent="0.25">
      <c r="A599" s="582">
        <v>564</v>
      </c>
      <c r="B599" s="208" t="s">
        <v>2372</v>
      </c>
      <c r="C599" s="40"/>
      <c r="D599" s="36"/>
      <c r="E599" s="86"/>
      <c r="F599" s="583"/>
      <c r="G599" s="44"/>
      <c r="H599" s="36"/>
      <c r="I599" s="37">
        <f t="shared" si="79"/>
        <v>0</v>
      </c>
      <c r="J599" s="294"/>
      <c r="K599" s="46"/>
      <c r="L599" s="40"/>
      <c r="M599" s="37"/>
      <c r="N599" s="294"/>
      <c r="O599" s="32"/>
      <c r="P599" s="567"/>
      <c r="Q599" s="567"/>
      <c r="R599" s="5"/>
      <c r="S599" s="5"/>
      <c r="T599" s="5"/>
    </row>
    <row r="600" spans="1:20" x14ac:dyDescent="0.25">
      <c r="A600" s="582">
        <v>565</v>
      </c>
      <c r="B600" s="208" t="s">
        <v>2373</v>
      </c>
      <c r="C600" s="40"/>
      <c r="D600" s="36"/>
      <c r="E600" s="86"/>
      <c r="F600" s="583"/>
      <c r="G600" s="44"/>
      <c r="H600" s="36"/>
      <c r="I600" s="37">
        <f t="shared" si="79"/>
        <v>0</v>
      </c>
      <c r="J600" s="294"/>
      <c r="K600" s="46"/>
      <c r="L600" s="40"/>
      <c r="M600" s="37"/>
      <c r="N600" s="294"/>
      <c r="O600" s="32"/>
      <c r="P600" s="567"/>
      <c r="Q600" s="567"/>
      <c r="R600" s="7"/>
      <c r="S600" s="7"/>
      <c r="T600" s="7"/>
    </row>
    <row r="601" spans="1:20" x14ac:dyDescent="0.25">
      <c r="A601" s="582">
        <v>566</v>
      </c>
      <c r="B601" s="208" t="s">
        <v>2374</v>
      </c>
      <c r="C601" s="40"/>
      <c r="D601" s="36"/>
      <c r="E601" s="86"/>
      <c r="F601" s="583"/>
      <c r="G601" s="44"/>
      <c r="H601" s="36"/>
      <c r="I601" s="37">
        <f t="shared" si="79"/>
        <v>0</v>
      </c>
      <c r="J601" s="294"/>
      <c r="K601" s="46"/>
      <c r="L601" s="40"/>
      <c r="M601" s="37"/>
      <c r="N601" s="294"/>
      <c r="O601" s="32"/>
      <c r="P601" s="567"/>
      <c r="Q601" s="567"/>
      <c r="R601" s="7"/>
      <c r="S601" s="7"/>
      <c r="T601" s="7"/>
    </row>
    <row r="602" spans="1:20" x14ac:dyDescent="0.25">
      <c r="A602" s="582">
        <v>567</v>
      </c>
      <c r="B602" s="208" t="s">
        <v>2375</v>
      </c>
      <c r="C602" s="40"/>
      <c r="D602" s="36"/>
      <c r="E602" s="86"/>
      <c r="F602" s="583"/>
      <c r="G602" s="44"/>
      <c r="H602" s="36"/>
      <c r="I602" s="37">
        <f t="shared" si="79"/>
        <v>0</v>
      </c>
      <c r="J602" s="294"/>
      <c r="K602" s="46"/>
      <c r="L602" s="40"/>
      <c r="M602" s="37"/>
      <c r="N602" s="294"/>
      <c r="O602" s="32"/>
      <c r="P602" s="567"/>
      <c r="Q602" s="567"/>
      <c r="R602" s="7"/>
      <c r="S602" s="7"/>
      <c r="T602" s="7"/>
    </row>
    <row r="603" spans="1:20" x14ac:dyDescent="0.25">
      <c r="A603" s="582">
        <v>568</v>
      </c>
      <c r="B603" s="208" t="s">
        <v>2376</v>
      </c>
      <c r="C603" s="40"/>
      <c r="D603" s="36"/>
      <c r="E603" s="86"/>
      <c r="F603" s="583"/>
      <c r="G603" s="44"/>
      <c r="H603" s="36"/>
      <c r="I603" s="37">
        <f t="shared" si="79"/>
        <v>0</v>
      </c>
      <c r="J603" s="294"/>
      <c r="K603" s="46"/>
      <c r="L603" s="40"/>
      <c r="M603" s="37"/>
      <c r="N603" s="294"/>
      <c r="O603" s="32"/>
      <c r="P603" s="567"/>
      <c r="Q603" s="567"/>
      <c r="R603" s="7"/>
      <c r="S603" s="7"/>
      <c r="T603" s="7"/>
    </row>
    <row r="604" spans="1:20" x14ac:dyDescent="0.25">
      <c r="A604" s="582"/>
      <c r="B604" s="107" t="s">
        <v>2377</v>
      </c>
      <c r="C604" s="40"/>
      <c r="D604" s="36"/>
      <c r="E604" s="86"/>
      <c r="F604" s="583"/>
      <c r="G604" s="44"/>
      <c r="H604" s="36"/>
      <c r="I604" s="37">
        <f t="shared" si="79"/>
        <v>0</v>
      </c>
      <c r="J604" s="294"/>
      <c r="K604" s="46"/>
      <c r="L604" s="40"/>
      <c r="M604" s="37"/>
      <c r="N604" s="294"/>
      <c r="O604" s="32"/>
      <c r="P604" s="567"/>
      <c r="Q604" s="567"/>
      <c r="R604" s="7"/>
      <c r="S604" s="7"/>
      <c r="T604" s="7"/>
    </row>
    <row r="605" spans="1:20" x14ac:dyDescent="0.25">
      <c r="A605" s="582">
        <v>569</v>
      </c>
      <c r="B605" s="208" t="s">
        <v>2378</v>
      </c>
      <c r="C605" s="40"/>
      <c r="D605" s="36"/>
      <c r="E605" s="86"/>
      <c r="F605" s="583"/>
      <c r="G605" s="44"/>
      <c r="H605" s="36"/>
      <c r="I605" s="37">
        <f t="shared" si="79"/>
        <v>0</v>
      </c>
      <c r="J605" s="294"/>
      <c r="K605" s="46"/>
      <c r="L605" s="40"/>
      <c r="M605" s="37"/>
      <c r="N605" s="294"/>
      <c r="O605" s="32"/>
      <c r="P605" s="567"/>
      <c r="Q605" s="567"/>
      <c r="R605" s="7"/>
      <c r="S605" s="7"/>
      <c r="T605" s="7"/>
    </row>
    <row r="606" spans="1:20" x14ac:dyDescent="0.25">
      <c r="A606" s="582"/>
      <c r="B606" s="107" t="s">
        <v>2379</v>
      </c>
      <c r="C606" s="40"/>
      <c r="D606" s="36"/>
      <c r="E606" s="86"/>
      <c r="F606" s="583"/>
      <c r="G606" s="44"/>
      <c r="H606" s="36"/>
      <c r="I606" s="37">
        <f t="shared" si="79"/>
        <v>0</v>
      </c>
      <c r="J606" s="294"/>
      <c r="K606" s="46"/>
      <c r="L606" s="40"/>
      <c r="M606" s="37"/>
      <c r="N606" s="294"/>
      <c r="O606" s="32"/>
      <c r="P606" s="567"/>
      <c r="Q606" s="567"/>
      <c r="R606" s="7"/>
      <c r="S606" s="7"/>
      <c r="T606" s="7"/>
    </row>
    <row r="607" spans="1:20" x14ac:dyDescent="0.25">
      <c r="A607" s="582">
        <v>570</v>
      </c>
      <c r="B607" s="208" t="s">
        <v>2380</v>
      </c>
      <c r="C607" s="40"/>
      <c r="D607" s="36"/>
      <c r="E607" s="86"/>
      <c r="F607" s="583"/>
      <c r="G607" s="44"/>
      <c r="H607" s="36"/>
      <c r="I607" s="37">
        <f t="shared" si="79"/>
        <v>0</v>
      </c>
      <c r="J607" s="294"/>
      <c r="K607" s="46"/>
      <c r="L607" s="40"/>
      <c r="M607" s="37"/>
      <c r="N607" s="294"/>
      <c r="O607" s="32"/>
      <c r="P607" s="567"/>
      <c r="Q607" s="567"/>
      <c r="R607" s="7"/>
      <c r="S607" s="7"/>
      <c r="T607" s="7"/>
    </row>
    <row r="608" spans="1:20" x14ac:dyDescent="0.25">
      <c r="A608" s="582">
        <v>571</v>
      </c>
      <c r="B608" s="208" t="s">
        <v>2381</v>
      </c>
      <c r="C608" s="40"/>
      <c r="D608" s="36"/>
      <c r="E608" s="86"/>
      <c r="F608" s="583"/>
      <c r="G608" s="44"/>
      <c r="H608" s="36"/>
      <c r="I608" s="37">
        <f t="shared" si="79"/>
        <v>0</v>
      </c>
      <c r="J608" s="294"/>
      <c r="K608" s="46"/>
      <c r="L608" s="40"/>
      <c r="M608" s="37"/>
      <c r="N608" s="294"/>
      <c r="O608" s="32"/>
      <c r="P608" s="567"/>
      <c r="Q608" s="567"/>
      <c r="R608" s="7"/>
      <c r="S608" s="7"/>
      <c r="T608" s="7"/>
    </row>
    <row r="609" spans="1:20" x14ac:dyDescent="0.25">
      <c r="A609" s="582">
        <v>572</v>
      </c>
      <c r="B609" s="208" t="s">
        <v>2382</v>
      </c>
      <c r="C609" s="40"/>
      <c r="D609" s="36"/>
      <c r="E609" s="86"/>
      <c r="F609" s="583"/>
      <c r="G609" s="44"/>
      <c r="H609" s="36"/>
      <c r="I609" s="37">
        <f t="shared" si="79"/>
        <v>0</v>
      </c>
      <c r="J609" s="294"/>
      <c r="K609" s="46"/>
      <c r="L609" s="40"/>
      <c r="M609" s="37"/>
      <c r="N609" s="294"/>
      <c r="O609" s="32"/>
      <c r="P609" s="567"/>
      <c r="Q609" s="567"/>
      <c r="R609" s="7"/>
      <c r="S609" s="7"/>
      <c r="T609" s="7"/>
    </row>
    <row r="610" spans="1:20" x14ac:dyDescent="0.25">
      <c r="A610" s="582">
        <v>573</v>
      </c>
      <c r="B610" s="208" t="s">
        <v>2383</v>
      </c>
      <c r="C610" s="40"/>
      <c r="D610" s="36"/>
      <c r="E610" s="86"/>
      <c r="F610" s="583"/>
      <c r="G610" s="44"/>
      <c r="H610" s="36"/>
      <c r="I610" s="37">
        <f t="shared" si="79"/>
        <v>0</v>
      </c>
      <c r="J610" s="294"/>
      <c r="K610" s="46"/>
      <c r="L610" s="40"/>
      <c r="M610" s="37"/>
      <c r="N610" s="294"/>
      <c r="O610" s="32"/>
      <c r="P610" s="567"/>
      <c r="Q610" s="567"/>
      <c r="R610" s="7"/>
      <c r="S610" s="7"/>
      <c r="T610" s="7"/>
    </row>
    <row r="611" spans="1:20" x14ac:dyDescent="0.25">
      <c r="A611" s="582">
        <v>574</v>
      </c>
      <c r="B611" s="208" t="s">
        <v>2384</v>
      </c>
      <c r="C611" s="40"/>
      <c r="D611" s="36"/>
      <c r="E611" s="86"/>
      <c r="F611" s="583"/>
      <c r="G611" s="44"/>
      <c r="H611" s="36"/>
      <c r="I611" s="37">
        <f t="shared" si="79"/>
        <v>0</v>
      </c>
      <c r="J611" s="294"/>
      <c r="K611" s="46"/>
      <c r="L611" s="40"/>
      <c r="M611" s="37"/>
      <c r="N611" s="294"/>
      <c r="O611" s="32"/>
      <c r="P611" s="567"/>
      <c r="Q611" s="567"/>
      <c r="R611" s="7"/>
      <c r="S611" s="7"/>
      <c r="T611" s="7"/>
    </row>
    <row r="612" spans="1:20" x14ac:dyDescent="0.25">
      <c r="A612" s="582"/>
      <c r="B612" s="107" t="s">
        <v>2385</v>
      </c>
      <c r="C612" s="40"/>
      <c r="D612" s="36"/>
      <c r="E612" s="86"/>
      <c r="F612" s="583"/>
      <c r="G612" s="44"/>
      <c r="H612" s="36"/>
      <c r="I612" s="37">
        <f t="shared" si="79"/>
        <v>0</v>
      </c>
      <c r="J612" s="294"/>
      <c r="K612" s="46"/>
      <c r="L612" s="40"/>
      <c r="M612" s="37"/>
      <c r="N612" s="294"/>
      <c r="O612" s="32"/>
      <c r="P612" s="567"/>
      <c r="Q612" s="567"/>
      <c r="R612" s="7"/>
      <c r="S612" s="7"/>
      <c r="T612" s="7"/>
    </row>
    <row r="613" spans="1:20" x14ac:dyDescent="0.25">
      <c r="A613" s="582">
        <v>575</v>
      </c>
      <c r="B613" s="208" t="s">
        <v>2386</v>
      </c>
      <c r="C613" s="40"/>
      <c r="D613" s="36"/>
      <c r="E613" s="86"/>
      <c r="F613" s="583"/>
      <c r="G613" s="44"/>
      <c r="H613" s="36"/>
      <c r="I613" s="37">
        <f t="shared" si="79"/>
        <v>0</v>
      </c>
      <c r="J613" s="294"/>
      <c r="K613" s="46"/>
      <c r="L613" s="40"/>
      <c r="M613" s="37"/>
      <c r="N613" s="294"/>
      <c r="O613" s="32"/>
      <c r="P613" s="567"/>
      <c r="Q613" s="567"/>
      <c r="R613" s="7"/>
      <c r="S613" s="7"/>
      <c r="T613" s="7"/>
    </row>
    <row r="614" spans="1:20" x14ac:dyDescent="0.25">
      <c r="A614" s="582">
        <v>576</v>
      </c>
      <c r="B614" s="208" t="s">
        <v>2387</v>
      </c>
      <c r="C614" s="40"/>
      <c r="D614" s="36"/>
      <c r="E614" s="86"/>
      <c r="F614" s="583"/>
      <c r="G614" s="44"/>
      <c r="H614" s="36"/>
      <c r="I614" s="37">
        <f t="shared" si="79"/>
        <v>0</v>
      </c>
      <c r="J614" s="294"/>
      <c r="K614" s="46"/>
      <c r="L614" s="40"/>
      <c r="M614" s="37"/>
      <c r="N614" s="294"/>
      <c r="O614" s="32"/>
      <c r="P614" s="567"/>
      <c r="Q614" s="567"/>
      <c r="R614" s="7"/>
      <c r="S614" s="7"/>
      <c r="T614" s="7"/>
    </row>
    <row r="615" spans="1:20" x14ac:dyDescent="0.25">
      <c r="A615" s="582"/>
      <c r="B615" s="107" t="s">
        <v>2388</v>
      </c>
      <c r="C615" s="40"/>
      <c r="D615" s="36"/>
      <c r="E615" s="86"/>
      <c r="F615" s="583"/>
      <c r="G615" s="44"/>
      <c r="H615" s="36"/>
      <c r="I615" s="37">
        <f t="shared" si="79"/>
        <v>0</v>
      </c>
      <c r="J615" s="294"/>
      <c r="K615" s="46"/>
      <c r="L615" s="40"/>
      <c r="M615" s="37"/>
      <c r="N615" s="294"/>
      <c r="O615" s="32"/>
      <c r="P615" s="567"/>
      <c r="Q615" s="567"/>
      <c r="R615" s="7"/>
      <c r="S615" s="7"/>
      <c r="T615" s="7"/>
    </row>
    <row r="616" spans="1:20" x14ac:dyDescent="0.25">
      <c r="A616" s="582">
        <v>577</v>
      </c>
      <c r="B616" s="208" t="s">
        <v>2389</v>
      </c>
      <c r="C616" s="40"/>
      <c r="D616" s="36"/>
      <c r="E616" s="86"/>
      <c r="F616" s="583"/>
      <c r="G616" s="44"/>
      <c r="H616" s="36"/>
      <c r="I616" s="37">
        <f t="shared" si="79"/>
        <v>0</v>
      </c>
      <c r="J616" s="294"/>
      <c r="K616" s="46"/>
      <c r="L616" s="40"/>
      <c r="M616" s="37"/>
      <c r="N616" s="294"/>
      <c r="O616" s="32"/>
      <c r="P616" s="567"/>
      <c r="Q616" s="567"/>
      <c r="R616" s="7"/>
      <c r="S616" s="7"/>
      <c r="T616" s="7"/>
    </row>
    <row r="617" spans="1:20" x14ac:dyDescent="0.25">
      <c r="A617" s="582">
        <v>578</v>
      </c>
      <c r="B617" s="208" t="s">
        <v>2390</v>
      </c>
      <c r="C617" s="40"/>
      <c r="D617" s="36"/>
      <c r="E617" s="86"/>
      <c r="F617" s="583"/>
      <c r="G617" s="44"/>
      <c r="H617" s="36"/>
      <c r="I617" s="37">
        <f t="shared" si="79"/>
        <v>0</v>
      </c>
      <c r="J617" s="294"/>
      <c r="K617" s="46"/>
      <c r="L617" s="40"/>
      <c r="M617" s="37"/>
      <c r="N617" s="294"/>
      <c r="O617" s="32"/>
      <c r="P617" s="567"/>
      <c r="Q617" s="567"/>
      <c r="R617" s="7"/>
      <c r="S617" s="7"/>
      <c r="T617" s="7"/>
    </row>
    <row r="618" spans="1:20" x14ac:dyDescent="0.25">
      <c r="A618" s="582">
        <v>579</v>
      </c>
      <c r="B618" s="208" t="s">
        <v>2391</v>
      </c>
      <c r="C618" s="40"/>
      <c r="D618" s="36"/>
      <c r="E618" s="86"/>
      <c r="F618" s="583"/>
      <c r="G618" s="44"/>
      <c r="H618" s="36"/>
      <c r="I618" s="37">
        <f t="shared" si="79"/>
        <v>0</v>
      </c>
      <c r="J618" s="294"/>
      <c r="K618" s="46"/>
      <c r="L618" s="40"/>
      <c r="M618" s="37"/>
      <c r="N618" s="294"/>
      <c r="O618" s="32"/>
      <c r="P618" s="567"/>
      <c r="Q618" s="567"/>
      <c r="R618" s="7"/>
      <c r="S618" s="7"/>
      <c r="T618" s="7"/>
    </row>
    <row r="619" spans="1:20" x14ac:dyDescent="0.25">
      <c r="A619" s="582">
        <v>580</v>
      </c>
      <c r="B619" s="208" t="s">
        <v>2392</v>
      </c>
      <c r="C619" s="40"/>
      <c r="D619" s="36"/>
      <c r="E619" s="86"/>
      <c r="F619" s="583"/>
      <c r="G619" s="44"/>
      <c r="H619" s="36"/>
      <c r="I619" s="37">
        <f t="shared" si="79"/>
        <v>0</v>
      </c>
      <c r="J619" s="294"/>
      <c r="K619" s="46"/>
      <c r="L619" s="40"/>
      <c r="M619" s="37"/>
      <c r="N619" s="294"/>
      <c r="O619" s="32"/>
      <c r="P619" s="567"/>
      <c r="Q619" s="567"/>
    </row>
    <row r="620" spans="1:20" x14ac:dyDescent="0.25">
      <c r="A620" s="582"/>
      <c r="B620" s="107" t="s">
        <v>2393</v>
      </c>
      <c r="C620" s="40"/>
      <c r="D620" s="36"/>
      <c r="E620" s="86"/>
      <c r="F620" s="583"/>
      <c r="G620" s="44"/>
      <c r="H620" s="36"/>
      <c r="I620" s="37">
        <f t="shared" si="79"/>
        <v>0</v>
      </c>
      <c r="J620" s="294"/>
      <c r="K620" s="46"/>
      <c r="L620" s="40"/>
      <c r="M620" s="37"/>
      <c r="N620" s="294"/>
      <c r="O620" s="32"/>
      <c r="P620" s="567"/>
      <c r="Q620" s="567"/>
    </row>
    <row r="621" spans="1:20" x14ac:dyDescent="0.25">
      <c r="A621" s="582">
        <v>581</v>
      </c>
      <c r="B621" s="208" t="s">
        <v>2394</v>
      </c>
      <c r="C621" s="40"/>
      <c r="D621" s="36"/>
      <c r="E621" s="86"/>
      <c r="F621" s="583"/>
      <c r="G621" s="44"/>
      <c r="H621" s="36"/>
      <c r="I621" s="37">
        <f t="shared" si="79"/>
        <v>0</v>
      </c>
      <c r="J621" s="294"/>
      <c r="K621" s="46"/>
      <c r="L621" s="40"/>
      <c r="M621" s="37"/>
      <c r="N621" s="294"/>
      <c r="O621" s="32"/>
      <c r="P621" s="567"/>
      <c r="Q621" s="567"/>
    </row>
    <row r="622" spans="1:20" x14ac:dyDescent="0.25">
      <c r="A622" s="582">
        <v>582</v>
      </c>
      <c r="B622" s="208" t="s">
        <v>2395</v>
      </c>
      <c r="C622" s="40"/>
      <c r="D622" s="36"/>
      <c r="E622" s="86"/>
      <c r="F622" s="583"/>
      <c r="G622" s="44"/>
      <c r="H622" s="36"/>
      <c r="I622" s="37">
        <f t="shared" si="79"/>
        <v>0</v>
      </c>
      <c r="J622" s="294"/>
      <c r="K622" s="46"/>
      <c r="L622" s="40"/>
      <c r="M622" s="37"/>
      <c r="N622" s="294"/>
      <c r="O622" s="32"/>
      <c r="P622" s="567"/>
      <c r="Q622" s="567"/>
    </row>
    <row r="623" spans="1:20" x14ac:dyDescent="0.25">
      <c r="A623" s="582"/>
      <c r="B623" s="107" t="s">
        <v>2396</v>
      </c>
      <c r="C623" s="40"/>
      <c r="D623" s="36"/>
      <c r="E623" s="86"/>
      <c r="F623" s="583"/>
      <c r="G623" s="44"/>
      <c r="H623" s="36"/>
      <c r="I623" s="37">
        <f t="shared" si="79"/>
        <v>0</v>
      </c>
      <c r="J623" s="294"/>
      <c r="K623" s="46"/>
      <c r="L623" s="40"/>
      <c r="M623" s="37"/>
      <c r="N623" s="294"/>
      <c r="O623" s="32"/>
      <c r="P623" s="567"/>
      <c r="Q623" s="567"/>
    </row>
    <row r="624" spans="1:20" x14ac:dyDescent="0.25">
      <c r="A624" s="582">
        <v>583</v>
      </c>
      <c r="B624" s="599" t="s">
        <v>2397</v>
      </c>
      <c r="C624" s="40"/>
      <c r="D624" s="36"/>
      <c r="E624" s="86"/>
      <c r="F624" s="583"/>
      <c r="G624" s="44"/>
      <c r="H624" s="36"/>
      <c r="I624" s="37">
        <f t="shared" si="79"/>
        <v>0</v>
      </c>
      <c r="J624" s="294"/>
      <c r="K624" s="46"/>
      <c r="L624" s="40"/>
      <c r="M624" s="37"/>
      <c r="N624" s="294"/>
      <c r="O624" s="32"/>
      <c r="P624" s="567"/>
      <c r="Q624" s="567"/>
    </row>
    <row r="625" spans="1:17" x14ac:dyDescent="0.25">
      <c r="A625" s="582">
        <v>584</v>
      </c>
      <c r="B625" s="599" t="s">
        <v>2272</v>
      </c>
      <c r="C625" s="40"/>
      <c r="D625" s="36"/>
      <c r="E625" s="86"/>
      <c r="F625" s="583"/>
      <c r="G625" s="44"/>
      <c r="H625" s="36"/>
      <c r="I625" s="37">
        <f t="shared" si="79"/>
        <v>0</v>
      </c>
      <c r="J625" s="294"/>
      <c r="K625" s="46"/>
      <c r="L625" s="40"/>
      <c r="M625" s="37"/>
      <c r="N625" s="294"/>
      <c r="O625" s="32"/>
      <c r="P625" s="567"/>
      <c r="Q625" s="567"/>
    </row>
    <row r="626" spans="1:17" x14ac:dyDescent="0.25">
      <c r="A626" s="582">
        <v>585</v>
      </c>
      <c r="B626" s="599" t="s">
        <v>2398</v>
      </c>
      <c r="C626" s="40"/>
      <c r="D626" s="36"/>
      <c r="E626" s="86"/>
      <c r="F626" s="583"/>
      <c r="G626" s="44"/>
      <c r="H626" s="36"/>
      <c r="I626" s="37">
        <f t="shared" si="79"/>
        <v>0</v>
      </c>
      <c r="J626" s="294"/>
      <c r="K626" s="46"/>
      <c r="L626" s="40"/>
      <c r="M626" s="37"/>
      <c r="N626" s="294"/>
      <c r="O626" s="32"/>
      <c r="P626" s="567"/>
      <c r="Q626" s="567"/>
    </row>
    <row r="627" spans="1:17" x14ac:dyDescent="0.25">
      <c r="A627" s="582">
        <v>586</v>
      </c>
      <c r="B627" s="599" t="s">
        <v>2399</v>
      </c>
      <c r="C627" s="40"/>
      <c r="D627" s="36"/>
      <c r="E627" s="86"/>
      <c r="F627" s="583"/>
      <c r="G627" s="44"/>
      <c r="H627" s="36"/>
      <c r="I627" s="37">
        <f t="shared" si="79"/>
        <v>0</v>
      </c>
      <c r="J627" s="294"/>
      <c r="K627" s="46"/>
      <c r="L627" s="40"/>
      <c r="M627" s="37"/>
      <c r="N627" s="294"/>
      <c r="O627" s="32"/>
      <c r="P627" s="567"/>
      <c r="Q627" s="567"/>
    </row>
    <row r="628" spans="1:17" x14ac:dyDescent="0.25">
      <c r="A628" s="582"/>
      <c r="B628" s="599" t="s">
        <v>2400</v>
      </c>
      <c r="C628" s="40"/>
      <c r="D628" s="36"/>
      <c r="E628" s="86"/>
      <c r="F628" s="583"/>
      <c r="G628" s="44"/>
      <c r="H628" s="36"/>
      <c r="I628" s="37">
        <f t="shared" si="79"/>
        <v>0</v>
      </c>
      <c r="J628" s="294"/>
      <c r="K628" s="46"/>
      <c r="L628" s="40"/>
      <c r="M628" s="37"/>
      <c r="N628" s="294"/>
      <c r="O628" s="32"/>
      <c r="P628" s="567"/>
      <c r="Q628" s="567"/>
    </row>
    <row r="629" spans="1:17" x14ac:dyDescent="0.25">
      <c r="A629" s="582">
        <v>587</v>
      </c>
      <c r="B629" s="208" t="s">
        <v>2401</v>
      </c>
      <c r="C629" s="40"/>
      <c r="D629" s="36">
        <v>5000</v>
      </c>
      <c r="E629" s="86"/>
      <c r="F629" s="583" t="s">
        <v>57</v>
      </c>
      <c r="G629" s="44"/>
      <c r="H629" s="36">
        <v>5000</v>
      </c>
      <c r="I629" s="37">
        <f t="shared" si="79"/>
        <v>0</v>
      </c>
      <c r="J629" s="294"/>
      <c r="K629" s="46"/>
      <c r="L629" s="40"/>
      <c r="M629" s="37"/>
      <c r="N629" s="294"/>
      <c r="O629" s="32"/>
      <c r="P629" s="567"/>
      <c r="Q629" s="567"/>
    </row>
    <row r="630" spans="1:17" x14ac:dyDescent="0.25">
      <c r="A630" s="582">
        <v>588</v>
      </c>
      <c r="B630" s="208" t="s">
        <v>2402</v>
      </c>
      <c r="C630" s="40"/>
      <c r="D630" s="36">
        <v>5000</v>
      </c>
      <c r="E630" s="86"/>
      <c r="F630" s="583" t="s">
        <v>57</v>
      </c>
      <c r="G630" s="44"/>
      <c r="H630" s="36">
        <v>5000</v>
      </c>
      <c r="I630" s="37">
        <f t="shared" si="79"/>
        <v>0</v>
      </c>
      <c r="J630" s="294"/>
      <c r="K630" s="46"/>
      <c r="L630" s="40"/>
      <c r="M630" s="37"/>
      <c r="N630" s="294"/>
      <c r="O630" s="32"/>
      <c r="P630" s="567"/>
      <c r="Q630" s="567"/>
    </row>
    <row r="631" spans="1:17" x14ac:dyDescent="0.25">
      <c r="A631" s="582">
        <v>589</v>
      </c>
      <c r="B631" s="208" t="s">
        <v>2403</v>
      </c>
      <c r="C631" s="40"/>
      <c r="D631" s="36">
        <v>100</v>
      </c>
      <c r="E631" s="86"/>
      <c r="F631" s="583" t="s">
        <v>45</v>
      </c>
      <c r="G631" s="44"/>
      <c r="H631" s="36">
        <v>100</v>
      </c>
      <c r="I631" s="37">
        <f t="shared" si="79"/>
        <v>0</v>
      </c>
      <c r="J631" s="294"/>
      <c r="K631" s="46"/>
      <c r="L631" s="40"/>
      <c r="M631" s="37"/>
      <c r="N631" s="294"/>
      <c r="O631" s="32"/>
      <c r="P631" s="567"/>
      <c r="Q631" s="567"/>
    </row>
    <row r="632" spans="1:17" x14ac:dyDescent="0.25">
      <c r="A632" s="582">
        <v>590</v>
      </c>
      <c r="B632" s="208" t="s">
        <v>2279</v>
      </c>
      <c r="C632" s="40"/>
      <c r="D632" s="36"/>
      <c r="E632" s="86"/>
      <c r="F632" s="583"/>
      <c r="G632" s="44"/>
      <c r="H632" s="36"/>
      <c r="I632" s="37">
        <f t="shared" si="79"/>
        <v>0</v>
      </c>
      <c r="J632" s="294"/>
      <c r="K632" s="46"/>
      <c r="L632" s="40"/>
      <c r="M632" s="37"/>
      <c r="N632" s="294"/>
      <c r="O632" s="32"/>
      <c r="P632" s="567"/>
      <c r="Q632" s="567"/>
    </row>
    <row r="633" spans="1:17" x14ac:dyDescent="0.25">
      <c r="A633" s="582">
        <v>591</v>
      </c>
      <c r="B633" s="208" t="s">
        <v>844</v>
      </c>
      <c r="C633" s="40"/>
      <c r="D633" s="36"/>
      <c r="E633" s="86"/>
      <c r="F633" s="583"/>
      <c r="G633" s="44"/>
      <c r="H633" s="36"/>
      <c r="I633" s="37">
        <f t="shared" si="79"/>
        <v>0</v>
      </c>
      <c r="J633" s="294"/>
      <c r="K633" s="46"/>
      <c r="L633" s="40"/>
      <c r="M633" s="37"/>
      <c r="N633" s="294"/>
      <c r="O633" s="32"/>
      <c r="P633" s="567"/>
      <c r="Q633" s="567"/>
    </row>
    <row r="634" spans="1:17" x14ac:dyDescent="0.25">
      <c r="A634" s="582">
        <v>592</v>
      </c>
      <c r="B634" s="208" t="s">
        <v>816</v>
      </c>
      <c r="C634" s="40"/>
      <c r="D634" s="36"/>
      <c r="E634" s="86"/>
      <c r="F634" s="583"/>
      <c r="G634" s="44"/>
      <c r="H634" s="36"/>
      <c r="I634" s="37">
        <f t="shared" si="79"/>
        <v>0</v>
      </c>
      <c r="J634" s="294"/>
      <c r="K634" s="46"/>
      <c r="L634" s="40"/>
      <c r="M634" s="37"/>
      <c r="N634" s="294"/>
      <c r="O634" s="32"/>
      <c r="P634" s="567"/>
      <c r="Q634" s="567"/>
    </row>
    <row r="635" spans="1:17" x14ac:dyDescent="0.25">
      <c r="A635" s="582">
        <v>593</v>
      </c>
      <c r="B635" s="208" t="s">
        <v>2277</v>
      </c>
      <c r="C635" s="40"/>
      <c r="D635" s="36"/>
      <c r="E635" s="86"/>
      <c r="F635" s="583"/>
      <c r="G635" s="44"/>
      <c r="H635" s="36"/>
      <c r="I635" s="37">
        <f t="shared" si="79"/>
        <v>0</v>
      </c>
      <c r="J635" s="294"/>
      <c r="K635" s="46"/>
      <c r="L635" s="40"/>
      <c r="M635" s="37"/>
      <c r="N635" s="294"/>
      <c r="O635" s="32"/>
      <c r="P635" s="567"/>
      <c r="Q635" s="567"/>
    </row>
    <row r="636" spans="1:17" x14ac:dyDescent="0.25">
      <c r="A636" s="582">
        <v>594</v>
      </c>
      <c r="B636" s="208" t="s">
        <v>2404</v>
      </c>
      <c r="C636" s="40"/>
      <c r="D636" s="36"/>
      <c r="E636" s="86"/>
      <c r="F636" s="583"/>
      <c r="G636" s="44"/>
      <c r="H636" s="36"/>
      <c r="I636" s="37">
        <f t="shared" si="79"/>
        <v>0</v>
      </c>
      <c r="J636" s="294"/>
      <c r="K636" s="46"/>
      <c r="L636" s="40"/>
      <c r="M636" s="37"/>
      <c r="N636" s="294"/>
      <c r="O636" s="32"/>
      <c r="P636" s="567"/>
      <c r="Q636" s="567"/>
    </row>
    <row r="637" spans="1:17" x14ac:dyDescent="0.25">
      <c r="A637" s="582">
        <v>595</v>
      </c>
      <c r="B637" s="208" t="s">
        <v>2362</v>
      </c>
      <c r="C637" s="40"/>
      <c r="D637" s="36"/>
      <c r="E637" s="86"/>
      <c r="F637" s="583"/>
      <c r="G637" s="44"/>
      <c r="H637" s="36"/>
      <c r="I637" s="37">
        <f t="shared" si="79"/>
        <v>0</v>
      </c>
      <c r="J637" s="294"/>
      <c r="K637" s="46"/>
      <c r="L637" s="40"/>
      <c r="M637" s="37"/>
      <c r="N637" s="294"/>
      <c r="O637" s="32"/>
      <c r="P637" s="567"/>
      <c r="Q637" s="567"/>
    </row>
    <row r="638" spans="1:17" x14ac:dyDescent="0.25">
      <c r="A638" s="582"/>
      <c r="B638" s="599" t="s">
        <v>2405</v>
      </c>
      <c r="C638" s="40"/>
      <c r="D638" s="36"/>
      <c r="E638" s="86"/>
      <c r="F638" s="583"/>
      <c r="G638" s="44"/>
      <c r="H638" s="36"/>
      <c r="I638" s="37">
        <f t="shared" si="79"/>
        <v>0</v>
      </c>
      <c r="J638" s="294"/>
      <c r="K638" s="46"/>
      <c r="L638" s="40"/>
      <c r="M638" s="37"/>
      <c r="N638" s="294"/>
      <c r="O638" s="32"/>
      <c r="P638" s="567"/>
      <c r="Q638" s="567"/>
    </row>
    <row r="639" spans="1:17" x14ac:dyDescent="0.25">
      <c r="A639" s="582">
        <v>596</v>
      </c>
      <c r="B639" s="208" t="s">
        <v>2406</v>
      </c>
      <c r="C639" s="40"/>
      <c r="D639" s="36"/>
      <c r="E639" s="86"/>
      <c r="F639" s="583"/>
      <c r="G639" s="44"/>
      <c r="H639" s="36"/>
      <c r="I639" s="37">
        <f t="shared" si="79"/>
        <v>0</v>
      </c>
      <c r="J639" s="294"/>
      <c r="K639" s="46"/>
      <c r="L639" s="40"/>
      <c r="M639" s="37"/>
      <c r="N639" s="294"/>
      <c r="O639" s="32"/>
      <c r="P639" s="567"/>
      <c r="Q639" s="567"/>
    </row>
    <row r="640" spans="1:17" x14ac:dyDescent="0.25">
      <c r="A640" s="582">
        <v>597</v>
      </c>
      <c r="B640" s="208" t="s">
        <v>2407</v>
      </c>
      <c r="C640" s="40"/>
      <c r="D640" s="36"/>
      <c r="E640" s="86"/>
      <c r="F640" s="583"/>
      <c r="G640" s="44"/>
      <c r="H640" s="36"/>
      <c r="I640" s="37">
        <f t="shared" si="79"/>
        <v>0</v>
      </c>
      <c r="J640" s="294"/>
      <c r="K640" s="46"/>
      <c r="L640" s="40"/>
      <c r="M640" s="37"/>
      <c r="N640" s="294"/>
      <c r="O640" s="32"/>
      <c r="P640" s="567"/>
      <c r="Q640" s="567"/>
    </row>
    <row r="641" spans="1:17" x14ac:dyDescent="0.25">
      <c r="A641" s="582">
        <v>598</v>
      </c>
      <c r="B641" s="208" t="s">
        <v>2408</v>
      </c>
      <c r="C641" s="40"/>
      <c r="D641" s="36"/>
      <c r="E641" s="86"/>
      <c r="F641" s="583"/>
      <c r="G641" s="44"/>
      <c r="H641" s="36"/>
      <c r="I641" s="37">
        <f t="shared" si="79"/>
        <v>0</v>
      </c>
      <c r="J641" s="294"/>
      <c r="K641" s="46"/>
      <c r="L641" s="40"/>
      <c r="M641" s="37"/>
      <c r="N641" s="294"/>
      <c r="O641" s="32"/>
      <c r="P641" s="567"/>
      <c r="Q641" s="567"/>
    </row>
    <row r="642" spans="1:17" x14ac:dyDescent="0.25">
      <c r="A642" s="582">
        <v>599</v>
      </c>
      <c r="B642" s="208" t="s">
        <v>2409</v>
      </c>
      <c r="C642" s="40"/>
      <c r="D642" s="36"/>
      <c r="E642" s="86"/>
      <c r="F642" s="583"/>
      <c r="G642" s="44"/>
      <c r="H642" s="36"/>
      <c r="I642" s="37">
        <f t="shared" si="79"/>
        <v>0</v>
      </c>
      <c r="J642" s="294"/>
      <c r="K642" s="46"/>
      <c r="L642" s="40"/>
      <c r="M642" s="37"/>
      <c r="N642" s="294"/>
      <c r="O642" s="32"/>
      <c r="P642" s="567"/>
      <c r="Q642" s="567"/>
    </row>
    <row r="643" spans="1:17" x14ac:dyDescent="0.25">
      <c r="A643" s="582">
        <v>600</v>
      </c>
      <c r="B643" s="208" t="s">
        <v>2410</v>
      </c>
      <c r="C643" s="40"/>
      <c r="D643" s="36"/>
      <c r="E643" s="86"/>
      <c r="F643" s="583"/>
      <c r="G643" s="44"/>
      <c r="H643" s="36"/>
      <c r="I643" s="37">
        <f t="shared" si="79"/>
        <v>0</v>
      </c>
      <c r="J643" s="294"/>
      <c r="K643" s="46"/>
      <c r="L643" s="40"/>
      <c r="M643" s="37"/>
      <c r="N643" s="294"/>
      <c r="O643" s="32"/>
      <c r="P643" s="567"/>
      <c r="Q643" s="567"/>
    </row>
    <row r="644" spans="1:17" x14ac:dyDescent="0.25">
      <c r="A644" s="582">
        <v>601</v>
      </c>
      <c r="B644" s="208" t="s">
        <v>811</v>
      </c>
      <c r="C644" s="40"/>
      <c r="D644" s="36"/>
      <c r="E644" s="86"/>
      <c r="F644" s="583"/>
      <c r="G644" s="44"/>
      <c r="H644" s="36"/>
      <c r="I644" s="37">
        <f t="shared" si="79"/>
        <v>0</v>
      </c>
      <c r="J644" s="294"/>
      <c r="K644" s="46"/>
      <c r="L644" s="40"/>
      <c r="M644" s="37"/>
      <c r="N644" s="294"/>
      <c r="O644" s="32"/>
      <c r="P644" s="567"/>
      <c r="Q644" s="567"/>
    </row>
    <row r="645" spans="1:17" x14ac:dyDescent="0.25">
      <c r="A645" s="582">
        <v>602</v>
      </c>
      <c r="B645" s="208" t="s">
        <v>2278</v>
      </c>
      <c r="C645" s="40"/>
      <c r="D645" s="36"/>
      <c r="E645" s="86"/>
      <c r="F645" s="583"/>
      <c r="G645" s="44"/>
      <c r="H645" s="36"/>
      <c r="I645" s="37">
        <f t="shared" si="79"/>
        <v>0</v>
      </c>
      <c r="J645" s="294"/>
      <c r="K645" s="46"/>
      <c r="L645" s="40"/>
      <c r="M645" s="37"/>
      <c r="N645" s="294"/>
      <c r="O645" s="32"/>
      <c r="P645" s="567"/>
      <c r="Q645" s="567"/>
    </row>
    <row r="646" spans="1:17" x14ac:dyDescent="0.25">
      <c r="A646" s="582">
        <v>603</v>
      </c>
      <c r="B646" s="208" t="s">
        <v>2411</v>
      </c>
      <c r="C646" s="40"/>
      <c r="D646" s="36"/>
      <c r="E646" s="86"/>
      <c r="F646" s="583"/>
      <c r="G646" s="44"/>
      <c r="H646" s="36"/>
      <c r="I646" s="37">
        <f t="shared" si="79"/>
        <v>0</v>
      </c>
      <c r="J646" s="294"/>
      <c r="K646" s="46"/>
      <c r="L646" s="40"/>
      <c r="M646" s="37"/>
      <c r="N646" s="294"/>
      <c r="O646" s="32"/>
      <c r="P646" s="567"/>
      <c r="Q646" s="567"/>
    </row>
    <row r="647" spans="1:17" x14ac:dyDescent="0.25">
      <c r="A647" s="582"/>
      <c r="B647" s="107" t="s">
        <v>2412</v>
      </c>
      <c r="C647" s="40"/>
      <c r="D647" s="36"/>
      <c r="E647" s="86"/>
      <c r="F647" s="583"/>
      <c r="G647" s="44"/>
      <c r="H647" s="36"/>
      <c r="I647" s="37">
        <f t="shared" si="79"/>
        <v>0</v>
      </c>
      <c r="J647" s="294"/>
      <c r="K647" s="46"/>
      <c r="L647" s="40"/>
      <c r="M647" s="37"/>
      <c r="N647" s="294"/>
      <c r="O647" s="32"/>
      <c r="P647" s="567"/>
      <c r="Q647" s="567"/>
    </row>
    <row r="648" spans="1:17" x14ac:dyDescent="0.25">
      <c r="A648" s="582"/>
      <c r="B648" s="208" t="s">
        <v>2413</v>
      </c>
      <c r="C648" s="40"/>
      <c r="D648" s="36"/>
      <c r="E648" s="86"/>
      <c r="F648" s="583"/>
      <c r="G648" s="44"/>
      <c r="H648" s="36"/>
      <c r="I648" s="37">
        <f t="shared" si="79"/>
        <v>0</v>
      </c>
      <c r="J648" s="294"/>
      <c r="K648" s="46"/>
      <c r="L648" s="40"/>
      <c r="M648" s="37"/>
      <c r="N648" s="294"/>
      <c r="O648" s="32"/>
      <c r="P648" s="567"/>
      <c r="Q648" s="567"/>
    </row>
    <row r="649" spans="1:17" x14ac:dyDescent="0.25">
      <c r="A649" s="582"/>
      <c r="B649" s="208" t="s">
        <v>2414</v>
      </c>
      <c r="C649" s="40"/>
      <c r="D649" s="36"/>
      <c r="E649" s="86"/>
      <c r="F649" s="583"/>
      <c r="G649" s="44"/>
      <c r="H649" s="36"/>
      <c r="I649" s="37">
        <f t="shared" si="79"/>
        <v>0</v>
      </c>
      <c r="J649" s="294"/>
      <c r="K649" s="46"/>
      <c r="L649" s="40"/>
      <c r="M649" s="37"/>
      <c r="N649" s="294"/>
      <c r="O649" s="32"/>
      <c r="P649" s="567"/>
      <c r="Q649" s="567"/>
    </row>
    <row r="650" spans="1:17" x14ac:dyDescent="0.25">
      <c r="A650" s="582"/>
      <c r="B650" s="208" t="s">
        <v>2415</v>
      </c>
      <c r="C650" s="40"/>
      <c r="D650" s="36"/>
      <c r="E650" s="86"/>
      <c r="F650" s="583"/>
      <c r="G650" s="44"/>
      <c r="H650" s="36"/>
      <c r="I650" s="37">
        <f t="shared" si="79"/>
        <v>0</v>
      </c>
      <c r="J650" s="294"/>
      <c r="K650" s="46"/>
      <c r="L650" s="40"/>
      <c r="M650" s="37"/>
      <c r="N650" s="294"/>
      <c r="O650" s="32"/>
      <c r="P650" s="567"/>
      <c r="Q650" s="567"/>
    </row>
    <row r="651" spans="1:17" x14ac:dyDescent="0.25">
      <c r="A651" s="582"/>
      <c r="B651" s="208" t="s">
        <v>2416</v>
      </c>
      <c r="C651" s="40"/>
      <c r="D651" s="36"/>
      <c r="E651" s="86"/>
      <c r="F651" s="583"/>
      <c r="G651" s="44"/>
      <c r="H651" s="36"/>
      <c r="I651" s="37">
        <f t="shared" si="79"/>
        <v>0</v>
      </c>
      <c r="J651" s="294"/>
      <c r="K651" s="46"/>
      <c r="L651" s="40"/>
      <c r="M651" s="37"/>
      <c r="N651" s="294"/>
      <c r="O651" s="32"/>
      <c r="P651" s="567"/>
      <c r="Q651" s="567"/>
    </row>
    <row r="652" spans="1:17" x14ac:dyDescent="0.25">
      <c r="A652" s="582"/>
      <c r="B652" s="208" t="s">
        <v>2417</v>
      </c>
      <c r="C652" s="40"/>
      <c r="D652" s="36"/>
      <c r="E652" s="86"/>
      <c r="F652" s="583"/>
      <c r="G652" s="44"/>
      <c r="H652" s="36"/>
      <c r="I652" s="37">
        <f t="shared" si="79"/>
        <v>0</v>
      </c>
      <c r="J652" s="294"/>
      <c r="K652" s="46"/>
      <c r="L652" s="40"/>
      <c r="M652" s="37"/>
      <c r="N652" s="294"/>
      <c r="O652" s="32"/>
      <c r="P652" s="567"/>
      <c r="Q652" s="567"/>
    </row>
    <row r="653" spans="1:17" x14ac:dyDescent="0.25">
      <c r="A653" s="582"/>
      <c r="B653" s="208" t="s">
        <v>2418</v>
      </c>
      <c r="C653" s="40"/>
      <c r="D653" s="36"/>
      <c r="E653" s="86"/>
      <c r="F653" s="583"/>
      <c r="G653" s="44"/>
      <c r="H653" s="36"/>
      <c r="I653" s="37">
        <f t="shared" si="79"/>
        <v>0</v>
      </c>
      <c r="J653" s="294"/>
      <c r="K653" s="46"/>
      <c r="L653" s="40"/>
      <c r="M653" s="37"/>
      <c r="N653" s="294"/>
      <c r="O653" s="32"/>
      <c r="P653" s="567"/>
      <c r="Q653" s="567"/>
    </row>
    <row r="654" spans="1:17" x14ac:dyDescent="0.25">
      <c r="A654" s="582"/>
      <c r="B654" s="208" t="s">
        <v>2419</v>
      </c>
      <c r="C654" s="40"/>
      <c r="D654" s="36"/>
      <c r="E654" s="86"/>
      <c r="F654" s="583"/>
      <c r="G654" s="44"/>
      <c r="H654" s="36"/>
      <c r="I654" s="37">
        <f t="shared" ref="I654:I672" si="80">H654*E654</f>
        <v>0</v>
      </c>
      <c r="J654" s="294"/>
      <c r="K654" s="46"/>
      <c r="L654" s="40"/>
      <c r="M654" s="37"/>
      <c r="N654" s="294"/>
      <c r="O654" s="32"/>
      <c r="P654" s="567"/>
      <c r="Q654" s="567"/>
    </row>
    <row r="655" spans="1:17" x14ac:dyDescent="0.25">
      <c r="A655" s="582"/>
      <c r="B655" s="208" t="s">
        <v>2420</v>
      </c>
      <c r="C655" s="40"/>
      <c r="D655" s="36"/>
      <c r="E655" s="86"/>
      <c r="F655" s="583"/>
      <c r="G655" s="44"/>
      <c r="H655" s="36"/>
      <c r="I655" s="37">
        <f t="shared" si="80"/>
        <v>0</v>
      </c>
      <c r="J655" s="294"/>
      <c r="K655" s="46"/>
      <c r="L655" s="40"/>
      <c r="M655" s="37"/>
      <c r="N655" s="294"/>
      <c r="O655" s="32"/>
      <c r="P655" s="567"/>
      <c r="Q655" s="567"/>
    </row>
    <row r="656" spans="1:17" x14ac:dyDescent="0.25">
      <c r="A656" s="582"/>
      <c r="B656" s="208" t="s">
        <v>2421</v>
      </c>
      <c r="C656" s="40"/>
      <c r="D656" s="36"/>
      <c r="E656" s="86"/>
      <c r="F656" s="583"/>
      <c r="G656" s="44"/>
      <c r="H656" s="36"/>
      <c r="I656" s="37">
        <f t="shared" si="80"/>
        <v>0</v>
      </c>
      <c r="J656" s="294"/>
      <c r="K656" s="46"/>
      <c r="L656" s="40"/>
      <c r="M656" s="37"/>
      <c r="N656" s="294"/>
      <c r="O656" s="32"/>
      <c r="P656" s="567"/>
      <c r="Q656" s="567"/>
    </row>
    <row r="657" spans="1:17" x14ac:dyDescent="0.25">
      <c r="A657" s="582"/>
      <c r="B657" s="208" t="s">
        <v>2422</v>
      </c>
      <c r="C657" s="40"/>
      <c r="D657" s="36"/>
      <c r="E657" s="86"/>
      <c r="F657" s="583"/>
      <c r="G657" s="44"/>
      <c r="H657" s="36"/>
      <c r="I657" s="37">
        <f t="shared" si="80"/>
        <v>0</v>
      </c>
      <c r="J657" s="294"/>
      <c r="K657" s="46"/>
      <c r="L657" s="40"/>
      <c r="M657" s="37"/>
      <c r="N657" s="294"/>
      <c r="O657" s="32"/>
      <c r="P657" s="567"/>
      <c r="Q657" s="567"/>
    </row>
    <row r="658" spans="1:17" x14ac:dyDescent="0.25">
      <c r="A658" s="582"/>
      <c r="B658" s="208" t="s">
        <v>2423</v>
      </c>
      <c r="C658" s="40"/>
      <c r="D658" s="36"/>
      <c r="E658" s="86"/>
      <c r="F658" s="583"/>
      <c r="G658" s="44"/>
      <c r="H658" s="36"/>
      <c r="I658" s="37">
        <f t="shared" si="80"/>
        <v>0</v>
      </c>
      <c r="J658" s="294"/>
      <c r="K658" s="46"/>
      <c r="L658" s="40"/>
      <c r="M658" s="37"/>
      <c r="N658" s="294"/>
      <c r="O658" s="32"/>
      <c r="P658" s="567"/>
      <c r="Q658" s="567"/>
    </row>
    <row r="659" spans="1:17" x14ac:dyDescent="0.25">
      <c r="A659" s="582"/>
      <c r="B659" s="208" t="s">
        <v>2424</v>
      </c>
      <c r="C659" s="40"/>
      <c r="D659" s="36"/>
      <c r="E659" s="86"/>
      <c r="F659" s="583"/>
      <c r="G659" s="44"/>
      <c r="H659" s="36"/>
      <c r="I659" s="37">
        <f t="shared" si="80"/>
        <v>0</v>
      </c>
      <c r="J659" s="294"/>
      <c r="K659" s="46"/>
      <c r="L659" s="40"/>
      <c r="M659" s="37"/>
      <c r="N659" s="294"/>
      <c r="O659" s="32"/>
      <c r="P659" s="567"/>
      <c r="Q659" s="567"/>
    </row>
    <row r="660" spans="1:17" x14ac:dyDescent="0.25">
      <c r="A660" s="582"/>
      <c r="B660" s="208" t="s">
        <v>2425</v>
      </c>
      <c r="C660" s="40"/>
      <c r="D660" s="36"/>
      <c r="E660" s="86"/>
      <c r="F660" s="583"/>
      <c r="G660" s="44"/>
      <c r="H660" s="36"/>
      <c r="I660" s="37">
        <f t="shared" si="80"/>
        <v>0</v>
      </c>
      <c r="J660" s="294"/>
      <c r="K660" s="46"/>
      <c r="L660" s="40"/>
      <c r="M660" s="37"/>
      <c r="N660" s="294"/>
      <c r="O660" s="32"/>
      <c r="P660" s="567"/>
      <c r="Q660" s="567"/>
    </row>
    <row r="661" spans="1:17" x14ac:dyDescent="0.25">
      <c r="A661" s="582"/>
      <c r="B661" s="208" t="s">
        <v>2426</v>
      </c>
      <c r="C661" s="40"/>
      <c r="D661" s="36"/>
      <c r="E661" s="86"/>
      <c r="F661" s="583"/>
      <c r="G661" s="44"/>
      <c r="H661" s="36"/>
      <c r="I661" s="37">
        <f t="shared" si="80"/>
        <v>0</v>
      </c>
      <c r="J661" s="294"/>
      <c r="K661" s="46"/>
      <c r="L661" s="40"/>
      <c r="M661" s="37"/>
      <c r="N661" s="294"/>
      <c r="O661" s="32"/>
      <c r="P661" s="567"/>
      <c r="Q661" s="567"/>
    </row>
    <row r="662" spans="1:17" x14ac:dyDescent="0.25">
      <c r="A662" s="582"/>
      <c r="B662" s="208" t="s">
        <v>2427</v>
      </c>
      <c r="C662" s="40"/>
      <c r="D662" s="36"/>
      <c r="E662" s="86"/>
      <c r="F662" s="583"/>
      <c r="G662" s="44"/>
      <c r="H662" s="36"/>
      <c r="I662" s="37">
        <f t="shared" si="80"/>
        <v>0</v>
      </c>
      <c r="J662" s="294"/>
      <c r="K662" s="46"/>
      <c r="L662" s="40"/>
      <c r="M662" s="37"/>
      <c r="N662" s="294"/>
      <c r="O662" s="32"/>
      <c r="P662" s="567"/>
      <c r="Q662" s="567"/>
    </row>
    <row r="663" spans="1:17" x14ac:dyDescent="0.25">
      <c r="A663" s="582"/>
      <c r="B663" s="208" t="s">
        <v>2428</v>
      </c>
      <c r="C663" s="40"/>
      <c r="D663" s="36"/>
      <c r="E663" s="86"/>
      <c r="F663" s="583"/>
      <c r="G663" s="44"/>
      <c r="H663" s="36"/>
      <c r="I663" s="37">
        <f t="shared" si="80"/>
        <v>0</v>
      </c>
      <c r="J663" s="294"/>
      <c r="K663" s="46"/>
      <c r="L663" s="40"/>
      <c r="M663" s="37"/>
      <c r="N663" s="294"/>
      <c r="O663" s="32"/>
      <c r="P663" s="567"/>
      <c r="Q663" s="567"/>
    </row>
    <row r="664" spans="1:17" x14ac:dyDescent="0.25">
      <c r="A664" s="582"/>
      <c r="B664" s="208" t="s">
        <v>2429</v>
      </c>
      <c r="C664" s="40"/>
      <c r="D664" s="36"/>
      <c r="E664" s="86"/>
      <c r="F664" s="583"/>
      <c r="G664" s="44"/>
      <c r="H664" s="36"/>
      <c r="I664" s="37">
        <f t="shared" si="80"/>
        <v>0</v>
      </c>
      <c r="J664" s="294"/>
      <c r="K664" s="46"/>
      <c r="L664" s="40"/>
      <c r="M664" s="37"/>
      <c r="N664" s="294"/>
      <c r="O664" s="32"/>
      <c r="P664" s="567"/>
      <c r="Q664" s="567"/>
    </row>
    <row r="665" spans="1:17" x14ac:dyDescent="0.25">
      <c r="A665" s="582"/>
      <c r="B665" s="208" t="s">
        <v>2430</v>
      </c>
      <c r="C665" s="40"/>
      <c r="D665" s="36"/>
      <c r="E665" s="86"/>
      <c r="F665" s="583"/>
      <c r="G665" s="44"/>
      <c r="H665" s="36"/>
      <c r="I665" s="37">
        <f t="shared" si="80"/>
        <v>0</v>
      </c>
      <c r="J665" s="294"/>
      <c r="K665" s="46"/>
      <c r="L665" s="40"/>
      <c r="M665" s="37"/>
      <c r="N665" s="294"/>
      <c r="O665" s="32"/>
      <c r="P665" s="567"/>
      <c r="Q665" s="567"/>
    </row>
    <row r="666" spans="1:17" x14ac:dyDescent="0.25">
      <c r="A666" s="582"/>
      <c r="B666" s="208" t="s">
        <v>2431</v>
      </c>
      <c r="C666" s="40"/>
      <c r="D666" s="36"/>
      <c r="E666" s="86"/>
      <c r="F666" s="583"/>
      <c r="G666" s="44"/>
      <c r="H666" s="36"/>
      <c r="I666" s="37">
        <f t="shared" si="80"/>
        <v>0</v>
      </c>
      <c r="J666" s="294"/>
      <c r="K666" s="46"/>
      <c r="L666" s="40"/>
      <c r="M666" s="37"/>
      <c r="N666" s="294"/>
      <c r="O666" s="32"/>
      <c r="P666" s="567"/>
      <c r="Q666" s="567"/>
    </row>
    <row r="667" spans="1:17" x14ac:dyDescent="0.25">
      <c r="A667" s="582"/>
      <c r="B667" s="208" t="s">
        <v>2432</v>
      </c>
      <c r="C667" s="40"/>
      <c r="D667" s="36"/>
      <c r="E667" s="86"/>
      <c r="F667" s="583"/>
      <c r="G667" s="44"/>
      <c r="H667" s="36"/>
      <c r="I667" s="37">
        <f t="shared" si="80"/>
        <v>0</v>
      </c>
      <c r="J667" s="294"/>
      <c r="K667" s="46"/>
      <c r="L667" s="40"/>
      <c r="M667" s="37"/>
      <c r="N667" s="294"/>
      <c r="O667" s="32"/>
      <c r="P667" s="567"/>
      <c r="Q667" s="567"/>
    </row>
    <row r="668" spans="1:17" x14ac:dyDescent="0.25">
      <c r="A668" s="582"/>
      <c r="B668" s="208" t="s">
        <v>2433</v>
      </c>
      <c r="C668" s="40"/>
      <c r="D668" s="36"/>
      <c r="E668" s="86"/>
      <c r="F668" s="583"/>
      <c r="G668" s="44"/>
      <c r="H668" s="36"/>
      <c r="I668" s="37">
        <f t="shared" si="80"/>
        <v>0</v>
      </c>
      <c r="J668" s="294"/>
      <c r="K668" s="46"/>
      <c r="L668" s="40"/>
      <c r="M668" s="37"/>
      <c r="N668" s="294"/>
      <c r="O668" s="32"/>
      <c r="P668" s="567"/>
      <c r="Q668" s="567"/>
    </row>
    <row r="669" spans="1:17" x14ac:dyDescent="0.25">
      <c r="A669" s="582"/>
      <c r="B669" s="107" t="s">
        <v>2434</v>
      </c>
      <c r="C669" s="40"/>
      <c r="D669" s="36"/>
      <c r="E669" s="86"/>
      <c r="F669" s="583"/>
      <c r="G669" s="44"/>
      <c r="H669" s="36"/>
      <c r="I669" s="37">
        <f t="shared" si="80"/>
        <v>0</v>
      </c>
      <c r="J669" s="294"/>
      <c r="K669" s="46"/>
      <c r="L669" s="40"/>
      <c r="M669" s="37"/>
      <c r="N669" s="294"/>
      <c r="O669" s="32"/>
      <c r="P669" s="567"/>
      <c r="Q669" s="567"/>
    </row>
    <row r="670" spans="1:17" x14ac:dyDescent="0.25">
      <c r="A670" s="582"/>
      <c r="B670" s="208" t="s">
        <v>2435</v>
      </c>
      <c r="C670" s="40"/>
      <c r="D670" s="36"/>
      <c r="E670" s="86"/>
      <c r="F670" s="583"/>
      <c r="G670" s="44"/>
      <c r="H670" s="36"/>
      <c r="I670" s="37">
        <f t="shared" si="80"/>
        <v>0</v>
      </c>
      <c r="J670" s="294"/>
      <c r="K670" s="46"/>
      <c r="L670" s="40"/>
      <c r="M670" s="37"/>
      <c r="N670" s="294"/>
      <c r="O670" s="32"/>
      <c r="P670" s="567"/>
      <c r="Q670" s="567"/>
    </row>
    <row r="671" spans="1:17" x14ac:dyDescent="0.25">
      <c r="A671" s="582"/>
      <c r="B671" s="208" t="s">
        <v>2436</v>
      </c>
      <c r="C671" s="40"/>
      <c r="D671" s="36"/>
      <c r="E671" s="86"/>
      <c r="F671" s="583"/>
      <c r="G671" s="44"/>
      <c r="H671" s="36"/>
      <c r="I671" s="37">
        <f t="shared" si="80"/>
        <v>0</v>
      </c>
      <c r="J671" s="294"/>
      <c r="K671" s="46"/>
      <c r="L671" s="40"/>
      <c r="M671" s="37"/>
      <c r="N671" s="294"/>
      <c r="O671" s="32"/>
      <c r="P671" s="567"/>
      <c r="Q671" s="567"/>
    </row>
    <row r="672" spans="1:17" x14ac:dyDescent="0.25">
      <c r="A672" s="582"/>
      <c r="B672" s="208" t="s">
        <v>2437</v>
      </c>
      <c r="C672" s="40"/>
      <c r="D672" s="36"/>
      <c r="E672" s="86"/>
      <c r="F672" s="583"/>
      <c r="G672" s="44"/>
      <c r="H672" s="36"/>
      <c r="I672" s="37">
        <f t="shared" si="80"/>
        <v>0</v>
      </c>
      <c r="J672" s="294"/>
      <c r="K672" s="46"/>
      <c r="L672" s="40"/>
      <c r="M672" s="37"/>
      <c r="N672" s="294"/>
      <c r="O672" s="32"/>
      <c r="P672" s="567"/>
      <c r="Q672" s="567"/>
    </row>
    <row r="673" spans="1:17" ht="13.5" thickBot="1" x14ac:dyDescent="0.3">
      <c r="A673" s="582"/>
      <c r="B673" s="208" t="s">
        <v>2438</v>
      </c>
      <c r="C673" s="40"/>
      <c r="D673" s="36"/>
      <c r="E673" s="86"/>
      <c r="F673" s="583"/>
      <c r="G673" s="44"/>
      <c r="H673" s="36"/>
      <c r="I673" s="37"/>
      <c r="J673" s="294"/>
      <c r="K673" s="46"/>
      <c r="L673" s="40"/>
      <c r="M673" s="37"/>
      <c r="N673" s="294"/>
      <c r="O673" s="32"/>
      <c r="P673" s="567"/>
      <c r="Q673" s="567"/>
    </row>
    <row r="674" spans="1:17" ht="14.25" thickTop="1" thickBot="1" x14ac:dyDescent="0.3">
      <c r="A674" s="588"/>
      <c r="B674" s="589" t="s">
        <v>77</v>
      </c>
      <c r="C674" s="590"/>
      <c r="D674" s="591"/>
      <c r="E674" s="592"/>
      <c r="F674" s="593"/>
      <c r="G674" s="413">
        <f>SUM(G13:G673)</f>
        <v>2110668.77</v>
      </c>
      <c r="H674" s="590"/>
      <c r="I674" s="413">
        <f>SUM(I13:I673)</f>
        <v>2110668.77</v>
      </c>
      <c r="J674" s="592"/>
      <c r="K674" s="80">
        <f>SUM(K442:K673)</f>
        <v>0</v>
      </c>
      <c r="L674" s="590"/>
      <c r="M674" s="80">
        <f>SUM(M442:M673)</f>
        <v>0</v>
      </c>
      <c r="N674" s="592"/>
      <c r="O674" s="80">
        <f>SUM(O442:O673)</f>
        <v>0</v>
      </c>
      <c r="P674" s="567"/>
      <c r="Q674" s="567"/>
    </row>
    <row r="675" spans="1:17" ht="13.5" thickTop="1" x14ac:dyDescent="0.25">
      <c r="A675" s="594" t="s">
        <v>5</v>
      </c>
      <c r="B675" s="568"/>
      <c r="C675" s="567"/>
      <c r="D675" s="568" t="s">
        <v>6</v>
      </c>
      <c r="E675" s="568"/>
      <c r="F675" s="569"/>
      <c r="G675" s="22"/>
      <c r="H675" s="567"/>
      <c r="I675" s="22"/>
      <c r="J675" s="567"/>
      <c r="K675" s="22"/>
      <c r="L675" s="595"/>
      <c r="M675" s="23" t="s">
        <v>7</v>
      </c>
      <c r="N675" s="567"/>
      <c r="P675" s="567"/>
      <c r="Q675" s="567"/>
    </row>
    <row r="676" spans="1:17" x14ac:dyDescent="0.25">
      <c r="A676" s="594"/>
      <c r="B676" s="594"/>
      <c r="C676" s="595"/>
      <c r="D676" s="594" t="s">
        <v>8</v>
      </c>
      <c r="E676" s="594"/>
      <c r="F676" s="596"/>
      <c r="H676" s="595"/>
      <c r="I676" s="273"/>
      <c r="J676" s="595"/>
      <c r="L676" s="595"/>
      <c r="N676" s="595"/>
      <c r="P676" s="567"/>
      <c r="Q676" s="567"/>
    </row>
    <row r="677" spans="1:17" x14ac:dyDescent="0.25">
      <c r="A677" s="594"/>
      <c r="B677" s="594"/>
      <c r="C677" s="595"/>
      <c r="D677" s="595"/>
      <c r="E677" s="594"/>
      <c r="F677" s="596"/>
      <c r="H677" s="595"/>
      <c r="I677" s="273"/>
      <c r="J677" s="595"/>
      <c r="L677" s="595"/>
      <c r="N677" s="595"/>
      <c r="P677" s="567"/>
      <c r="Q677" s="567"/>
    </row>
    <row r="678" spans="1:17" x14ac:dyDescent="0.25">
      <c r="A678" s="594"/>
      <c r="B678" s="594"/>
      <c r="C678" s="595"/>
      <c r="D678" s="595"/>
      <c r="E678" s="594"/>
      <c r="F678" s="596"/>
      <c r="H678" s="595"/>
      <c r="J678" s="595"/>
      <c r="L678" s="595"/>
      <c r="N678" s="595"/>
      <c r="P678" s="567"/>
      <c r="Q678" s="567"/>
    </row>
    <row r="679" spans="1:17" x14ac:dyDescent="0.25">
      <c r="A679" s="696" t="s">
        <v>604</v>
      </c>
      <c r="B679" s="696"/>
      <c r="C679" s="567"/>
      <c r="D679" s="696" t="s">
        <v>9</v>
      </c>
      <c r="E679" s="696"/>
      <c r="F679" s="696"/>
      <c r="G679" s="20"/>
      <c r="H679" s="696" t="s">
        <v>10</v>
      </c>
      <c r="I679" s="696"/>
      <c r="J679" s="696"/>
      <c r="K679" s="20"/>
      <c r="L679" s="567"/>
      <c r="M679" s="696" t="s">
        <v>25</v>
      </c>
      <c r="N679" s="696"/>
      <c r="O679" s="696"/>
      <c r="P679" s="567"/>
      <c r="Q679" s="567"/>
    </row>
    <row r="680" spans="1:17" x14ac:dyDescent="0.25">
      <c r="A680" s="688" t="s">
        <v>11</v>
      </c>
      <c r="B680" s="688"/>
      <c r="C680" s="597"/>
      <c r="D680" s="688" t="s">
        <v>12</v>
      </c>
      <c r="E680" s="688"/>
      <c r="F680" s="688"/>
      <c r="G680" s="24"/>
      <c r="H680" s="688" t="s">
        <v>13</v>
      </c>
      <c r="I680" s="688"/>
      <c r="J680" s="688"/>
      <c r="K680" s="24"/>
      <c r="L680" s="597"/>
      <c r="M680" s="688" t="s">
        <v>26</v>
      </c>
      <c r="N680" s="688"/>
      <c r="O680" s="688"/>
      <c r="P680" s="567"/>
      <c r="Q680" s="567"/>
    </row>
    <row r="681" spans="1:17" x14ac:dyDescent="0.25">
      <c r="A681" s="594"/>
      <c r="B681" s="594"/>
      <c r="C681" s="595"/>
      <c r="D681" s="595"/>
      <c r="E681" s="594"/>
      <c r="F681" s="596"/>
      <c r="H681" s="595"/>
      <c r="J681" s="595"/>
      <c r="L681" s="595"/>
      <c r="N681" s="595"/>
      <c r="P681" s="595"/>
    </row>
    <row r="682" spans="1:17" x14ac:dyDescent="0.25">
      <c r="A682" s="594"/>
      <c r="B682" s="594"/>
      <c r="C682" s="595"/>
      <c r="D682" s="595"/>
      <c r="E682" s="594"/>
      <c r="F682" s="596"/>
      <c r="H682" s="595"/>
      <c r="J682" s="595"/>
      <c r="L682" s="595"/>
      <c r="N682" s="595"/>
      <c r="P682" s="595"/>
    </row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</sheetData>
  <mergeCells count="26">
    <mergeCell ref="A679:B679"/>
    <mergeCell ref="D679:F679"/>
    <mergeCell ref="H679:J679"/>
    <mergeCell ref="M679:O679"/>
    <mergeCell ref="A680:B680"/>
    <mergeCell ref="D680:F680"/>
    <mergeCell ref="H680:J680"/>
    <mergeCell ref="M680:O680"/>
    <mergeCell ref="A1:O1"/>
    <mergeCell ref="A2:O2"/>
    <mergeCell ref="C4:E4"/>
    <mergeCell ref="F4:I4"/>
    <mergeCell ref="C5:E5"/>
    <mergeCell ref="N10:O11"/>
    <mergeCell ref="C6:E6"/>
    <mergeCell ref="H9:O9"/>
    <mergeCell ref="E10:F11"/>
    <mergeCell ref="G10:G11"/>
    <mergeCell ref="H10:I11"/>
    <mergeCell ref="J10:K11"/>
    <mergeCell ref="C7:E7"/>
    <mergeCell ref="A9:A11"/>
    <mergeCell ref="B9:B11"/>
    <mergeCell ref="C9:D9"/>
    <mergeCell ref="E9:G9"/>
    <mergeCell ref="L10:M11"/>
  </mergeCells>
  <phoneticPr fontId="12" type="noConversion"/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370"/>
  <sheetViews>
    <sheetView showWhiteSpace="0" view="pageLayout" zoomScale="85" zoomScaleNormal="100" zoomScalePageLayoutView="85" workbookViewId="0">
      <selection sqref="A1:O41"/>
    </sheetView>
  </sheetViews>
  <sheetFormatPr defaultColWidth="9.140625" defaultRowHeight="12.75" x14ac:dyDescent="0.25"/>
  <cols>
    <col min="1" max="1" width="5.42578125" style="8" customWidth="1"/>
    <col min="2" max="2" width="31.28515625" style="8" customWidth="1"/>
    <col min="3" max="4" width="8.85546875" style="4" customWidth="1"/>
    <col min="5" max="5" width="9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x14ac:dyDescent="0.25">
      <c r="A3" s="5"/>
      <c r="B3" s="5"/>
      <c r="C3" s="605"/>
      <c r="D3" s="605"/>
      <c r="E3" s="5"/>
      <c r="F3" s="16"/>
      <c r="G3" s="20"/>
      <c r="H3" s="605"/>
      <c r="I3" s="20"/>
      <c r="J3" s="605"/>
      <c r="K3" s="20"/>
      <c r="L3" s="605"/>
      <c r="M3" s="20"/>
      <c r="N3" s="28"/>
      <c r="O3" s="20"/>
      <c r="P3" s="28"/>
      <c r="Q3" s="28"/>
    </row>
    <row r="4" spans="1:17" x14ac:dyDescent="0.25">
      <c r="A4" s="5" t="s">
        <v>0</v>
      </c>
      <c r="B4" s="5"/>
      <c r="C4" s="673" t="s">
        <v>1</v>
      </c>
      <c r="D4" s="673"/>
      <c r="E4" s="673"/>
      <c r="F4" s="652"/>
      <c r="G4" s="652"/>
      <c r="H4" s="652"/>
      <c r="I4" s="652"/>
      <c r="J4" s="605"/>
      <c r="K4" s="20"/>
      <c r="L4" s="605"/>
      <c r="M4" s="20"/>
      <c r="N4" s="28"/>
      <c r="O4" s="20"/>
      <c r="P4" s="28"/>
      <c r="Q4" s="28"/>
    </row>
    <row r="5" spans="1:17" x14ac:dyDescent="0.25">
      <c r="A5" s="5" t="s">
        <v>16</v>
      </c>
      <c r="B5" s="5"/>
      <c r="C5" s="672"/>
      <c r="D5" s="672"/>
      <c r="E5" s="672"/>
      <c r="F5" s="17"/>
      <c r="G5" s="21"/>
      <c r="H5" s="604"/>
      <c r="I5" s="21"/>
      <c r="J5" s="605"/>
      <c r="K5" s="20"/>
      <c r="L5" s="605"/>
      <c r="M5" s="20"/>
      <c r="N5" s="28"/>
      <c r="O5" s="20"/>
      <c r="P5" s="28"/>
      <c r="Q5" s="28"/>
    </row>
    <row r="6" spans="1:17" x14ac:dyDescent="0.25">
      <c r="A6" s="5" t="s">
        <v>17</v>
      </c>
      <c r="B6" s="5"/>
      <c r="C6" s="672" t="s">
        <v>2505</v>
      </c>
      <c r="D6" s="672"/>
      <c r="E6" s="672"/>
      <c r="F6" s="17"/>
      <c r="G6" s="21"/>
      <c r="H6" s="604"/>
      <c r="I6" s="21"/>
      <c r="J6" s="605"/>
      <c r="K6" s="20"/>
      <c r="L6" s="605"/>
      <c r="M6" s="20"/>
      <c r="N6" s="28"/>
      <c r="O6" s="20"/>
      <c r="P6" s="28"/>
      <c r="Q6" s="28"/>
    </row>
    <row r="7" spans="1:17" x14ac:dyDescent="0.25">
      <c r="A7" s="5" t="s">
        <v>18</v>
      </c>
      <c r="B7" s="5"/>
      <c r="C7" s="673"/>
      <c r="D7" s="673"/>
      <c r="E7" s="673"/>
      <c r="F7" s="17"/>
      <c r="G7" s="21"/>
      <c r="H7" s="604"/>
      <c r="I7" s="21"/>
      <c r="J7" s="605"/>
      <c r="K7" s="20"/>
      <c r="L7" s="605"/>
      <c r="M7" s="20"/>
      <c r="N7" s="28"/>
      <c r="O7" s="20"/>
      <c r="P7" s="28"/>
      <c r="Q7" s="28"/>
    </row>
    <row r="8" spans="1:17" ht="13.5" thickBot="1" x14ac:dyDescent="0.3">
      <c r="A8" s="5"/>
      <c r="B8" s="5"/>
      <c r="C8" s="604"/>
      <c r="D8" s="604"/>
      <c r="E8" s="604"/>
      <c r="F8" s="17"/>
      <c r="G8" s="21"/>
      <c r="H8" s="604"/>
      <c r="I8" s="21"/>
      <c r="J8" s="605"/>
      <c r="K8" s="20"/>
      <c r="L8" s="605"/>
      <c r="M8" s="20"/>
      <c r="N8" s="28"/>
      <c r="O8" s="20"/>
      <c r="P8" s="28"/>
      <c r="Q8" s="28"/>
    </row>
    <row r="9" spans="1:17" ht="13.5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ht="13.5" thickBot="1" x14ac:dyDescent="0.3">
      <c r="A11" s="676"/>
      <c r="B11" s="679"/>
      <c r="C11" s="607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x14ac:dyDescent="0.25">
      <c r="A12" s="48"/>
      <c r="B12" s="87"/>
      <c r="C12" s="50"/>
      <c r="D12" s="51"/>
      <c r="E12" s="52"/>
      <c r="F12" s="53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x14ac:dyDescent="0.25">
      <c r="A13" s="33">
        <v>1</v>
      </c>
      <c r="B13" s="42" t="s">
        <v>2522</v>
      </c>
      <c r="C13" s="40"/>
      <c r="D13" s="35">
        <f>H13+J13+L13+N13</f>
        <v>5</v>
      </c>
      <c r="E13" s="86">
        <v>24.63</v>
      </c>
      <c r="F13" s="200" t="s">
        <v>40</v>
      </c>
      <c r="G13" s="44">
        <f t="shared" ref="G13:G33" si="0">E13*D13</f>
        <v>123.14999999999999</v>
      </c>
      <c r="H13" s="194">
        <v>5</v>
      </c>
      <c r="I13" s="37">
        <f t="shared" ref="I13:I33" si="1">H13*E13</f>
        <v>123.14999999999999</v>
      </c>
      <c r="J13" s="96"/>
      <c r="K13" s="46">
        <f t="shared" ref="K13:K32" si="2">J13*E13</f>
        <v>0</v>
      </c>
      <c r="L13" s="194"/>
      <c r="M13" s="37">
        <f t="shared" ref="M13:M32" si="3">L13*E13</f>
        <v>0</v>
      </c>
      <c r="N13" s="96"/>
      <c r="O13" s="32">
        <f t="shared" ref="O13:O32" si="4">N13*E13</f>
        <v>0</v>
      </c>
      <c r="P13" s="28">
        <f t="shared" ref="P13:P21" si="5">N13+L13+J13+H13</f>
        <v>5</v>
      </c>
      <c r="Q13" s="28">
        <f t="shared" ref="Q13:Q21" si="6">P13-D13</f>
        <v>0</v>
      </c>
    </row>
    <row r="14" spans="1:17" x14ac:dyDescent="0.25">
      <c r="A14" s="33">
        <v>2</v>
      </c>
      <c r="B14" s="42" t="s">
        <v>73</v>
      </c>
      <c r="C14" s="40"/>
      <c r="D14" s="35">
        <f t="shared" ref="D14:D32" si="7">H14+J14+L14+N14</f>
        <v>5</v>
      </c>
      <c r="E14" s="86">
        <v>91</v>
      </c>
      <c r="F14" s="200" t="s">
        <v>40</v>
      </c>
      <c r="G14" s="44">
        <f t="shared" si="0"/>
        <v>455</v>
      </c>
      <c r="H14" s="194">
        <v>5</v>
      </c>
      <c r="I14" s="37">
        <f t="shared" si="1"/>
        <v>455</v>
      </c>
      <c r="J14" s="96"/>
      <c r="K14" s="46">
        <f t="shared" si="2"/>
        <v>0</v>
      </c>
      <c r="L14" s="194"/>
      <c r="M14" s="37">
        <f t="shared" si="3"/>
        <v>0</v>
      </c>
      <c r="N14" s="96"/>
      <c r="O14" s="32">
        <f t="shared" si="4"/>
        <v>0</v>
      </c>
      <c r="P14" s="28">
        <f t="shared" si="5"/>
        <v>5</v>
      </c>
      <c r="Q14" s="28">
        <f t="shared" si="6"/>
        <v>0</v>
      </c>
    </row>
    <row r="15" spans="1:17" x14ac:dyDescent="0.25">
      <c r="A15" s="33">
        <v>3</v>
      </c>
      <c r="B15" s="42" t="s">
        <v>2506</v>
      </c>
      <c r="C15" s="40"/>
      <c r="D15" s="35">
        <f t="shared" si="7"/>
        <v>10</v>
      </c>
      <c r="E15" s="86">
        <v>96.51</v>
      </c>
      <c r="F15" s="200" t="s">
        <v>254</v>
      </c>
      <c r="G15" s="44">
        <f t="shared" si="0"/>
        <v>965.1</v>
      </c>
      <c r="H15" s="194">
        <v>10</v>
      </c>
      <c r="I15" s="37">
        <f t="shared" si="1"/>
        <v>965.1</v>
      </c>
      <c r="J15" s="96"/>
      <c r="K15" s="46">
        <f t="shared" si="2"/>
        <v>0</v>
      </c>
      <c r="L15" s="194"/>
      <c r="M15" s="37">
        <f t="shared" si="3"/>
        <v>0</v>
      </c>
      <c r="N15" s="96"/>
      <c r="O15" s="32">
        <f t="shared" si="4"/>
        <v>0</v>
      </c>
      <c r="P15" s="28">
        <f t="shared" si="5"/>
        <v>10</v>
      </c>
      <c r="Q15" s="28">
        <f t="shared" si="6"/>
        <v>0</v>
      </c>
    </row>
    <row r="16" spans="1:17" x14ac:dyDescent="0.25">
      <c r="A16" s="33">
        <v>4</v>
      </c>
      <c r="B16" s="42" t="s">
        <v>2507</v>
      </c>
      <c r="C16" s="40"/>
      <c r="D16" s="35">
        <f t="shared" si="7"/>
        <v>10</v>
      </c>
      <c r="E16" s="86">
        <v>96.51</v>
      </c>
      <c r="F16" s="200" t="s">
        <v>254</v>
      </c>
      <c r="G16" s="44">
        <f t="shared" si="0"/>
        <v>965.1</v>
      </c>
      <c r="H16" s="194">
        <v>10</v>
      </c>
      <c r="I16" s="37">
        <f t="shared" si="1"/>
        <v>965.1</v>
      </c>
      <c r="J16" s="96"/>
      <c r="K16" s="46">
        <f t="shared" si="2"/>
        <v>0</v>
      </c>
      <c r="L16" s="194"/>
      <c r="M16" s="37">
        <f t="shared" si="3"/>
        <v>0</v>
      </c>
      <c r="N16" s="96"/>
      <c r="O16" s="32">
        <f t="shared" si="4"/>
        <v>0</v>
      </c>
      <c r="P16" s="28">
        <f t="shared" si="5"/>
        <v>10</v>
      </c>
      <c r="Q16" s="28">
        <f t="shared" si="6"/>
        <v>0</v>
      </c>
    </row>
    <row r="17" spans="1:17" x14ac:dyDescent="0.25">
      <c r="A17" s="33">
        <v>5</v>
      </c>
      <c r="B17" s="42" t="s">
        <v>2508</v>
      </c>
      <c r="C17" s="40"/>
      <c r="D17" s="35">
        <f t="shared" si="7"/>
        <v>1</v>
      </c>
      <c r="E17" s="86">
        <v>255.84</v>
      </c>
      <c r="F17" s="200" t="s">
        <v>212</v>
      </c>
      <c r="G17" s="44">
        <f t="shared" si="0"/>
        <v>255.84</v>
      </c>
      <c r="H17" s="194">
        <v>1</v>
      </c>
      <c r="I17" s="37">
        <f t="shared" si="1"/>
        <v>255.84</v>
      </c>
      <c r="J17" s="96"/>
      <c r="K17" s="46">
        <f t="shared" si="2"/>
        <v>0</v>
      </c>
      <c r="L17" s="194"/>
      <c r="M17" s="37">
        <f t="shared" si="3"/>
        <v>0</v>
      </c>
      <c r="N17" s="96"/>
      <c r="O17" s="32">
        <f t="shared" si="4"/>
        <v>0</v>
      </c>
      <c r="P17" s="28">
        <f t="shared" si="5"/>
        <v>1</v>
      </c>
      <c r="Q17" s="28">
        <f t="shared" si="6"/>
        <v>0</v>
      </c>
    </row>
    <row r="18" spans="1:17" x14ac:dyDescent="0.25">
      <c r="A18" s="33">
        <v>6</v>
      </c>
      <c r="B18" s="42" t="s">
        <v>2509</v>
      </c>
      <c r="C18" s="40"/>
      <c r="D18" s="35">
        <f t="shared" si="7"/>
        <v>5</v>
      </c>
      <c r="E18" s="86">
        <v>82.16</v>
      </c>
      <c r="F18" s="200" t="s">
        <v>45</v>
      </c>
      <c r="G18" s="44">
        <f t="shared" si="0"/>
        <v>410.79999999999995</v>
      </c>
      <c r="H18" s="194">
        <v>5</v>
      </c>
      <c r="I18" s="37">
        <f t="shared" si="1"/>
        <v>410.79999999999995</v>
      </c>
      <c r="J18" s="96"/>
      <c r="K18" s="46">
        <f t="shared" si="2"/>
        <v>0</v>
      </c>
      <c r="L18" s="194"/>
      <c r="M18" s="37">
        <f t="shared" si="3"/>
        <v>0</v>
      </c>
      <c r="N18" s="96"/>
      <c r="O18" s="32">
        <f t="shared" si="4"/>
        <v>0</v>
      </c>
      <c r="P18" s="28">
        <f t="shared" si="5"/>
        <v>5</v>
      </c>
      <c r="Q18" s="28">
        <f t="shared" si="6"/>
        <v>0</v>
      </c>
    </row>
    <row r="19" spans="1:17" x14ac:dyDescent="0.25">
      <c r="A19" s="33">
        <v>7</v>
      </c>
      <c r="B19" s="42" t="s">
        <v>2510</v>
      </c>
      <c r="C19" s="40"/>
      <c r="D19" s="35">
        <f t="shared" si="7"/>
        <v>10</v>
      </c>
      <c r="E19" s="86">
        <v>30</v>
      </c>
      <c r="F19" s="200" t="s">
        <v>45</v>
      </c>
      <c r="G19" s="44">
        <f t="shared" si="0"/>
        <v>300</v>
      </c>
      <c r="H19" s="194">
        <v>10</v>
      </c>
      <c r="I19" s="37">
        <f t="shared" si="1"/>
        <v>300</v>
      </c>
      <c r="J19" s="96"/>
      <c r="K19" s="46">
        <f t="shared" si="2"/>
        <v>0</v>
      </c>
      <c r="L19" s="194"/>
      <c r="M19" s="37">
        <f t="shared" si="3"/>
        <v>0</v>
      </c>
      <c r="N19" s="96"/>
      <c r="O19" s="32">
        <f t="shared" si="4"/>
        <v>0</v>
      </c>
      <c r="P19" s="28">
        <f t="shared" si="5"/>
        <v>10</v>
      </c>
      <c r="Q19" s="28">
        <f t="shared" si="6"/>
        <v>0</v>
      </c>
    </row>
    <row r="20" spans="1:17" x14ac:dyDescent="0.25">
      <c r="A20" s="33">
        <v>8</v>
      </c>
      <c r="B20" s="42" t="s">
        <v>2511</v>
      </c>
      <c r="C20" s="40"/>
      <c r="D20" s="35">
        <f t="shared" si="7"/>
        <v>5</v>
      </c>
      <c r="E20" s="86"/>
      <c r="F20" s="200" t="s">
        <v>45</v>
      </c>
      <c r="G20" s="44">
        <f t="shared" si="0"/>
        <v>0</v>
      </c>
      <c r="H20" s="194">
        <v>5</v>
      </c>
      <c r="I20" s="37">
        <f t="shared" si="1"/>
        <v>0</v>
      </c>
      <c r="J20" s="96"/>
      <c r="K20" s="46">
        <f t="shared" si="2"/>
        <v>0</v>
      </c>
      <c r="L20" s="194"/>
      <c r="M20" s="37">
        <f t="shared" si="3"/>
        <v>0</v>
      </c>
      <c r="N20" s="96"/>
      <c r="O20" s="32">
        <f t="shared" si="4"/>
        <v>0</v>
      </c>
      <c r="P20" s="28">
        <f t="shared" si="5"/>
        <v>5</v>
      </c>
      <c r="Q20" s="28">
        <f t="shared" si="6"/>
        <v>0</v>
      </c>
    </row>
    <row r="21" spans="1:17" x14ac:dyDescent="0.25">
      <c r="A21" s="33">
        <v>9</v>
      </c>
      <c r="B21" s="42" t="s">
        <v>1175</v>
      </c>
      <c r="C21" s="40"/>
      <c r="D21" s="35">
        <f t="shared" si="7"/>
        <v>60</v>
      </c>
      <c r="E21" s="86">
        <v>101.92</v>
      </c>
      <c r="F21" s="200" t="s">
        <v>45</v>
      </c>
      <c r="G21" s="44">
        <f t="shared" si="0"/>
        <v>6115.2</v>
      </c>
      <c r="H21" s="194">
        <v>60</v>
      </c>
      <c r="I21" s="37">
        <f t="shared" si="1"/>
        <v>6115.2</v>
      </c>
      <c r="J21" s="96"/>
      <c r="K21" s="46">
        <f t="shared" si="2"/>
        <v>0</v>
      </c>
      <c r="L21" s="194"/>
      <c r="M21" s="37">
        <f t="shared" si="3"/>
        <v>0</v>
      </c>
      <c r="N21" s="96"/>
      <c r="O21" s="32">
        <f t="shared" si="4"/>
        <v>0</v>
      </c>
      <c r="P21" s="28">
        <f t="shared" si="5"/>
        <v>60</v>
      </c>
      <c r="Q21" s="28">
        <f t="shared" si="6"/>
        <v>0</v>
      </c>
    </row>
    <row r="22" spans="1:17" x14ac:dyDescent="0.25">
      <c r="A22" s="33">
        <v>10</v>
      </c>
      <c r="B22" s="42" t="s">
        <v>2512</v>
      </c>
      <c r="C22" s="40"/>
      <c r="D22" s="35">
        <f t="shared" si="7"/>
        <v>20</v>
      </c>
      <c r="E22" s="86">
        <v>30</v>
      </c>
      <c r="F22" s="200" t="s">
        <v>45</v>
      </c>
      <c r="G22" s="44">
        <f t="shared" si="0"/>
        <v>600</v>
      </c>
      <c r="H22" s="194">
        <v>20</v>
      </c>
      <c r="I22" s="37">
        <f t="shared" si="1"/>
        <v>600</v>
      </c>
      <c r="J22" s="96"/>
      <c r="K22" s="46">
        <f t="shared" si="2"/>
        <v>0</v>
      </c>
      <c r="L22" s="194"/>
      <c r="M22" s="37">
        <f t="shared" si="3"/>
        <v>0</v>
      </c>
      <c r="N22" s="96"/>
      <c r="O22" s="32">
        <f t="shared" si="4"/>
        <v>0</v>
      </c>
      <c r="P22" s="28">
        <f t="shared" ref="P22:P33" si="8">N22+L22+J22+H22</f>
        <v>20</v>
      </c>
      <c r="Q22" s="28">
        <f t="shared" ref="Q22:Q33" si="9">P22-D22</f>
        <v>0</v>
      </c>
    </row>
    <row r="23" spans="1:17" x14ac:dyDescent="0.25">
      <c r="A23" s="33">
        <v>11</v>
      </c>
      <c r="B23" s="42" t="s">
        <v>65</v>
      </c>
      <c r="C23" s="40"/>
      <c r="D23" s="35">
        <f t="shared" si="7"/>
        <v>20</v>
      </c>
      <c r="E23" s="86">
        <v>15.6</v>
      </c>
      <c r="F23" s="200" t="s">
        <v>34</v>
      </c>
      <c r="G23" s="44">
        <f t="shared" si="0"/>
        <v>312</v>
      </c>
      <c r="H23" s="194">
        <v>20</v>
      </c>
      <c r="I23" s="37">
        <f t="shared" si="1"/>
        <v>312</v>
      </c>
      <c r="J23" s="96"/>
      <c r="K23" s="46">
        <f t="shared" si="2"/>
        <v>0</v>
      </c>
      <c r="L23" s="194"/>
      <c r="M23" s="37">
        <f t="shared" si="3"/>
        <v>0</v>
      </c>
      <c r="N23" s="96"/>
      <c r="O23" s="32">
        <f t="shared" si="4"/>
        <v>0</v>
      </c>
      <c r="P23" s="28">
        <f t="shared" si="8"/>
        <v>20</v>
      </c>
      <c r="Q23" s="28">
        <f t="shared" si="9"/>
        <v>0</v>
      </c>
    </row>
    <row r="24" spans="1:17" x14ac:dyDescent="0.25">
      <c r="A24" s="33">
        <v>12</v>
      </c>
      <c r="B24" s="42" t="s">
        <v>261</v>
      </c>
      <c r="C24" s="40"/>
      <c r="D24" s="35">
        <f t="shared" si="7"/>
        <v>8</v>
      </c>
      <c r="E24" s="86">
        <v>27.66</v>
      </c>
      <c r="F24" s="200" t="s">
        <v>31</v>
      </c>
      <c r="G24" s="44">
        <f t="shared" si="0"/>
        <v>221.28</v>
      </c>
      <c r="H24" s="194">
        <v>8</v>
      </c>
      <c r="I24" s="37">
        <f t="shared" si="1"/>
        <v>221.28</v>
      </c>
      <c r="J24" s="96"/>
      <c r="K24" s="46">
        <f t="shared" si="2"/>
        <v>0</v>
      </c>
      <c r="L24" s="194"/>
      <c r="M24" s="37">
        <f t="shared" si="3"/>
        <v>0</v>
      </c>
      <c r="N24" s="96"/>
      <c r="O24" s="32">
        <f t="shared" si="4"/>
        <v>0</v>
      </c>
      <c r="P24" s="28">
        <f t="shared" si="8"/>
        <v>8</v>
      </c>
      <c r="Q24" s="28">
        <f t="shared" si="9"/>
        <v>0</v>
      </c>
    </row>
    <row r="25" spans="1:17" x14ac:dyDescent="0.25">
      <c r="A25" s="33">
        <v>13</v>
      </c>
      <c r="B25" s="42" t="s">
        <v>2513</v>
      </c>
      <c r="C25" s="40"/>
      <c r="D25" s="35">
        <f t="shared" si="7"/>
        <v>20</v>
      </c>
      <c r="E25" s="86">
        <v>24.63</v>
      </c>
      <c r="F25" s="200" t="s">
        <v>31</v>
      </c>
      <c r="G25" s="44">
        <f t="shared" si="0"/>
        <v>492.59999999999997</v>
      </c>
      <c r="H25" s="194">
        <v>20</v>
      </c>
      <c r="I25" s="37">
        <f t="shared" si="1"/>
        <v>492.59999999999997</v>
      </c>
      <c r="J25" s="96"/>
      <c r="K25" s="46">
        <f t="shared" si="2"/>
        <v>0</v>
      </c>
      <c r="L25" s="194"/>
      <c r="M25" s="37">
        <f t="shared" si="3"/>
        <v>0</v>
      </c>
      <c r="N25" s="96"/>
      <c r="O25" s="32">
        <f t="shared" si="4"/>
        <v>0</v>
      </c>
      <c r="P25" s="28">
        <f t="shared" si="8"/>
        <v>20</v>
      </c>
      <c r="Q25" s="28">
        <f t="shared" si="9"/>
        <v>0</v>
      </c>
    </row>
    <row r="26" spans="1:17" x14ac:dyDescent="0.25">
      <c r="A26" s="33">
        <v>14</v>
      </c>
      <c r="B26" s="42" t="s">
        <v>518</v>
      </c>
      <c r="C26" s="40"/>
      <c r="D26" s="35">
        <f t="shared" si="7"/>
        <v>20</v>
      </c>
      <c r="E26" s="86">
        <v>82.16</v>
      </c>
      <c r="F26" s="200" t="s">
        <v>105</v>
      </c>
      <c r="G26" s="44">
        <f t="shared" si="0"/>
        <v>1643.1999999999998</v>
      </c>
      <c r="H26" s="194">
        <v>20</v>
      </c>
      <c r="I26" s="37">
        <f t="shared" si="1"/>
        <v>1643.1999999999998</v>
      </c>
      <c r="J26" s="96"/>
      <c r="K26" s="46">
        <f t="shared" si="2"/>
        <v>0</v>
      </c>
      <c r="L26" s="194"/>
      <c r="M26" s="37">
        <f t="shared" si="3"/>
        <v>0</v>
      </c>
      <c r="N26" s="96"/>
      <c r="O26" s="32">
        <f t="shared" si="4"/>
        <v>0</v>
      </c>
      <c r="P26" s="28">
        <f t="shared" si="8"/>
        <v>20</v>
      </c>
      <c r="Q26" s="28">
        <f t="shared" si="9"/>
        <v>0</v>
      </c>
    </row>
    <row r="27" spans="1:17" x14ac:dyDescent="0.25">
      <c r="A27" s="33">
        <v>15</v>
      </c>
      <c r="B27" s="42" t="s">
        <v>69</v>
      </c>
      <c r="C27" s="40"/>
      <c r="D27" s="35">
        <f t="shared" si="7"/>
        <v>40</v>
      </c>
      <c r="E27" s="86">
        <v>20.68</v>
      </c>
      <c r="F27" s="200" t="s">
        <v>105</v>
      </c>
      <c r="G27" s="44">
        <f t="shared" si="0"/>
        <v>827.2</v>
      </c>
      <c r="H27" s="194">
        <v>40</v>
      </c>
      <c r="I27" s="37">
        <f t="shared" si="1"/>
        <v>827.2</v>
      </c>
      <c r="J27" s="96"/>
      <c r="K27" s="46">
        <f t="shared" si="2"/>
        <v>0</v>
      </c>
      <c r="L27" s="194"/>
      <c r="M27" s="37">
        <f t="shared" si="3"/>
        <v>0</v>
      </c>
      <c r="N27" s="96"/>
      <c r="O27" s="32">
        <f t="shared" si="4"/>
        <v>0</v>
      </c>
      <c r="P27" s="28">
        <f t="shared" si="8"/>
        <v>40</v>
      </c>
      <c r="Q27" s="28">
        <f t="shared" si="9"/>
        <v>0</v>
      </c>
    </row>
    <row r="28" spans="1:17" x14ac:dyDescent="0.25">
      <c r="A28" s="33">
        <v>16</v>
      </c>
      <c r="B28" s="42" t="s">
        <v>2514</v>
      </c>
      <c r="C28" s="40"/>
      <c r="D28" s="35">
        <f t="shared" si="7"/>
        <v>20</v>
      </c>
      <c r="E28" s="86">
        <v>55.12</v>
      </c>
      <c r="F28" s="200" t="s">
        <v>101</v>
      </c>
      <c r="G28" s="44">
        <f t="shared" si="0"/>
        <v>1102.3999999999999</v>
      </c>
      <c r="H28" s="194">
        <v>20</v>
      </c>
      <c r="I28" s="37">
        <f t="shared" si="1"/>
        <v>1102.3999999999999</v>
      </c>
      <c r="J28" s="96"/>
      <c r="K28" s="46">
        <f t="shared" si="2"/>
        <v>0</v>
      </c>
      <c r="L28" s="194"/>
      <c r="M28" s="37">
        <f t="shared" si="3"/>
        <v>0</v>
      </c>
      <c r="N28" s="96"/>
      <c r="O28" s="32">
        <f t="shared" si="4"/>
        <v>0</v>
      </c>
      <c r="P28" s="28">
        <f t="shared" si="8"/>
        <v>20</v>
      </c>
      <c r="Q28" s="28">
        <f t="shared" si="9"/>
        <v>0</v>
      </c>
    </row>
    <row r="29" spans="1:17" x14ac:dyDescent="0.25">
      <c r="A29" s="33">
        <v>17</v>
      </c>
      <c r="B29" s="42" t="s">
        <v>2515</v>
      </c>
      <c r="C29" s="40"/>
      <c r="D29" s="35">
        <f t="shared" si="7"/>
        <v>20</v>
      </c>
      <c r="E29" s="86">
        <v>415.33</v>
      </c>
      <c r="F29" s="200" t="s">
        <v>101</v>
      </c>
      <c r="G29" s="44">
        <f t="shared" si="0"/>
        <v>8306.6</v>
      </c>
      <c r="H29" s="194">
        <v>20</v>
      </c>
      <c r="I29" s="37">
        <f t="shared" si="1"/>
        <v>8306.6</v>
      </c>
      <c r="J29" s="96"/>
      <c r="K29" s="46">
        <f t="shared" si="2"/>
        <v>0</v>
      </c>
      <c r="L29" s="194"/>
      <c r="M29" s="37">
        <f t="shared" si="3"/>
        <v>0</v>
      </c>
      <c r="N29" s="96"/>
      <c r="O29" s="32">
        <f t="shared" si="4"/>
        <v>0</v>
      </c>
      <c r="P29" s="28">
        <f t="shared" si="8"/>
        <v>20</v>
      </c>
      <c r="Q29" s="28">
        <f t="shared" si="9"/>
        <v>0</v>
      </c>
    </row>
    <row r="30" spans="1:17" x14ac:dyDescent="0.25">
      <c r="A30" s="33">
        <v>18</v>
      </c>
      <c r="B30" s="42" t="s">
        <v>111</v>
      </c>
      <c r="C30" s="40"/>
      <c r="D30" s="35">
        <f t="shared" si="7"/>
        <v>20</v>
      </c>
      <c r="E30" s="86">
        <v>69.78</v>
      </c>
      <c r="F30" s="200" t="s">
        <v>101</v>
      </c>
      <c r="G30" s="44">
        <f t="shared" si="0"/>
        <v>1395.6</v>
      </c>
      <c r="H30" s="194">
        <v>20</v>
      </c>
      <c r="I30" s="37">
        <f t="shared" si="1"/>
        <v>1395.6</v>
      </c>
      <c r="J30" s="96"/>
      <c r="K30" s="46">
        <f t="shared" si="2"/>
        <v>0</v>
      </c>
      <c r="L30" s="194"/>
      <c r="M30" s="37">
        <f t="shared" si="3"/>
        <v>0</v>
      </c>
      <c r="N30" s="96"/>
      <c r="O30" s="32">
        <f t="shared" si="4"/>
        <v>0</v>
      </c>
      <c r="P30" s="28">
        <f t="shared" si="8"/>
        <v>20</v>
      </c>
      <c r="Q30" s="28">
        <f t="shared" si="9"/>
        <v>0</v>
      </c>
    </row>
    <row r="31" spans="1:17" x14ac:dyDescent="0.25">
      <c r="A31" s="33">
        <v>19</v>
      </c>
      <c r="B31" s="42" t="s">
        <v>2516</v>
      </c>
      <c r="C31" s="40"/>
      <c r="D31" s="35">
        <f t="shared" si="7"/>
        <v>5</v>
      </c>
      <c r="E31" s="86">
        <v>208.52</v>
      </c>
      <c r="F31" s="200" t="s">
        <v>101</v>
      </c>
      <c r="G31" s="44">
        <f t="shared" si="0"/>
        <v>1042.6000000000001</v>
      </c>
      <c r="H31" s="194">
        <v>5</v>
      </c>
      <c r="I31" s="37">
        <f t="shared" si="1"/>
        <v>1042.6000000000001</v>
      </c>
      <c r="J31" s="96"/>
      <c r="K31" s="46">
        <f t="shared" si="2"/>
        <v>0</v>
      </c>
      <c r="L31" s="194"/>
      <c r="M31" s="37">
        <f t="shared" si="3"/>
        <v>0</v>
      </c>
      <c r="N31" s="96"/>
      <c r="O31" s="32">
        <f t="shared" si="4"/>
        <v>0</v>
      </c>
      <c r="P31" s="28">
        <f t="shared" si="8"/>
        <v>5</v>
      </c>
      <c r="Q31" s="28">
        <f t="shared" si="9"/>
        <v>0</v>
      </c>
    </row>
    <row r="32" spans="1:17" x14ac:dyDescent="0.25">
      <c r="A32" s="33">
        <v>20</v>
      </c>
      <c r="B32" s="42" t="s">
        <v>2517</v>
      </c>
      <c r="C32" s="40"/>
      <c r="D32" s="35">
        <f t="shared" si="7"/>
        <v>5</v>
      </c>
      <c r="E32" s="86">
        <v>208.52</v>
      </c>
      <c r="F32" s="200" t="s">
        <v>101</v>
      </c>
      <c r="G32" s="44">
        <f t="shared" si="0"/>
        <v>1042.6000000000001</v>
      </c>
      <c r="H32" s="194">
        <v>5</v>
      </c>
      <c r="I32" s="37">
        <f t="shared" si="1"/>
        <v>1042.6000000000001</v>
      </c>
      <c r="J32" s="96"/>
      <c r="K32" s="46">
        <f t="shared" si="2"/>
        <v>0</v>
      </c>
      <c r="L32" s="194"/>
      <c r="M32" s="37">
        <f t="shared" si="3"/>
        <v>0</v>
      </c>
      <c r="N32" s="96"/>
      <c r="O32" s="32">
        <f t="shared" si="4"/>
        <v>0</v>
      </c>
      <c r="P32" s="28">
        <f t="shared" si="8"/>
        <v>5</v>
      </c>
      <c r="Q32" s="28">
        <f t="shared" si="9"/>
        <v>0</v>
      </c>
    </row>
    <row r="33" spans="1:17" ht="13.5" thickBot="1" x14ac:dyDescent="0.3">
      <c r="A33" s="33"/>
      <c r="B33" s="42"/>
      <c r="C33" s="40"/>
      <c r="D33" s="35"/>
      <c r="E33" s="86"/>
      <c r="F33" s="200"/>
      <c r="G33" s="44">
        <f t="shared" si="0"/>
        <v>0</v>
      </c>
      <c r="H33" s="194"/>
      <c r="I33" s="37">
        <f t="shared" si="1"/>
        <v>0</v>
      </c>
      <c r="J33" s="96"/>
      <c r="K33" s="46"/>
      <c r="L33" s="194"/>
      <c r="M33" s="37"/>
      <c r="N33" s="96"/>
      <c r="O33" s="32"/>
      <c r="P33" s="28">
        <f t="shared" si="8"/>
        <v>0</v>
      </c>
      <c r="Q33" s="28">
        <f t="shared" si="9"/>
        <v>0</v>
      </c>
    </row>
    <row r="34" spans="1:17" ht="14.25" thickTop="1" thickBot="1" x14ac:dyDescent="0.3">
      <c r="A34" s="74"/>
      <c r="B34" s="81" t="s">
        <v>2007</v>
      </c>
      <c r="C34" s="76"/>
      <c r="D34" s="77"/>
      <c r="E34" s="78"/>
      <c r="F34" s="79"/>
      <c r="G34" s="80">
        <f>SUM(G13:G32)</f>
        <v>26576.269999999997</v>
      </c>
      <c r="H34" s="76"/>
      <c r="I34" s="80">
        <f>SUM(I13:I33)</f>
        <v>26576.269999999997</v>
      </c>
      <c r="J34" s="78"/>
      <c r="K34" s="80">
        <f>SUM(K13:K32)</f>
        <v>0</v>
      </c>
      <c r="L34" s="76"/>
      <c r="M34" s="80">
        <f>SUM(M13:M32)</f>
        <v>0</v>
      </c>
      <c r="N34" s="98"/>
      <c r="O34" s="566">
        <f>SUM(O13:O32)</f>
        <v>0</v>
      </c>
      <c r="P34" s="28"/>
      <c r="Q34" s="28"/>
    </row>
    <row r="35" spans="1:17" ht="13.5" thickTop="1" x14ac:dyDescent="0.25">
      <c r="A35" s="8" t="s">
        <v>5</v>
      </c>
      <c r="B35" s="9"/>
      <c r="C35" s="604"/>
      <c r="D35" s="9" t="s">
        <v>6</v>
      </c>
      <c r="E35" s="9"/>
      <c r="F35" s="17"/>
      <c r="G35" s="22"/>
      <c r="H35" s="604"/>
      <c r="I35" s="22"/>
      <c r="J35" s="604"/>
      <c r="K35" s="22"/>
      <c r="L35" s="26"/>
      <c r="M35" s="23" t="s">
        <v>7</v>
      </c>
      <c r="N35" s="29"/>
      <c r="P35" s="28"/>
      <c r="Q35" s="28"/>
    </row>
    <row r="36" spans="1:17" x14ac:dyDescent="0.25">
      <c r="D36" s="8" t="s">
        <v>8</v>
      </c>
      <c r="P36" s="28"/>
      <c r="Q36" s="28"/>
    </row>
    <row r="37" spans="1:17" x14ac:dyDescent="0.25">
      <c r="P37" s="28"/>
      <c r="Q37" s="28"/>
    </row>
    <row r="38" spans="1:17" x14ac:dyDescent="0.25">
      <c r="K38" s="23">
        <f>SUM(G13:G32,G55:G74,G96:G114,G138:G156,G179:G196,G220:G232)</f>
        <v>480668.08000000013</v>
      </c>
      <c r="P38" s="28"/>
      <c r="Q38" s="28"/>
    </row>
    <row r="39" spans="1:17" x14ac:dyDescent="0.25">
      <c r="A39" s="652" t="s">
        <v>25</v>
      </c>
      <c r="B39" s="652"/>
      <c r="C39" s="605"/>
      <c r="D39" s="653" t="s">
        <v>9</v>
      </c>
      <c r="E39" s="653"/>
      <c r="F39" s="653"/>
      <c r="G39" s="20"/>
      <c r="H39" s="653" t="s">
        <v>10</v>
      </c>
      <c r="I39" s="653"/>
      <c r="J39" s="653"/>
      <c r="K39" s="20"/>
      <c r="L39" s="605"/>
      <c r="M39" s="653" t="s">
        <v>25</v>
      </c>
      <c r="N39" s="653"/>
      <c r="O39" s="653"/>
      <c r="P39" s="28"/>
      <c r="Q39" s="28"/>
    </row>
    <row r="40" spans="1:17" x14ac:dyDescent="0.25">
      <c r="A40" s="654" t="s">
        <v>11</v>
      </c>
      <c r="B40" s="654"/>
      <c r="C40" s="606"/>
      <c r="D40" s="655" t="s">
        <v>12</v>
      </c>
      <c r="E40" s="655"/>
      <c r="F40" s="655"/>
      <c r="G40" s="24"/>
      <c r="H40" s="655" t="s">
        <v>13</v>
      </c>
      <c r="I40" s="655"/>
      <c r="J40" s="655"/>
      <c r="K40" s="24"/>
      <c r="L40" s="606"/>
      <c r="M40" s="655" t="s">
        <v>26</v>
      </c>
      <c r="N40" s="655"/>
      <c r="O40" s="655"/>
      <c r="P40" s="28"/>
      <c r="Q40" s="28"/>
    </row>
    <row r="42" spans="1:17" ht="15.75" x14ac:dyDescent="0.25">
      <c r="A42" s="683" t="s">
        <v>14</v>
      </c>
      <c r="B42" s="683"/>
      <c r="C42" s="683"/>
      <c r="D42" s="683"/>
      <c r="E42" s="683"/>
      <c r="F42" s="683"/>
      <c r="G42" s="683"/>
      <c r="H42" s="683"/>
      <c r="I42" s="683"/>
      <c r="J42" s="683"/>
      <c r="K42" s="683"/>
      <c r="L42" s="683"/>
      <c r="M42" s="683"/>
      <c r="N42" s="683"/>
      <c r="O42" s="683"/>
    </row>
    <row r="43" spans="1:17" ht="15.75" x14ac:dyDescent="0.25">
      <c r="A43" s="683" t="s">
        <v>1624</v>
      </c>
      <c r="B43" s="683"/>
      <c r="C43" s="683"/>
      <c r="D43" s="683"/>
      <c r="E43" s="683"/>
      <c r="F43" s="683"/>
      <c r="G43" s="683"/>
      <c r="H43" s="683"/>
      <c r="I43" s="683"/>
      <c r="J43" s="683"/>
      <c r="K43" s="683"/>
      <c r="L43" s="683"/>
      <c r="M43" s="683"/>
      <c r="N43" s="683"/>
      <c r="O43" s="683"/>
    </row>
    <row r="44" spans="1:17" x14ac:dyDescent="0.25">
      <c r="A44" s="5"/>
      <c r="B44" s="5"/>
      <c r="C44" s="605"/>
      <c r="D44" s="605"/>
      <c r="E44" s="5"/>
      <c r="F44" s="16"/>
      <c r="G44" s="20"/>
      <c r="H44" s="605"/>
      <c r="I44" s="20"/>
      <c r="J44" s="605"/>
      <c r="K44" s="20"/>
      <c r="L44" s="605"/>
      <c r="M44" s="20"/>
      <c r="N44" s="28"/>
      <c r="O44" s="20"/>
    </row>
    <row r="45" spans="1:17" x14ac:dyDescent="0.25">
      <c r="A45" s="5" t="s">
        <v>0</v>
      </c>
      <c r="B45" s="5"/>
      <c r="C45" s="673" t="s">
        <v>1</v>
      </c>
      <c r="D45" s="673"/>
      <c r="E45" s="673"/>
      <c r="F45" s="652"/>
      <c r="G45" s="652"/>
      <c r="H45" s="652"/>
      <c r="I45" s="652"/>
      <c r="J45" s="605"/>
      <c r="K45" s="20"/>
      <c r="L45" s="605"/>
      <c r="M45" s="20"/>
      <c r="N45" s="28"/>
      <c r="O45" s="20"/>
    </row>
    <row r="46" spans="1:17" x14ac:dyDescent="0.25">
      <c r="A46" s="5" t="s">
        <v>16</v>
      </c>
      <c r="B46" s="5"/>
      <c r="C46" s="672"/>
      <c r="D46" s="672"/>
      <c r="E46" s="672"/>
      <c r="F46" s="17"/>
      <c r="G46" s="21"/>
      <c r="H46" s="604"/>
      <c r="I46" s="21"/>
      <c r="J46" s="605"/>
      <c r="K46" s="20"/>
      <c r="L46" s="605"/>
      <c r="M46" s="20"/>
      <c r="N46" s="28"/>
      <c r="O46" s="20"/>
    </row>
    <row r="47" spans="1:17" x14ac:dyDescent="0.25">
      <c r="A47" s="5" t="s">
        <v>17</v>
      </c>
      <c r="B47" s="5"/>
      <c r="C47" s="672" t="s">
        <v>2505</v>
      </c>
      <c r="D47" s="672"/>
      <c r="E47" s="672"/>
      <c r="F47" s="17"/>
      <c r="G47" s="21"/>
      <c r="H47" s="604"/>
      <c r="I47" s="21"/>
      <c r="J47" s="605"/>
      <c r="K47" s="20"/>
      <c r="L47" s="605"/>
      <c r="M47" s="20"/>
      <c r="N47" s="28"/>
      <c r="O47" s="20"/>
    </row>
    <row r="48" spans="1:17" x14ac:dyDescent="0.25">
      <c r="A48" s="5" t="s">
        <v>18</v>
      </c>
      <c r="B48" s="5"/>
      <c r="C48" s="673"/>
      <c r="D48" s="673"/>
      <c r="E48" s="673"/>
      <c r="F48" s="17"/>
      <c r="G48" s="21"/>
      <c r="H48" s="604"/>
      <c r="I48" s="21"/>
      <c r="J48" s="605"/>
      <c r="K48" s="20"/>
      <c r="L48" s="605"/>
      <c r="M48" s="20"/>
      <c r="N48" s="28"/>
      <c r="O48" s="20"/>
    </row>
    <row r="49" spans="1:17" ht="13.5" thickBot="1" x14ac:dyDescent="0.3">
      <c r="A49" s="5"/>
      <c r="B49" s="5"/>
      <c r="C49" s="604"/>
      <c r="D49" s="604"/>
      <c r="E49" s="604"/>
      <c r="F49" s="17"/>
      <c r="G49" s="21"/>
      <c r="H49" s="604"/>
      <c r="I49" s="21"/>
      <c r="J49" s="605"/>
      <c r="K49" s="20"/>
      <c r="L49" s="605"/>
      <c r="M49" s="20"/>
      <c r="N49" s="28"/>
      <c r="O49" s="20"/>
    </row>
    <row r="50" spans="1:17" ht="13.5" thickTop="1" x14ac:dyDescent="0.25">
      <c r="A50" s="674" t="s">
        <v>2</v>
      </c>
      <c r="B50" s="677" t="s">
        <v>19</v>
      </c>
      <c r="C50" s="680" t="s">
        <v>20</v>
      </c>
      <c r="D50" s="680"/>
      <c r="E50" s="681" t="s">
        <v>23</v>
      </c>
      <c r="F50" s="680"/>
      <c r="G50" s="682"/>
      <c r="H50" s="656" t="s">
        <v>24</v>
      </c>
      <c r="I50" s="656"/>
      <c r="J50" s="656"/>
      <c r="K50" s="656"/>
      <c r="L50" s="656"/>
      <c r="M50" s="656"/>
      <c r="N50" s="656"/>
      <c r="O50" s="657"/>
    </row>
    <row r="51" spans="1:17" x14ac:dyDescent="0.25">
      <c r="A51" s="675"/>
      <c r="B51" s="678"/>
      <c r="C51" s="38" t="s">
        <v>20</v>
      </c>
      <c r="D51" s="34" t="s">
        <v>22</v>
      </c>
      <c r="E51" s="658" t="s">
        <v>3</v>
      </c>
      <c r="F51" s="659"/>
      <c r="G51" s="662" t="s">
        <v>4</v>
      </c>
      <c r="H51" s="664">
        <v>1</v>
      </c>
      <c r="I51" s="664"/>
      <c r="J51" s="666">
        <v>2</v>
      </c>
      <c r="K51" s="667"/>
      <c r="L51" s="664">
        <v>3</v>
      </c>
      <c r="M51" s="664"/>
      <c r="N51" s="666">
        <v>4</v>
      </c>
      <c r="O51" s="670"/>
    </row>
    <row r="52" spans="1:17" ht="13.5" thickBot="1" x14ac:dyDescent="0.3">
      <c r="A52" s="676"/>
      <c r="B52" s="679"/>
      <c r="C52" s="607" t="s">
        <v>21</v>
      </c>
      <c r="D52" s="60"/>
      <c r="E52" s="660"/>
      <c r="F52" s="661"/>
      <c r="G52" s="663"/>
      <c r="H52" s="665"/>
      <c r="I52" s="665"/>
      <c r="J52" s="668"/>
      <c r="K52" s="669"/>
      <c r="L52" s="665"/>
      <c r="M52" s="665"/>
      <c r="N52" s="668"/>
      <c r="O52" s="671"/>
    </row>
    <row r="53" spans="1:17" x14ac:dyDescent="0.25">
      <c r="A53" s="48"/>
      <c r="B53" s="414" t="s">
        <v>2008</v>
      </c>
      <c r="C53" s="50"/>
      <c r="D53" s="51"/>
      <c r="E53" s="52"/>
      <c r="F53" s="53"/>
      <c r="G53" s="415">
        <f>G34</f>
        <v>26576.269999999997</v>
      </c>
      <c r="H53" s="50"/>
      <c r="I53" s="416">
        <f>I34</f>
        <v>26576.269999999997</v>
      </c>
      <c r="J53" s="56"/>
      <c r="K53" s="57">
        <f>K34</f>
        <v>0</v>
      </c>
      <c r="L53" s="50"/>
      <c r="M53" s="55">
        <f>M34</f>
        <v>0</v>
      </c>
      <c r="N53" s="95"/>
      <c r="O53" s="58">
        <f>O34</f>
        <v>0</v>
      </c>
    </row>
    <row r="54" spans="1:17" x14ac:dyDescent="0.25">
      <c r="A54" s="48"/>
      <c r="B54" s="87"/>
      <c r="C54" s="50"/>
      <c r="D54" s="51"/>
      <c r="E54" s="52"/>
      <c r="F54" s="609"/>
      <c r="G54" s="54"/>
      <c r="H54" s="50"/>
      <c r="I54" s="55"/>
      <c r="J54" s="56"/>
      <c r="K54" s="57"/>
      <c r="L54" s="50"/>
      <c r="M54" s="55"/>
      <c r="N54" s="95"/>
      <c r="O54" s="58"/>
    </row>
    <row r="55" spans="1:17" s="7" customFormat="1" x14ac:dyDescent="0.25">
      <c r="A55" s="33">
        <v>21</v>
      </c>
      <c r="B55" s="42" t="s">
        <v>2518</v>
      </c>
      <c r="C55" s="40"/>
      <c r="D55" s="35">
        <f t="shared" ref="D55:D58" si="10">H55+J55+L55+N55</f>
        <v>10</v>
      </c>
      <c r="E55" s="255">
        <v>17.350000000000001</v>
      </c>
      <c r="F55" s="610" t="s">
        <v>2551</v>
      </c>
      <c r="G55" s="608">
        <f t="shared" ref="G55:G74" si="11">E55*D55</f>
        <v>173.5</v>
      </c>
      <c r="H55" s="194">
        <v>10</v>
      </c>
      <c r="I55" s="37">
        <f t="shared" ref="I55:I58" si="12">H55*E55</f>
        <v>173.5</v>
      </c>
      <c r="J55" s="96"/>
      <c r="K55" s="46">
        <f t="shared" ref="K55:K58" si="13">J55*E55</f>
        <v>0</v>
      </c>
      <c r="L55" s="194"/>
      <c r="M55" s="37">
        <f t="shared" ref="M55:M58" si="14">L55*E55</f>
        <v>0</v>
      </c>
      <c r="N55" s="96"/>
      <c r="O55" s="32">
        <f t="shared" ref="O55:O58" si="15">N55*E55</f>
        <v>0</v>
      </c>
      <c r="P55" s="28">
        <f t="shared" ref="P55" si="16">N55+L55+J55+H55</f>
        <v>10</v>
      </c>
      <c r="Q55" s="28">
        <f t="shared" ref="Q55" si="17">P55-D55</f>
        <v>0</v>
      </c>
    </row>
    <row r="56" spans="1:17" s="7" customFormat="1" x14ac:dyDescent="0.25">
      <c r="A56" s="33">
        <v>22</v>
      </c>
      <c r="B56" s="42" t="s">
        <v>114</v>
      </c>
      <c r="C56" s="40"/>
      <c r="D56" s="35">
        <f t="shared" si="10"/>
        <v>20</v>
      </c>
      <c r="E56" s="255">
        <v>103.06</v>
      </c>
      <c r="F56" s="611" t="s">
        <v>159</v>
      </c>
      <c r="G56" s="608">
        <f t="shared" si="11"/>
        <v>2061.1999999999998</v>
      </c>
      <c r="H56" s="194">
        <v>20</v>
      </c>
      <c r="I56" s="37">
        <f t="shared" si="12"/>
        <v>2061.1999999999998</v>
      </c>
      <c r="J56" s="96"/>
      <c r="K56" s="46">
        <f t="shared" si="13"/>
        <v>0</v>
      </c>
      <c r="L56" s="194"/>
      <c r="M56" s="37">
        <f t="shared" si="14"/>
        <v>0</v>
      </c>
      <c r="N56" s="96"/>
      <c r="O56" s="32">
        <f t="shared" si="15"/>
        <v>0</v>
      </c>
      <c r="P56" s="28"/>
      <c r="Q56" s="28"/>
    </row>
    <row r="57" spans="1:17" s="7" customFormat="1" x14ac:dyDescent="0.25">
      <c r="A57" s="33">
        <v>23</v>
      </c>
      <c r="B57" s="64" t="s">
        <v>2519</v>
      </c>
      <c r="C57" s="40"/>
      <c r="D57" s="35">
        <f t="shared" si="10"/>
        <v>5</v>
      </c>
      <c r="E57" s="255">
        <v>131.96</v>
      </c>
      <c r="F57" s="610" t="s">
        <v>2188</v>
      </c>
      <c r="G57" s="608">
        <f t="shared" si="11"/>
        <v>659.80000000000007</v>
      </c>
      <c r="H57" s="194">
        <v>5</v>
      </c>
      <c r="I57" s="37">
        <f t="shared" si="12"/>
        <v>659.80000000000007</v>
      </c>
      <c r="J57" s="96"/>
      <c r="K57" s="46">
        <f t="shared" si="13"/>
        <v>0</v>
      </c>
      <c r="L57" s="194"/>
      <c r="M57" s="37">
        <f t="shared" si="14"/>
        <v>0</v>
      </c>
      <c r="N57" s="96"/>
      <c r="O57" s="32">
        <f t="shared" si="15"/>
        <v>0</v>
      </c>
      <c r="P57" s="28"/>
      <c r="Q57" s="28"/>
    </row>
    <row r="58" spans="1:17" s="7" customFormat="1" x14ac:dyDescent="0.25">
      <c r="A58" s="33">
        <v>24</v>
      </c>
      <c r="B58" s="42" t="s">
        <v>2520</v>
      </c>
      <c r="C58" s="40"/>
      <c r="D58" s="35">
        <f t="shared" si="10"/>
        <v>50</v>
      </c>
      <c r="E58" s="255">
        <v>60</v>
      </c>
      <c r="F58" s="610" t="s">
        <v>2188</v>
      </c>
      <c r="G58" s="608">
        <f t="shared" si="11"/>
        <v>3000</v>
      </c>
      <c r="H58" s="194">
        <v>50</v>
      </c>
      <c r="I58" s="37">
        <f t="shared" si="12"/>
        <v>3000</v>
      </c>
      <c r="J58" s="96"/>
      <c r="K58" s="46">
        <f t="shared" si="13"/>
        <v>0</v>
      </c>
      <c r="L58" s="194"/>
      <c r="M58" s="37">
        <f t="shared" si="14"/>
        <v>0</v>
      </c>
      <c r="N58" s="96"/>
      <c r="O58" s="32">
        <f t="shared" si="15"/>
        <v>0</v>
      </c>
      <c r="P58" s="28"/>
      <c r="Q58" s="28"/>
    </row>
    <row r="59" spans="1:17" x14ac:dyDescent="0.25">
      <c r="A59" s="33">
        <v>25</v>
      </c>
      <c r="B59" s="373" t="s">
        <v>447</v>
      </c>
      <c r="C59" s="40"/>
      <c r="D59" s="35">
        <f t="shared" ref="D59:D74" si="18">H59+J59+L59+N59</f>
        <v>10</v>
      </c>
      <c r="E59" s="255">
        <v>47.82</v>
      </c>
      <c r="F59" s="610" t="s">
        <v>2550</v>
      </c>
      <c r="G59" s="608">
        <f t="shared" si="11"/>
        <v>478.2</v>
      </c>
      <c r="H59" s="194">
        <v>10</v>
      </c>
      <c r="I59" s="37">
        <f t="shared" ref="I59:I74" si="19">H59*E59</f>
        <v>478.2</v>
      </c>
      <c r="J59" s="96"/>
      <c r="K59" s="46">
        <f t="shared" ref="K59:K75" si="20">J59*E59</f>
        <v>0</v>
      </c>
      <c r="L59" s="194"/>
      <c r="M59" s="37">
        <f t="shared" ref="M59:M75" si="21">L59*E59</f>
        <v>0</v>
      </c>
      <c r="N59" s="96"/>
      <c r="O59" s="32">
        <f t="shared" ref="O59:O75" si="22">N59*E59</f>
        <v>0</v>
      </c>
    </row>
    <row r="60" spans="1:17" x14ac:dyDescent="0.25">
      <c r="A60" s="33">
        <v>26</v>
      </c>
      <c r="B60" s="373" t="s">
        <v>2073</v>
      </c>
      <c r="C60" s="40"/>
      <c r="D60" s="35">
        <f t="shared" si="18"/>
        <v>20</v>
      </c>
      <c r="E60" s="255">
        <v>19.73</v>
      </c>
      <c r="F60" s="610" t="s">
        <v>2550</v>
      </c>
      <c r="G60" s="608">
        <f t="shared" si="11"/>
        <v>394.6</v>
      </c>
      <c r="H60" s="194">
        <v>20</v>
      </c>
      <c r="I60" s="37">
        <f t="shared" si="19"/>
        <v>394.6</v>
      </c>
      <c r="J60" s="96"/>
      <c r="K60" s="46">
        <f t="shared" si="20"/>
        <v>0</v>
      </c>
      <c r="L60" s="194"/>
      <c r="M60" s="37">
        <f t="shared" si="21"/>
        <v>0</v>
      </c>
      <c r="N60" s="96"/>
      <c r="O60" s="32">
        <f t="shared" si="22"/>
        <v>0</v>
      </c>
    </row>
    <row r="61" spans="1:17" x14ac:dyDescent="0.25">
      <c r="A61" s="33">
        <v>27</v>
      </c>
      <c r="B61" s="373" t="s">
        <v>2523</v>
      </c>
      <c r="C61" s="40"/>
      <c r="D61" s="35">
        <f t="shared" si="18"/>
        <v>50</v>
      </c>
      <c r="E61" s="255">
        <v>30</v>
      </c>
      <c r="F61" s="610" t="s">
        <v>2188</v>
      </c>
      <c r="G61" s="608">
        <f t="shared" si="11"/>
        <v>1500</v>
      </c>
      <c r="H61" s="194">
        <v>50</v>
      </c>
      <c r="I61" s="37">
        <f t="shared" si="19"/>
        <v>1500</v>
      </c>
      <c r="J61" s="96"/>
      <c r="K61" s="46">
        <f t="shared" si="20"/>
        <v>0</v>
      </c>
      <c r="L61" s="194"/>
      <c r="M61" s="37">
        <f t="shared" si="21"/>
        <v>0</v>
      </c>
      <c r="N61" s="96"/>
      <c r="O61" s="32">
        <f t="shared" si="22"/>
        <v>0</v>
      </c>
    </row>
    <row r="62" spans="1:17" x14ac:dyDescent="0.25">
      <c r="A62" s="33">
        <v>28</v>
      </c>
      <c r="B62" s="373" t="s">
        <v>2524</v>
      </c>
      <c r="C62" s="40"/>
      <c r="D62" s="35">
        <f t="shared" si="18"/>
        <v>144</v>
      </c>
      <c r="E62" s="255">
        <v>100</v>
      </c>
      <c r="F62" s="610" t="s">
        <v>159</v>
      </c>
      <c r="G62" s="608">
        <f t="shared" si="11"/>
        <v>14400</v>
      </c>
      <c r="H62" s="194">
        <v>144</v>
      </c>
      <c r="I62" s="37">
        <f t="shared" si="19"/>
        <v>14400</v>
      </c>
      <c r="J62" s="96"/>
      <c r="K62" s="46">
        <f t="shared" si="20"/>
        <v>0</v>
      </c>
      <c r="L62" s="194"/>
      <c r="M62" s="37">
        <f t="shared" si="21"/>
        <v>0</v>
      </c>
      <c r="N62" s="96"/>
      <c r="O62" s="32">
        <f t="shared" si="22"/>
        <v>0</v>
      </c>
    </row>
    <row r="63" spans="1:17" x14ac:dyDescent="0.25">
      <c r="A63" s="33">
        <v>29</v>
      </c>
      <c r="B63" s="373" t="s">
        <v>2525</v>
      </c>
      <c r="C63" s="40"/>
      <c r="D63" s="35">
        <f t="shared" si="18"/>
        <v>144</v>
      </c>
      <c r="E63" s="255">
        <v>100</v>
      </c>
      <c r="F63" s="610" t="s">
        <v>159</v>
      </c>
      <c r="G63" s="608">
        <f t="shared" si="11"/>
        <v>14400</v>
      </c>
      <c r="H63" s="194">
        <v>144</v>
      </c>
      <c r="I63" s="37">
        <f t="shared" si="19"/>
        <v>14400</v>
      </c>
      <c r="J63" s="96"/>
      <c r="K63" s="46">
        <f t="shared" si="20"/>
        <v>0</v>
      </c>
      <c r="L63" s="194"/>
      <c r="M63" s="37">
        <f t="shared" si="21"/>
        <v>0</v>
      </c>
      <c r="N63" s="96"/>
      <c r="O63" s="32">
        <f t="shared" si="22"/>
        <v>0</v>
      </c>
    </row>
    <row r="64" spans="1:17" x14ac:dyDescent="0.25">
      <c r="A64" s="33">
        <v>30</v>
      </c>
      <c r="B64" s="373" t="s">
        <v>2526</v>
      </c>
      <c r="C64" s="40"/>
      <c r="D64" s="35">
        <f t="shared" si="18"/>
        <v>144</v>
      </c>
      <c r="E64" s="255">
        <v>100</v>
      </c>
      <c r="F64" s="610" t="s">
        <v>159</v>
      </c>
      <c r="G64" s="608">
        <f t="shared" si="11"/>
        <v>14400</v>
      </c>
      <c r="H64" s="194">
        <v>144</v>
      </c>
      <c r="I64" s="37">
        <f t="shared" si="19"/>
        <v>14400</v>
      </c>
      <c r="J64" s="96"/>
      <c r="K64" s="46">
        <f t="shared" si="20"/>
        <v>0</v>
      </c>
      <c r="L64" s="194"/>
      <c r="M64" s="37">
        <f t="shared" si="21"/>
        <v>0</v>
      </c>
      <c r="N64" s="96"/>
      <c r="O64" s="32">
        <f t="shared" si="22"/>
        <v>0</v>
      </c>
    </row>
    <row r="65" spans="1:15" x14ac:dyDescent="0.25">
      <c r="A65" s="33">
        <v>31</v>
      </c>
      <c r="B65" s="373" t="s">
        <v>606</v>
      </c>
      <c r="C65" s="40"/>
      <c r="D65" s="35">
        <f t="shared" si="18"/>
        <v>200</v>
      </c>
      <c r="E65" s="255">
        <v>129.97999999999999</v>
      </c>
      <c r="F65" s="610" t="s">
        <v>2549</v>
      </c>
      <c r="G65" s="608">
        <f t="shared" si="11"/>
        <v>25995.999999999996</v>
      </c>
      <c r="H65" s="194">
        <v>200</v>
      </c>
      <c r="I65" s="37">
        <f t="shared" si="19"/>
        <v>25995.999999999996</v>
      </c>
      <c r="J65" s="96"/>
      <c r="K65" s="46">
        <f t="shared" si="20"/>
        <v>0</v>
      </c>
      <c r="L65" s="194"/>
      <c r="M65" s="37">
        <f t="shared" si="21"/>
        <v>0</v>
      </c>
      <c r="N65" s="96"/>
      <c r="O65" s="32">
        <f t="shared" si="22"/>
        <v>0</v>
      </c>
    </row>
    <row r="66" spans="1:15" x14ac:dyDescent="0.25">
      <c r="A66" s="33">
        <v>32</v>
      </c>
      <c r="B66" s="373" t="s">
        <v>607</v>
      </c>
      <c r="C66" s="40"/>
      <c r="D66" s="35">
        <f t="shared" si="18"/>
        <v>200</v>
      </c>
      <c r="E66" s="255">
        <v>114.51</v>
      </c>
      <c r="F66" s="610" t="s">
        <v>2549</v>
      </c>
      <c r="G66" s="608">
        <f t="shared" si="11"/>
        <v>22902</v>
      </c>
      <c r="H66" s="194">
        <v>200</v>
      </c>
      <c r="I66" s="37">
        <f t="shared" si="19"/>
        <v>22902</v>
      </c>
      <c r="J66" s="96"/>
      <c r="K66" s="46">
        <f t="shared" si="20"/>
        <v>0</v>
      </c>
      <c r="L66" s="194"/>
      <c r="M66" s="37">
        <f t="shared" si="21"/>
        <v>0</v>
      </c>
      <c r="N66" s="96"/>
      <c r="O66" s="32">
        <f t="shared" si="22"/>
        <v>0</v>
      </c>
    </row>
    <row r="67" spans="1:15" x14ac:dyDescent="0.25">
      <c r="A67" s="33">
        <v>33</v>
      </c>
      <c r="B67" s="373" t="s">
        <v>2527</v>
      </c>
      <c r="C67" s="40"/>
      <c r="D67" s="35">
        <f t="shared" si="18"/>
        <v>200</v>
      </c>
      <c r="E67" s="255">
        <v>114.51</v>
      </c>
      <c r="F67" s="610" t="s">
        <v>2549</v>
      </c>
      <c r="G67" s="608">
        <f t="shared" si="11"/>
        <v>22902</v>
      </c>
      <c r="H67" s="194">
        <v>200</v>
      </c>
      <c r="I67" s="37">
        <f t="shared" si="19"/>
        <v>22902</v>
      </c>
      <c r="J67" s="96"/>
      <c r="K67" s="46">
        <f t="shared" si="20"/>
        <v>0</v>
      </c>
      <c r="L67" s="194"/>
      <c r="M67" s="37">
        <f t="shared" si="21"/>
        <v>0</v>
      </c>
      <c r="N67" s="96"/>
      <c r="O67" s="32">
        <f t="shared" si="22"/>
        <v>0</v>
      </c>
    </row>
    <row r="68" spans="1:15" x14ac:dyDescent="0.25">
      <c r="A68" s="33">
        <v>34</v>
      </c>
      <c r="B68" s="373" t="s">
        <v>67</v>
      </c>
      <c r="C68" s="40"/>
      <c r="D68" s="35">
        <f t="shared" si="18"/>
        <v>150</v>
      </c>
      <c r="E68" s="255">
        <v>17.559999999999999</v>
      </c>
      <c r="F68" s="610" t="s">
        <v>2188</v>
      </c>
      <c r="G68" s="608">
        <f t="shared" si="11"/>
        <v>2634</v>
      </c>
      <c r="H68" s="194">
        <v>150</v>
      </c>
      <c r="I68" s="37">
        <f t="shared" si="19"/>
        <v>2634</v>
      </c>
      <c r="J68" s="96"/>
      <c r="K68" s="46">
        <f t="shared" si="20"/>
        <v>0</v>
      </c>
      <c r="L68" s="194"/>
      <c r="M68" s="37">
        <f t="shared" si="21"/>
        <v>0</v>
      </c>
      <c r="N68" s="96"/>
      <c r="O68" s="32">
        <f t="shared" si="22"/>
        <v>0</v>
      </c>
    </row>
    <row r="69" spans="1:15" x14ac:dyDescent="0.25">
      <c r="A69" s="33">
        <v>35</v>
      </c>
      <c r="B69" s="373" t="s">
        <v>2528</v>
      </c>
      <c r="C69" s="40"/>
      <c r="D69" s="35">
        <f t="shared" si="18"/>
        <v>100</v>
      </c>
      <c r="E69" s="255">
        <v>50</v>
      </c>
      <c r="F69" s="610" t="s">
        <v>2188</v>
      </c>
      <c r="G69" s="608">
        <f t="shared" si="11"/>
        <v>5000</v>
      </c>
      <c r="H69" s="194">
        <v>100</v>
      </c>
      <c r="I69" s="37">
        <f t="shared" si="19"/>
        <v>5000</v>
      </c>
      <c r="J69" s="96"/>
      <c r="K69" s="46">
        <f t="shared" si="20"/>
        <v>0</v>
      </c>
      <c r="L69" s="194"/>
      <c r="M69" s="37">
        <f t="shared" si="21"/>
        <v>0</v>
      </c>
      <c r="N69" s="96"/>
      <c r="O69" s="32">
        <f t="shared" si="22"/>
        <v>0</v>
      </c>
    </row>
    <row r="70" spans="1:15" x14ac:dyDescent="0.25">
      <c r="A70" s="33">
        <v>36</v>
      </c>
      <c r="B70" s="373" t="s">
        <v>2529</v>
      </c>
      <c r="C70" s="40"/>
      <c r="D70" s="35">
        <f t="shared" si="18"/>
        <v>2</v>
      </c>
      <c r="E70" s="255">
        <v>1000</v>
      </c>
      <c r="F70" s="610" t="s">
        <v>2551</v>
      </c>
      <c r="G70" s="608">
        <f t="shared" si="11"/>
        <v>2000</v>
      </c>
      <c r="H70" s="194">
        <v>2</v>
      </c>
      <c r="I70" s="37">
        <f t="shared" si="19"/>
        <v>2000</v>
      </c>
      <c r="J70" s="96"/>
      <c r="K70" s="46">
        <f t="shared" si="20"/>
        <v>0</v>
      </c>
      <c r="L70" s="194"/>
      <c r="M70" s="37">
        <f t="shared" si="21"/>
        <v>0</v>
      </c>
      <c r="N70" s="96"/>
      <c r="O70" s="32">
        <f t="shared" si="22"/>
        <v>0</v>
      </c>
    </row>
    <row r="71" spans="1:15" x14ac:dyDescent="0.25">
      <c r="A71" s="33">
        <v>37</v>
      </c>
      <c r="B71" s="373" t="s">
        <v>2530</v>
      </c>
      <c r="C71" s="40"/>
      <c r="D71" s="35">
        <f t="shared" si="18"/>
        <v>4</v>
      </c>
      <c r="E71" s="255">
        <v>250</v>
      </c>
      <c r="F71" s="610" t="s">
        <v>2551</v>
      </c>
      <c r="G71" s="608">
        <f t="shared" si="11"/>
        <v>1000</v>
      </c>
      <c r="H71" s="194">
        <v>4</v>
      </c>
      <c r="I71" s="37">
        <f t="shared" si="19"/>
        <v>1000</v>
      </c>
      <c r="J71" s="96"/>
      <c r="K71" s="46">
        <f t="shared" si="20"/>
        <v>0</v>
      </c>
      <c r="L71" s="194"/>
      <c r="M71" s="37">
        <f t="shared" si="21"/>
        <v>0</v>
      </c>
      <c r="N71" s="96"/>
      <c r="O71" s="32">
        <f t="shared" si="22"/>
        <v>0</v>
      </c>
    </row>
    <row r="72" spans="1:15" x14ac:dyDescent="0.25">
      <c r="A72" s="33">
        <v>38</v>
      </c>
      <c r="B72" s="373" t="s">
        <v>2531</v>
      </c>
      <c r="C72" s="40"/>
      <c r="D72" s="35">
        <f t="shared" si="18"/>
        <v>4</v>
      </c>
      <c r="E72" s="255">
        <v>250</v>
      </c>
      <c r="F72" s="610" t="s">
        <v>2551</v>
      </c>
      <c r="G72" s="608">
        <f t="shared" si="11"/>
        <v>1000</v>
      </c>
      <c r="H72" s="194">
        <v>4</v>
      </c>
      <c r="I72" s="37">
        <f t="shared" si="19"/>
        <v>1000</v>
      </c>
      <c r="J72" s="96"/>
      <c r="K72" s="46">
        <f t="shared" si="20"/>
        <v>0</v>
      </c>
      <c r="L72" s="194"/>
      <c r="M72" s="37">
        <f t="shared" si="21"/>
        <v>0</v>
      </c>
      <c r="N72" s="96"/>
      <c r="O72" s="32">
        <f t="shared" si="22"/>
        <v>0</v>
      </c>
    </row>
    <row r="73" spans="1:15" x14ac:dyDescent="0.25">
      <c r="A73" s="33">
        <v>39</v>
      </c>
      <c r="B73" s="373" t="s">
        <v>2532</v>
      </c>
      <c r="C73" s="40"/>
      <c r="D73" s="35">
        <f t="shared" si="18"/>
        <v>200</v>
      </c>
      <c r="E73" s="255">
        <v>5.18</v>
      </c>
      <c r="F73" s="610" t="s">
        <v>2188</v>
      </c>
      <c r="G73" s="608">
        <f t="shared" si="11"/>
        <v>1036</v>
      </c>
      <c r="H73" s="194">
        <v>200</v>
      </c>
      <c r="I73" s="37">
        <f t="shared" si="19"/>
        <v>1036</v>
      </c>
      <c r="J73" s="96"/>
      <c r="K73" s="46">
        <f t="shared" si="20"/>
        <v>0</v>
      </c>
      <c r="L73" s="194"/>
      <c r="M73" s="37">
        <f t="shared" si="21"/>
        <v>0</v>
      </c>
      <c r="N73" s="96"/>
      <c r="O73" s="32">
        <f t="shared" si="22"/>
        <v>0</v>
      </c>
    </row>
    <row r="74" spans="1:15" x14ac:dyDescent="0.25">
      <c r="A74" s="33">
        <v>40</v>
      </c>
      <c r="B74" s="373" t="s">
        <v>2533</v>
      </c>
      <c r="C74" s="40"/>
      <c r="D74" s="35">
        <f t="shared" si="18"/>
        <v>200</v>
      </c>
      <c r="E74" s="255">
        <v>4.08</v>
      </c>
      <c r="F74" s="610" t="s">
        <v>2188</v>
      </c>
      <c r="G74" s="608">
        <f t="shared" si="11"/>
        <v>816</v>
      </c>
      <c r="H74" s="194">
        <v>200</v>
      </c>
      <c r="I74" s="37">
        <f t="shared" si="19"/>
        <v>816</v>
      </c>
      <c r="J74" s="96"/>
      <c r="K74" s="46">
        <f t="shared" si="20"/>
        <v>0</v>
      </c>
      <c r="L74" s="194"/>
      <c r="M74" s="37">
        <f t="shared" si="21"/>
        <v>0</v>
      </c>
      <c r="N74" s="96"/>
      <c r="O74" s="32">
        <f t="shared" si="22"/>
        <v>0</v>
      </c>
    </row>
    <row r="75" spans="1:15" ht="13.5" thickBot="1" x14ac:dyDescent="0.3">
      <c r="A75" s="33"/>
      <c r="B75" s="432"/>
      <c r="C75" s="40"/>
      <c r="D75" s="35"/>
      <c r="E75" s="86"/>
      <c r="F75" s="326"/>
      <c r="G75" s="44"/>
      <c r="H75" s="194"/>
      <c r="I75" s="37"/>
      <c r="J75" s="96"/>
      <c r="K75" s="46">
        <f t="shared" si="20"/>
        <v>0</v>
      </c>
      <c r="L75" s="194"/>
      <c r="M75" s="37">
        <f t="shared" si="21"/>
        <v>0</v>
      </c>
      <c r="N75" s="96"/>
      <c r="O75" s="32">
        <f t="shared" si="22"/>
        <v>0</v>
      </c>
    </row>
    <row r="76" spans="1:15" ht="14.25" thickTop="1" thickBot="1" x14ac:dyDescent="0.3">
      <c r="A76" s="74"/>
      <c r="B76" s="81" t="s">
        <v>2007</v>
      </c>
      <c r="C76" s="76"/>
      <c r="D76" s="77"/>
      <c r="E76" s="78"/>
      <c r="F76" s="79"/>
      <c r="G76" s="80">
        <f>SUM(G53,G55:G74)</f>
        <v>163329.57</v>
      </c>
      <c r="H76" s="76"/>
      <c r="I76" s="80">
        <f>SUM(I53,I55:I74)</f>
        <v>163329.57</v>
      </c>
      <c r="J76" s="78"/>
      <c r="K76" s="80">
        <f>SUM(K55:K75)</f>
        <v>0</v>
      </c>
      <c r="L76" s="76"/>
      <c r="M76" s="80">
        <f>SUM(M55:M75)</f>
        <v>0</v>
      </c>
      <c r="N76" s="98"/>
      <c r="O76" s="566">
        <f>SUM(O55:O75)</f>
        <v>0</v>
      </c>
    </row>
    <row r="77" spans="1:15" ht="13.5" thickTop="1" x14ac:dyDescent="0.25">
      <c r="A77" s="8" t="s">
        <v>5</v>
      </c>
      <c r="B77" s="9"/>
      <c r="C77" s="604"/>
      <c r="D77" s="9" t="s">
        <v>6</v>
      </c>
      <c r="E77" s="9"/>
      <c r="F77" s="17"/>
      <c r="G77" s="22"/>
      <c r="H77" s="604"/>
      <c r="I77" s="22"/>
      <c r="J77" s="604"/>
      <c r="K77" s="22"/>
      <c r="L77" s="26"/>
      <c r="M77" s="23" t="s">
        <v>7</v>
      </c>
      <c r="N77" s="29"/>
    </row>
    <row r="78" spans="1:15" x14ac:dyDescent="0.25">
      <c r="D78" s="8" t="s">
        <v>8</v>
      </c>
    </row>
    <row r="81" spans="1:15" x14ac:dyDescent="0.25">
      <c r="A81" s="652" t="s">
        <v>25</v>
      </c>
      <c r="B81" s="652"/>
      <c r="C81" s="605"/>
      <c r="D81" s="653" t="s">
        <v>9</v>
      </c>
      <c r="E81" s="653"/>
      <c r="F81" s="653"/>
      <c r="G81" s="20"/>
      <c r="H81" s="653" t="s">
        <v>10</v>
      </c>
      <c r="I81" s="653"/>
      <c r="J81" s="653"/>
      <c r="K81" s="20"/>
      <c r="L81" s="605"/>
      <c r="M81" s="653" t="s">
        <v>25</v>
      </c>
      <c r="N81" s="653"/>
      <c r="O81" s="653"/>
    </row>
    <row r="82" spans="1:15" x14ac:dyDescent="0.25">
      <c r="A82" s="654" t="s">
        <v>11</v>
      </c>
      <c r="B82" s="654"/>
      <c r="C82" s="606"/>
      <c r="D82" s="655" t="s">
        <v>12</v>
      </c>
      <c r="E82" s="655"/>
      <c r="F82" s="655"/>
      <c r="G82" s="24"/>
      <c r="H82" s="655" t="s">
        <v>13</v>
      </c>
      <c r="I82" s="655"/>
      <c r="J82" s="655"/>
      <c r="K82" s="24"/>
      <c r="L82" s="606"/>
      <c r="M82" s="655" t="s">
        <v>26</v>
      </c>
      <c r="N82" s="655"/>
      <c r="O82" s="655"/>
    </row>
    <row r="83" spans="1:15" ht="15.75" x14ac:dyDescent="0.25">
      <c r="A83" s="683" t="s">
        <v>14</v>
      </c>
      <c r="B83" s="683"/>
      <c r="C83" s="683"/>
      <c r="D83" s="683"/>
      <c r="E83" s="683"/>
      <c r="F83" s="683"/>
      <c r="G83" s="683"/>
      <c r="H83" s="683"/>
      <c r="I83" s="683"/>
      <c r="J83" s="683"/>
      <c r="K83" s="683"/>
      <c r="L83" s="683"/>
      <c r="M83" s="683"/>
      <c r="N83" s="683"/>
      <c r="O83" s="683"/>
    </row>
    <row r="84" spans="1:15" ht="15.75" x14ac:dyDescent="0.25">
      <c r="A84" s="683" t="s">
        <v>1624</v>
      </c>
      <c r="B84" s="683"/>
      <c r="C84" s="683"/>
      <c r="D84" s="683"/>
      <c r="E84" s="683"/>
      <c r="F84" s="683"/>
      <c r="G84" s="683"/>
      <c r="H84" s="683"/>
      <c r="I84" s="683"/>
      <c r="J84" s="683"/>
      <c r="K84" s="683"/>
      <c r="L84" s="683"/>
      <c r="M84" s="683"/>
      <c r="N84" s="683"/>
      <c r="O84" s="683"/>
    </row>
    <row r="85" spans="1:15" x14ac:dyDescent="0.25">
      <c r="A85" s="5"/>
      <c r="B85" s="5"/>
      <c r="C85" s="605"/>
      <c r="D85" s="605"/>
      <c r="E85" s="5"/>
      <c r="F85" s="16"/>
      <c r="G85" s="20"/>
      <c r="H85" s="605"/>
      <c r="I85" s="20"/>
      <c r="J85" s="605"/>
      <c r="K85" s="20"/>
      <c r="L85" s="605"/>
      <c r="M85" s="20"/>
      <c r="N85" s="28"/>
      <c r="O85" s="20"/>
    </row>
    <row r="86" spans="1:15" x14ac:dyDescent="0.25">
      <c r="A86" s="5" t="s">
        <v>0</v>
      </c>
      <c r="B86" s="5"/>
      <c r="C86" s="673" t="s">
        <v>1</v>
      </c>
      <c r="D86" s="673"/>
      <c r="E86" s="673"/>
      <c r="F86" s="652"/>
      <c r="G86" s="652"/>
      <c r="H86" s="652"/>
      <c r="I86" s="652"/>
      <c r="J86" s="605"/>
      <c r="K86" s="20"/>
      <c r="L86" s="605"/>
      <c r="M86" s="20"/>
      <c r="N86" s="28"/>
      <c r="O86" s="20"/>
    </row>
    <row r="87" spans="1:15" x14ac:dyDescent="0.25">
      <c r="A87" s="5" t="s">
        <v>16</v>
      </c>
      <c r="B87" s="5"/>
      <c r="C87" s="672"/>
      <c r="D87" s="672"/>
      <c r="E87" s="672"/>
      <c r="F87" s="17"/>
      <c r="G87" s="21"/>
      <c r="H87" s="604"/>
      <c r="I87" s="21"/>
      <c r="J87" s="605"/>
      <c r="K87" s="20"/>
      <c r="L87" s="605"/>
      <c r="M87" s="20"/>
      <c r="N87" s="28"/>
      <c r="O87" s="20"/>
    </row>
    <row r="88" spans="1:15" x14ac:dyDescent="0.25">
      <c r="A88" s="5" t="s">
        <v>17</v>
      </c>
      <c r="B88" s="5"/>
      <c r="C88" s="672" t="s">
        <v>2505</v>
      </c>
      <c r="D88" s="672"/>
      <c r="E88" s="672"/>
      <c r="F88" s="17"/>
      <c r="G88" s="21"/>
      <c r="H88" s="604"/>
      <c r="I88" s="21"/>
      <c r="J88" s="605"/>
      <c r="K88" s="20"/>
      <c r="L88" s="605"/>
      <c r="M88" s="20"/>
      <c r="N88" s="28"/>
      <c r="O88" s="20"/>
    </row>
    <row r="89" spans="1:15" x14ac:dyDescent="0.25">
      <c r="A89" s="5" t="s">
        <v>18</v>
      </c>
      <c r="B89" s="5"/>
      <c r="C89" s="673"/>
      <c r="D89" s="673"/>
      <c r="E89" s="673"/>
      <c r="F89" s="17"/>
      <c r="G89" s="21"/>
      <c r="H89" s="604"/>
      <c r="I89" s="21"/>
      <c r="J89" s="605"/>
      <c r="K89" s="20"/>
      <c r="L89" s="605"/>
      <c r="M89" s="20"/>
      <c r="N89" s="28"/>
      <c r="O89" s="20"/>
    </row>
    <row r="90" spans="1:15" ht="13.5" thickBot="1" x14ac:dyDescent="0.3">
      <c r="A90" s="5"/>
      <c r="B90" s="5"/>
      <c r="C90" s="604"/>
      <c r="D90" s="604"/>
      <c r="E90" s="604"/>
      <c r="F90" s="17"/>
      <c r="G90" s="21"/>
      <c r="H90" s="604"/>
      <c r="I90" s="21"/>
      <c r="J90" s="605"/>
      <c r="K90" s="20"/>
      <c r="L90" s="605"/>
      <c r="M90" s="20"/>
      <c r="N90" s="28"/>
      <c r="O90" s="20"/>
    </row>
    <row r="91" spans="1:15" ht="13.5" thickTop="1" x14ac:dyDescent="0.25">
      <c r="A91" s="674" t="s">
        <v>2</v>
      </c>
      <c r="B91" s="677" t="s">
        <v>19</v>
      </c>
      <c r="C91" s="680" t="s">
        <v>20</v>
      </c>
      <c r="D91" s="680"/>
      <c r="E91" s="681" t="s">
        <v>23</v>
      </c>
      <c r="F91" s="680"/>
      <c r="G91" s="682"/>
      <c r="H91" s="656" t="s">
        <v>24</v>
      </c>
      <c r="I91" s="656"/>
      <c r="J91" s="656"/>
      <c r="K91" s="656"/>
      <c r="L91" s="656"/>
      <c r="M91" s="656"/>
      <c r="N91" s="656"/>
      <c r="O91" s="657"/>
    </row>
    <row r="92" spans="1:15" x14ac:dyDescent="0.25">
      <c r="A92" s="675"/>
      <c r="B92" s="678"/>
      <c r="C92" s="38" t="s">
        <v>20</v>
      </c>
      <c r="D92" s="34" t="s">
        <v>22</v>
      </c>
      <c r="E92" s="658" t="s">
        <v>3</v>
      </c>
      <c r="F92" s="659"/>
      <c r="G92" s="662" t="s">
        <v>4</v>
      </c>
      <c r="H92" s="664">
        <v>1</v>
      </c>
      <c r="I92" s="664"/>
      <c r="J92" s="666">
        <v>2</v>
      </c>
      <c r="K92" s="667"/>
      <c r="L92" s="664">
        <v>3</v>
      </c>
      <c r="M92" s="664"/>
      <c r="N92" s="666">
        <v>4</v>
      </c>
      <c r="O92" s="670"/>
    </row>
    <row r="93" spans="1:15" ht="13.5" thickBot="1" x14ac:dyDescent="0.3">
      <c r="A93" s="676"/>
      <c r="B93" s="679"/>
      <c r="C93" s="607" t="s">
        <v>21</v>
      </c>
      <c r="D93" s="60"/>
      <c r="E93" s="660"/>
      <c r="F93" s="661"/>
      <c r="G93" s="663"/>
      <c r="H93" s="665"/>
      <c r="I93" s="665"/>
      <c r="J93" s="668"/>
      <c r="K93" s="669"/>
      <c r="L93" s="665"/>
      <c r="M93" s="665"/>
      <c r="N93" s="668"/>
      <c r="O93" s="671"/>
    </row>
    <row r="94" spans="1:15" x14ac:dyDescent="0.25">
      <c r="A94" s="48"/>
      <c r="B94" s="414" t="s">
        <v>2008</v>
      </c>
      <c r="C94" s="50"/>
      <c r="D94" s="51"/>
      <c r="E94" s="52"/>
      <c r="F94" s="53"/>
      <c r="G94" s="415">
        <f>G76</f>
        <v>163329.57</v>
      </c>
      <c r="H94" s="50"/>
      <c r="I94" s="416">
        <f>I76</f>
        <v>163329.57</v>
      </c>
      <c r="J94" s="56"/>
      <c r="K94" s="57">
        <f>K75</f>
        <v>0</v>
      </c>
      <c r="L94" s="50"/>
      <c r="M94" s="55">
        <f>M75</f>
        <v>0</v>
      </c>
      <c r="N94" s="95"/>
      <c r="O94" s="58">
        <f>O75</f>
        <v>0</v>
      </c>
    </row>
    <row r="95" spans="1:15" x14ac:dyDescent="0.25">
      <c r="A95" s="48"/>
      <c r="B95" s="465"/>
      <c r="C95" s="50"/>
      <c r="D95" s="51"/>
      <c r="E95" s="52"/>
      <c r="F95" s="609"/>
      <c r="G95" s="54"/>
      <c r="H95" s="50"/>
      <c r="I95" s="55"/>
      <c r="J95" s="56"/>
      <c r="K95" s="57"/>
      <c r="L95" s="50"/>
      <c r="M95" s="55"/>
      <c r="N95" s="95"/>
      <c r="O95" s="58"/>
    </row>
    <row r="96" spans="1:15" x14ac:dyDescent="0.25">
      <c r="A96" s="33">
        <v>41</v>
      </c>
      <c r="B96" s="373" t="s">
        <v>2534</v>
      </c>
      <c r="C96" s="40"/>
      <c r="D96" s="35">
        <f t="shared" ref="D96:D114" si="23">H96+J96+L96+N96</f>
        <v>200</v>
      </c>
      <c r="E96" s="255">
        <v>3.2864</v>
      </c>
      <c r="F96" s="610" t="s">
        <v>2188</v>
      </c>
      <c r="G96" s="608">
        <f t="shared" ref="G96:G115" si="24">E96*D96</f>
        <v>657.28</v>
      </c>
      <c r="H96" s="194">
        <v>200</v>
      </c>
      <c r="I96" s="37">
        <f t="shared" ref="I96:I115" si="25">H96*E96</f>
        <v>657.28</v>
      </c>
      <c r="J96" s="96"/>
      <c r="K96" s="46">
        <f t="shared" ref="K96:K115" si="26">J96*E96</f>
        <v>0</v>
      </c>
      <c r="L96" s="194"/>
      <c r="M96" s="37">
        <f t="shared" ref="M96:M115" si="27">L96*E96</f>
        <v>0</v>
      </c>
      <c r="N96" s="96"/>
      <c r="O96" s="32">
        <f t="shared" ref="O96:O115" si="28">N96*E96</f>
        <v>0</v>
      </c>
    </row>
    <row r="97" spans="1:15" x14ac:dyDescent="0.25">
      <c r="A97" s="33">
        <v>42</v>
      </c>
      <c r="B97" s="373" t="s">
        <v>2535</v>
      </c>
      <c r="C97" s="40"/>
      <c r="D97" s="35">
        <f t="shared" si="23"/>
        <v>200</v>
      </c>
      <c r="E97" s="255">
        <v>2.91</v>
      </c>
      <c r="F97" s="610" t="s">
        <v>2188</v>
      </c>
      <c r="G97" s="608">
        <f t="shared" si="24"/>
        <v>582</v>
      </c>
      <c r="H97" s="194">
        <v>200</v>
      </c>
      <c r="I97" s="37">
        <f t="shared" si="25"/>
        <v>582</v>
      </c>
      <c r="J97" s="96"/>
      <c r="K97" s="46">
        <f t="shared" si="26"/>
        <v>0</v>
      </c>
      <c r="L97" s="194"/>
      <c r="M97" s="37">
        <f t="shared" si="27"/>
        <v>0</v>
      </c>
      <c r="N97" s="96"/>
      <c r="O97" s="32">
        <f t="shared" si="28"/>
        <v>0</v>
      </c>
    </row>
    <row r="98" spans="1:15" x14ac:dyDescent="0.25">
      <c r="A98" s="33">
        <v>43</v>
      </c>
      <c r="B98" s="373" t="s">
        <v>2536</v>
      </c>
      <c r="C98" s="40"/>
      <c r="D98" s="35">
        <f t="shared" si="23"/>
        <v>200</v>
      </c>
      <c r="E98" s="255">
        <v>2.5299999999999998</v>
      </c>
      <c r="F98" s="610" t="s">
        <v>2188</v>
      </c>
      <c r="G98" s="608">
        <f t="shared" si="24"/>
        <v>505.99999999999994</v>
      </c>
      <c r="H98" s="194">
        <v>200</v>
      </c>
      <c r="I98" s="37">
        <f t="shared" si="25"/>
        <v>505.99999999999994</v>
      </c>
      <c r="J98" s="96"/>
      <c r="K98" s="46">
        <f t="shared" si="26"/>
        <v>0</v>
      </c>
      <c r="L98" s="194"/>
      <c r="M98" s="37">
        <f t="shared" si="27"/>
        <v>0</v>
      </c>
      <c r="N98" s="96"/>
      <c r="O98" s="32">
        <f t="shared" si="28"/>
        <v>0</v>
      </c>
    </row>
    <row r="99" spans="1:15" x14ac:dyDescent="0.25">
      <c r="A99" s="33">
        <v>44</v>
      </c>
      <c r="B99" s="373" t="s">
        <v>2537</v>
      </c>
      <c r="C99" s="40"/>
      <c r="D99" s="35">
        <f t="shared" si="23"/>
        <v>200</v>
      </c>
      <c r="E99" s="255">
        <v>15</v>
      </c>
      <c r="F99" s="610" t="s">
        <v>2188</v>
      </c>
      <c r="G99" s="608">
        <f t="shared" si="24"/>
        <v>3000</v>
      </c>
      <c r="H99" s="194">
        <v>200</v>
      </c>
      <c r="I99" s="37">
        <f t="shared" si="25"/>
        <v>3000</v>
      </c>
      <c r="J99" s="96"/>
      <c r="K99" s="46">
        <f t="shared" si="26"/>
        <v>0</v>
      </c>
      <c r="L99" s="194"/>
      <c r="M99" s="37">
        <f t="shared" si="27"/>
        <v>0</v>
      </c>
      <c r="N99" s="96"/>
      <c r="O99" s="32">
        <f t="shared" si="28"/>
        <v>0</v>
      </c>
    </row>
    <row r="100" spans="1:15" x14ac:dyDescent="0.25">
      <c r="A100" s="33">
        <v>45</v>
      </c>
      <c r="B100" s="373" t="s">
        <v>2538</v>
      </c>
      <c r="C100" s="40"/>
      <c r="D100" s="35">
        <f t="shared" si="23"/>
        <v>20</v>
      </c>
      <c r="E100" s="255">
        <v>41.5</v>
      </c>
      <c r="F100" s="610" t="s">
        <v>2188</v>
      </c>
      <c r="G100" s="608">
        <f t="shared" si="24"/>
        <v>830</v>
      </c>
      <c r="H100" s="194">
        <v>20</v>
      </c>
      <c r="I100" s="37">
        <f t="shared" si="25"/>
        <v>830</v>
      </c>
      <c r="J100" s="96"/>
      <c r="K100" s="46">
        <f t="shared" si="26"/>
        <v>0</v>
      </c>
      <c r="L100" s="194"/>
      <c r="M100" s="37">
        <f t="shared" si="27"/>
        <v>0</v>
      </c>
      <c r="N100" s="96"/>
      <c r="O100" s="32">
        <f t="shared" si="28"/>
        <v>0</v>
      </c>
    </row>
    <row r="101" spans="1:15" x14ac:dyDescent="0.25">
      <c r="A101" s="33">
        <v>46</v>
      </c>
      <c r="B101" s="373" t="s">
        <v>2539</v>
      </c>
      <c r="C101" s="40"/>
      <c r="D101" s="35">
        <f t="shared" si="23"/>
        <v>20</v>
      </c>
      <c r="E101" s="255">
        <v>56.06</v>
      </c>
      <c r="F101" s="610" t="s">
        <v>2188</v>
      </c>
      <c r="G101" s="608">
        <f t="shared" si="24"/>
        <v>1121.2</v>
      </c>
      <c r="H101" s="194">
        <v>20</v>
      </c>
      <c r="I101" s="37">
        <f t="shared" si="25"/>
        <v>1121.2</v>
      </c>
      <c r="J101" s="96"/>
      <c r="K101" s="46">
        <f t="shared" si="26"/>
        <v>0</v>
      </c>
      <c r="L101" s="194"/>
      <c r="M101" s="37">
        <f t="shared" si="27"/>
        <v>0</v>
      </c>
      <c r="N101" s="96"/>
      <c r="O101" s="32">
        <f t="shared" si="28"/>
        <v>0</v>
      </c>
    </row>
    <row r="102" spans="1:15" x14ac:dyDescent="0.25">
      <c r="A102" s="33">
        <v>47</v>
      </c>
      <c r="B102" s="373" t="s">
        <v>2540</v>
      </c>
      <c r="C102" s="40"/>
      <c r="D102" s="35">
        <f t="shared" si="23"/>
        <v>20</v>
      </c>
      <c r="E102" s="255">
        <v>12.74</v>
      </c>
      <c r="F102" s="610" t="s">
        <v>159</v>
      </c>
      <c r="G102" s="608">
        <f t="shared" si="24"/>
        <v>254.8</v>
      </c>
      <c r="H102" s="194">
        <v>20</v>
      </c>
      <c r="I102" s="37">
        <f t="shared" si="25"/>
        <v>254.8</v>
      </c>
      <c r="J102" s="96"/>
      <c r="K102" s="46">
        <f t="shared" si="26"/>
        <v>0</v>
      </c>
      <c r="L102" s="194"/>
      <c r="M102" s="37">
        <f t="shared" si="27"/>
        <v>0</v>
      </c>
      <c r="N102" s="96"/>
      <c r="O102" s="32">
        <f t="shared" si="28"/>
        <v>0</v>
      </c>
    </row>
    <row r="103" spans="1:15" x14ac:dyDescent="0.25">
      <c r="A103" s="33">
        <v>48</v>
      </c>
      <c r="B103" s="373" t="s">
        <v>2541</v>
      </c>
      <c r="C103" s="40"/>
      <c r="D103" s="35">
        <f t="shared" si="23"/>
        <v>20</v>
      </c>
      <c r="E103" s="255">
        <v>5.98</v>
      </c>
      <c r="F103" s="610" t="s">
        <v>159</v>
      </c>
      <c r="G103" s="608">
        <f t="shared" si="24"/>
        <v>119.60000000000001</v>
      </c>
      <c r="H103" s="194">
        <v>20</v>
      </c>
      <c r="I103" s="37">
        <f t="shared" si="25"/>
        <v>119.60000000000001</v>
      </c>
      <c r="J103" s="96"/>
      <c r="K103" s="46">
        <f t="shared" si="26"/>
        <v>0</v>
      </c>
      <c r="L103" s="194"/>
      <c r="M103" s="37">
        <f t="shared" si="27"/>
        <v>0</v>
      </c>
      <c r="N103" s="96"/>
      <c r="O103" s="32">
        <f t="shared" si="28"/>
        <v>0</v>
      </c>
    </row>
    <row r="104" spans="1:15" x14ac:dyDescent="0.25">
      <c r="A104" s="33">
        <v>49</v>
      </c>
      <c r="B104" s="373" t="s">
        <v>96</v>
      </c>
      <c r="C104" s="40"/>
      <c r="D104" s="35">
        <f t="shared" si="23"/>
        <v>12</v>
      </c>
      <c r="E104" s="255">
        <v>78.92</v>
      </c>
      <c r="F104" s="610" t="s">
        <v>159</v>
      </c>
      <c r="G104" s="608">
        <f t="shared" si="24"/>
        <v>947.04</v>
      </c>
      <c r="H104" s="194">
        <v>12</v>
      </c>
      <c r="I104" s="37">
        <f t="shared" si="25"/>
        <v>947.04</v>
      </c>
      <c r="J104" s="96"/>
      <c r="K104" s="46">
        <f t="shared" si="26"/>
        <v>0</v>
      </c>
      <c r="L104" s="194"/>
      <c r="M104" s="37">
        <f t="shared" si="27"/>
        <v>0</v>
      </c>
      <c r="N104" s="96"/>
      <c r="O104" s="32">
        <f t="shared" si="28"/>
        <v>0</v>
      </c>
    </row>
    <row r="105" spans="1:15" x14ac:dyDescent="0.25">
      <c r="A105" s="33">
        <v>50</v>
      </c>
      <c r="B105" s="373" t="s">
        <v>170</v>
      </c>
      <c r="C105" s="40"/>
      <c r="D105" s="35">
        <f t="shared" si="23"/>
        <v>50</v>
      </c>
      <c r="E105" s="255">
        <v>20.79</v>
      </c>
      <c r="F105" s="610" t="s">
        <v>159</v>
      </c>
      <c r="G105" s="608">
        <f t="shared" si="24"/>
        <v>1039.5</v>
      </c>
      <c r="H105" s="194">
        <v>50</v>
      </c>
      <c r="I105" s="37">
        <f t="shared" si="25"/>
        <v>1039.5</v>
      </c>
      <c r="J105" s="96"/>
      <c r="K105" s="46">
        <f t="shared" si="26"/>
        <v>0</v>
      </c>
      <c r="L105" s="194"/>
      <c r="M105" s="37">
        <f t="shared" si="27"/>
        <v>0</v>
      </c>
      <c r="N105" s="96"/>
      <c r="O105" s="32">
        <f t="shared" si="28"/>
        <v>0</v>
      </c>
    </row>
    <row r="106" spans="1:15" x14ac:dyDescent="0.25">
      <c r="A106" s="33">
        <v>51</v>
      </c>
      <c r="B106" s="373" t="s">
        <v>2542</v>
      </c>
      <c r="C106" s="40"/>
      <c r="D106" s="35">
        <f t="shared" si="23"/>
        <v>20</v>
      </c>
      <c r="E106" s="255"/>
      <c r="F106" s="610"/>
      <c r="G106" s="608">
        <f t="shared" si="24"/>
        <v>0</v>
      </c>
      <c r="H106" s="194">
        <v>20</v>
      </c>
      <c r="I106" s="37">
        <f t="shared" si="25"/>
        <v>0</v>
      </c>
      <c r="J106" s="96"/>
      <c r="K106" s="46">
        <f t="shared" si="26"/>
        <v>0</v>
      </c>
      <c r="L106" s="194"/>
      <c r="M106" s="37">
        <f t="shared" si="27"/>
        <v>0</v>
      </c>
      <c r="N106" s="96"/>
      <c r="O106" s="32">
        <f t="shared" si="28"/>
        <v>0</v>
      </c>
    </row>
    <row r="107" spans="1:15" x14ac:dyDescent="0.25">
      <c r="A107" s="33">
        <v>52</v>
      </c>
      <c r="B107" s="373" t="s">
        <v>2543</v>
      </c>
      <c r="C107" s="40"/>
      <c r="D107" s="35">
        <f t="shared" si="23"/>
        <v>120</v>
      </c>
      <c r="E107" s="255">
        <v>415.33</v>
      </c>
      <c r="F107" s="610" t="s">
        <v>159</v>
      </c>
      <c r="G107" s="608">
        <f t="shared" si="24"/>
        <v>49839.6</v>
      </c>
      <c r="H107" s="194">
        <v>120</v>
      </c>
      <c r="I107" s="37">
        <f t="shared" si="25"/>
        <v>49839.6</v>
      </c>
      <c r="J107" s="96"/>
      <c r="K107" s="46">
        <f t="shared" si="26"/>
        <v>0</v>
      </c>
      <c r="L107" s="194"/>
      <c r="M107" s="37">
        <f t="shared" si="27"/>
        <v>0</v>
      </c>
      <c r="N107" s="96"/>
      <c r="O107" s="32">
        <f t="shared" si="28"/>
        <v>0</v>
      </c>
    </row>
    <row r="108" spans="1:15" x14ac:dyDescent="0.25">
      <c r="A108" s="33">
        <v>53</v>
      </c>
      <c r="B108" s="373" t="s">
        <v>1278</v>
      </c>
      <c r="C108" s="40"/>
      <c r="D108" s="35">
        <f t="shared" si="23"/>
        <v>40</v>
      </c>
      <c r="E108" s="255">
        <v>42.38</v>
      </c>
      <c r="F108" s="610" t="s">
        <v>2188</v>
      </c>
      <c r="G108" s="608">
        <f t="shared" si="24"/>
        <v>1695.2</v>
      </c>
      <c r="H108" s="194">
        <v>40</v>
      </c>
      <c r="I108" s="37">
        <f t="shared" si="25"/>
        <v>1695.2</v>
      </c>
      <c r="J108" s="96"/>
      <c r="K108" s="46">
        <f t="shared" si="26"/>
        <v>0</v>
      </c>
      <c r="L108" s="194"/>
      <c r="M108" s="37">
        <f t="shared" si="27"/>
        <v>0</v>
      </c>
      <c r="N108" s="96"/>
      <c r="O108" s="32">
        <f t="shared" si="28"/>
        <v>0</v>
      </c>
    </row>
    <row r="109" spans="1:15" x14ac:dyDescent="0.25">
      <c r="A109" s="33">
        <v>54</v>
      </c>
      <c r="B109" s="373" t="s">
        <v>2544</v>
      </c>
      <c r="C109" s="40"/>
      <c r="D109" s="35">
        <f t="shared" si="23"/>
        <v>100</v>
      </c>
      <c r="E109" s="255">
        <v>250</v>
      </c>
      <c r="F109" s="610" t="s">
        <v>2549</v>
      </c>
      <c r="G109" s="608">
        <f t="shared" si="24"/>
        <v>25000</v>
      </c>
      <c r="H109" s="194">
        <v>100</v>
      </c>
      <c r="I109" s="37">
        <f t="shared" si="25"/>
        <v>25000</v>
      </c>
      <c r="J109" s="96"/>
      <c r="K109" s="46">
        <f t="shared" si="26"/>
        <v>0</v>
      </c>
      <c r="L109" s="194"/>
      <c r="M109" s="37">
        <f t="shared" si="27"/>
        <v>0</v>
      </c>
      <c r="N109" s="96"/>
      <c r="O109" s="32">
        <f t="shared" si="28"/>
        <v>0</v>
      </c>
    </row>
    <row r="110" spans="1:15" x14ac:dyDescent="0.25">
      <c r="A110" s="33">
        <v>55</v>
      </c>
      <c r="B110" s="373" t="s">
        <v>420</v>
      </c>
      <c r="C110" s="40"/>
      <c r="D110" s="35">
        <f t="shared" si="23"/>
        <v>10</v>
      </c>
      <c r="E110" s="255">
        <f>12.41*10</f>
        <v>124.1</v>
      </c>
      <c r="F110" s="610" t="s">
        <v>2068</v>
      </c>
      <c r="G110" s="608">
        <f t="shared" si="24"/>
        <v>1241</v>
      </c>
      <c r="H110" s="194">
        <v>10</v>
      </c>
      <c r="I110" s="37">
        <f t="shared" si="25"/>
        <v>1241</v>
      </c>
      <c r="J110" s="96"/>
      <c r="K110" s="46">
        <f t="shared" si="26"/>
        <v>0</v>
      </c>
      <c r="L110" s="194"/>
      <c r="M110" s="37">
        <f t="shared" si="27"/>
        <v>0</v>
      </c>
      <c r="N110" s="96"/>
      <c r="O110" s="32">
        <f t="shared" si="28"/>
        <v>0</v>
      </c>
    </row>
    <row r="111" spans="1:15" x14ac:dyDescent="0.25">
      <c r="A111" s="33">
        <v>56</v>
      </c>
      <c r="B111" s="373" t="s">
        <v>2545</v>
      </c>
      <c r="C111" s="40"/>
      <c r="D111" s="35">
        <f t="shared" si="23"/>
        <v>50</v>
      </c>
      <c r="E111" s="255">
        <v>35</v>
      </c>
      <c r="F111" s="610" t="s">
        <v>2188</v>
      </c>
      <c r="G111" s="608">
        <f t="shared" si="24"/>
        <v>1750</v>
      </c>
      <c r="H111" s="194">
        <v>50</v>
      </c>
      <c r="I111" s="37">
        <f t="shared" si="25"/>
        <v>1750</v>
      </c>
      <c r="J111" s="96"/>
      <c r="K111" s="46">
        <f t="shared" si="26"/>
        <v>0</v>
      </c>
      <c r="L111" s="194"/>
      <c r="M111" s="37">
        <f t="shared" si="27"/>
        <v>0</v>
      </c>
      <c r="N111" s="96"/>
      <c r="O111" s="32">
        <f t="shared" si="28"/>
        <v>0</v>
      </c>
    </row>
    <row r="112" spans="1:15" x14ac:dyDescent="0.25">
      <c r="A112" s="33">
        <v>57</v>
      </c>
      <c r="B112" s="373" t="s">
        <v>2546</v>
      </c>
      <c r="C112" s="40"/>
      <c r="D112" s="35">
        <f t="shared" si="23"/>
        <v>3</v>
      </c>
      <c r="E112" s="255"/>
      <c r="F112" s="610" t="s">
        <v>1129</v>
      </c>
      <c r="G112" s="608">
        <f t="shared" si="24"/>
        <v>0</v>
      </c>
      <c r="H112" s="194">
        <v>3</v>
      </c>
      <c r="I112" s="37">
        <f t="shared" si="25"/>
        <v>0</v>
      </c>
      <c r="J112" s="96"/>
      <c r="K112" s="46">
        <f t="shared" si="26"/>
        <v>0</v>
      </c>
      <c r="L112" s="194"/>
      <c r="M112" s="37">
        <f t="shared" si="27"/>
        <v>0</v>
      </c>
      <c r="N112" s="96"/>
      <c r="O112" s="32">
        <f t="shared" si="28"/>
        <v>0</v>
      </c>
    </row>
    <row r="113" spans="1:15" x14ac:dyDescent="0.25">
      <c r="A113" s="33">
        <v>58</v>
      </c>
      <c r="B113" s="373" t="s">
        <v>2547</v>
      </c>
      <c r="C113" s="40"/>
      <c r="D113" s="35">
        <f t="shared" si="23"/>
        <v>3</v>
      </c>
      <c r="E113" s="255"/>
      <c r="F113" s="610" t="s">
        <v>1129</v>
      </c>
      <c r="G113" s="608">
        <f t="shared" si="24"/>
        <v>0</v>
      </c>
      <c r="H113" s="194">
        <v>3</v>
      </c>
      <c r="I113" s="37">
        <f t="shared" si="25"/>
        <v>0</v>
      </c>
      <c r="J113" s="96"/>
      <c r="K113" s="46">
        <f t="shared" si="26"/>
        <v>0</v>
      </c>
      <c r="L113" s="194"/>
      <c r="M113" s="37">
        <f t="shared" si="27"/>
        <v>0</v>
      </c>
      <c r="N113" s="96"/>
      <c r="O113" s="32">
        <f t="shared" si="28"/>
        <v>0</v>
      </c>
    </row>
    <row r="114" spans="1:15" x14ac:dyDescent="0.25">
      <c r="A114" s="33">
        <v>59</v>
      </c>
      <c r="B114" s="373" t="s">
        <v>2548</v>
      </c>
      <c r="C114" s="40"/>
      <c r="D114" s="35">
        <f t="shared" si="23"/>
        <v>1000</v>
      </c>
      <c r="E114" s="255">
        <v>5</v>
      </c>
      <c r="F114" s="610" t="s">
        <v>2550</v>
      </c>
      <c r="G114" s="608">
        <f t="shared" si="24"/>
        <v>5000</v>
      </c>
      <c r="H114" s="194">
        <v>1000</v>
      </c>
      <c r="I114" s="37">
        <f t="shared" si="25"/>
        <v>5000</v>
      </c>
      <c r="J114" s="96"/>
      <c r="K114" s="46">
        <f t="shared" si="26"/>
        <v>0</v>
      </c>
      <c r="L114" s="194"/>
      <c r="M114" s="37">
        <f t="shared" si="27"/>
        <v>0</v>
      </c>
      <c r="N114" s="96"/>
      <c r="O114" s="32">
        <f t="shared" si="28"/>
        <v>0</v>
      </c>
    </row>
    <row r="115" spans="1:15" x14ac:dyDescent="0.25">
      <c r="A115" s="33"/>
      <c r="B115" s="373"/>
      <c r="C115" s="40"/>
      <c r="D115" s="35"/>
      <c r="E115" s="86"/>
      <c r="F115" s="326"/>
      <c r="G115" s="44">
        <f t="shared" si="24"/>
        <v>0</v>
      </c>
      <c r="H115" s="194"/>
      <c r="I115" s="37">
        <f t="shared" si="25"/>
        <v>0</v>
      </c>
      <c r="J115" s="96"/>
      <c r="K115" s="46">
        <f t="shared" si="26"/>
        <v>0</v>
      </c>
      <c r="L115" s="194"/>
      <c r="M115" s="37">
        <f t="shared" si="27"/>
        <v>0</v>
      </c>
      <c r="N115" s="96"/>
      <c r="O115" s="32">
        <f t="shared" si="28"/>
        <v>0</v>
      </c>
    </row>
    <row r="116" spans="1:15" ht="13.5" thickBot="1" x14ac:dyDescent="0.3">
      <c r="A116" s="33"/>
      <c r="B116" s="432"/>
      <c r="C116" s="40"/>
      <c r="D116" s="35"/>
      <c r="E116" s="86"/>
      <c r="F116" s="200"/>
      <c r="G116" s="44"/>
      <c r="H116" s="194"/>
      <c r="I116" s="37"/>
      <c r="J116" s="96"/>
      <c r="K116" s="46"/>
      <c r="L116" s="194"/>
      <c r="M116" s="37"/>
      <c r="N116" s="96"/>
      <c r="O116" s="32"/>
    </row>
    <row r="117" spans="1:15" ht="14.25" thickTop="1" thickBot="1" x14ac:dyDescent="0.3">
      <c r="A117" s="74"/>
      <c r="B117" s="81" t="s">
        <v>2007</v>
      </c>
      <c r="C117" s="76"/>
      <c r="D117" s="77"/>
      <c r="E117" s="78"/>
      <c r="F117" s="79"/>
      <c r="G117" s="80">
        <f>SUM(G94,G96:G114)</f>
        <v>256912.79000000004</v>
      </c>
      <c r="H117" s="76"/>
      <c r="I117" s="80">
        <f>SUM(I94,I96:I114)</f>
        <v>256912.79000000004</v>
      </c>
      <c r="J117" s="78"/>
      <c r="K117" s="80">
        <f>SUM(K96:K115)</f>
        <v>0</v>
      </c>
      <c r="L117" s="76"/>
      <c r="M117" s="80">
        <f>SUM(M96:M115)</f>
        <v>0</v>
      </c>
      <c r="N117" s="98"/>
      <c r="O117" s="566">
        <f>SUM(O96:O115)</f>
        <v>0</v>
      </c>
    </row>
    <row r="118" spans="1:15" ht="13.5" thickTop="1" x14ac:dyDescent="0.25">
      <c r="A118" s="8" t="s">
        <v>5</v>
      </c>
      <c r="B118" s="9"/>
      <c r="C118" s="604"/>
      <c r="D118" s="9" t="s">
        <v>6</v>
      </c>
      <c r="E118" s="9"/>
      <c r="F118" s="17"/>
      <c r="G118" s="22"/>
      <c r="H118" s="604"/>
      <c r="I118" s="22"/>
      <c r="J118" s="604"/>
      <c r="K118" s="22"/>
      <c r="L118" s="26"/>
      <c r="M118" s="23" t="s">
        <v>7</v>
      </c>
      <c r="N118" s="29"/>
    </row>
    <row r="119" spans="1:15" x14ac:dyDescent="0.25">
      <c r="D119" s="8" t="s">
        <v>8</v>
      </c>
    </row>
    <row r="122" spans="1:15" x14ac:dyDescent="0.25">
      <c r="A122" s="652" t="s">
        <v>25</v>
      </c>
      <c r="B122" s="652"/>
      <c r="C122" s="605"/>
      <c r="D122" s="653" t="s">
        <v>9</v>
      </c>
      <c r="E122" s="653"/>
      <c r="F122" s="653"/>
      <c r="G122" s="20"/>
      <c r="H122" s="653" t="s">
        <v>10</v>
      </c>
      <c r="I122" s="653"/>
      <c r="J122" s="653"/>
      <c r="K122" s="20"/>
      <c r="L122" s="605"/>
      <c r="M122" s="653" t="s">
        <v>25</v>
      </c>
      <c r="N122" s="653"/>
      <c r="O122" s="653"/>
    </row>
    <row r="123" spans="1:15" x14ac:dyDescent="0.25">
      <c r="A123" s="654" t="s">
        <v>11</v>
      </c>
      <c r="B123" s="654"/>
      <c r="C123" s="606"/>
      <c r="D123" s="655" t="s">
        <v>12</v>
      </c>
      <c r="E123" s="655"/>
      <c r="F123" s="655"/>
      <c r="G123" s="24"/>
      <c r="H123" s="655" t="s">
        <v>13</v>
      </c>
      <c r="I123" s="655"/>
      <c r="J123" s="655"/>
      <c r="K123" s="24"/>
      <c r="L123" s="606"/>
      <c r="M123" s="655" t="s">
        <v>26</v>
      </c>
      <c r="N123" s="655"/>
      <c r="O123" s="655"/>
    </row>
    <row r="125" spans="1:15" ht="15.75" x14ac:dyDescent="0.25">
      <c r="A125" s="683" t="s">
        <v>14</v>
      </c>
      <c r="B125" s="683"/>
      <c r="C125" s="683"/>
      <c r="D125" s="683"/>
      <c r="E125" s="683"/>
      <c r="F125" s="683"/>
      <c r="G125" s="683"/>
      <c r="H125" s="683"/>
      <c r="I125" s="683"/>
      <c r="J125" s="683"/>
      <c r="K125" s="683"/>
      <c r="L125" s="683"/>
      <c r="M125" s="683"/>
      <c r="N125" s="683"/>
      <c r="O125" s="683"/>
    </row>
    <row r="126" spans="1:15" ht="15.75" x14ac:dyDescent="0.25">
      <c r="A126" s="683" t="s">
        <v>1624</v>
      </c>
      <c r="B126" s="683"/>
      <c r="C126" s="683"/>
      <c r="D126" s="683"/>
      <c r="E126" s="683"/>
      <c r="F126" s="683"/>
      <c r="G126" s="683"/>
      <c r="H126" s="683"/>
      <c r="I126" s="683"/>
      <c r="J126" s="683"/>
      <c r="K126" s="683"/>
      <c r="L126" s="683"/>
      <c r="M126" s="683"/>
      <c r="N126" s="683"/>
      <c r="O126" s="683"/>
    </row>
    <row r="127" spans="1:15" x14ac:dyDescent="0.25">
      <c r="A127" s="5"/>
      <c r="B127" s="5"/>
      <c r="C127" s="617"/>
      <c r="D127" s="617"/>
      <c r="E127" s="5"/>
      <c r="F127" s="16"/>
      <c r="G127" s="20"/>
      <c r="H127" s="617"/>
      <c r="I127" s="20"/>
      <c r="J127" s="617"/>
      <c r="K127" s="20"/>
      <c r="L127" s="617"/>
      <c r="M127" s="20"/>
      <c r="N127" s="28"/>
      <c r="O127" s="20"/>
    </row>
    <row r="128" spans="1:15" x14ac:dyDescent="0.25">
      <c r="A128" s="5" t="s">
        <v>0</v>
      </c>
      <c r="B128" s="5"/>
      <c r="C128" s="673" t="s">
        <v>1</v>
      </c>
      <c r="D128" s="673"/>
      <c r="E128" s="673"/>
      <c r="F128" s="652"/>
      <c r="G128" s="652"/>
      <c r="H128" s="652"/>
      <c r="I128" s="652"/>
      <c r="J128" s="617"/>
      <c r="K128" s="20"/>
      <c r="L128" s="617"/>
      <c r="M128" s="20"/>
      <c r="N128" s="28"/>
      <c r="O128" s="20"/>
    </row>
    <row r="129" spans="1:15" x14ac:dyDescent="0.25">
      <c r="A129" s="5" t="s">
        <v>16</v>
      </c>
      <c r="B129" s="5"/>
      <c r="C129" s="672"/>
      <c r="D129" s="672"/>
      <c r="E129" s="672"/>
      <c r="F129" s="17"/>
      <c r="G129" s="21"/>
      <c r="H129" s="616"/>
      <c r="I129" s="21"/>
      <c r="J129" s="617"/>
      <c r="K129" s="20"/>
      <c r="L129" s="617"/>
      <c r="M129" s="20"/>
      <c r="N129" s="28"/>
      <c r="O129" s="20"/>
    </row>
    <row r="130" spans="1:15" x14ac:dyDescent="0.25">
      <c r="A130" s="5" t="s">
        <v>17</v>
      </c>
      <c r="B130" s="5"/>
      <c r="C130" s="672" t="s">
        <v>2505</v>
      </c>
      <c r="D130" s="672"/>
      <c r="E130" s="672"/>
      <c r="F130" s="17"/>
      <c r="G130" s="21"/>
      <c r="H130" s="616"/>
      <c r="I130" s="21"/>
      <c r="J130" s="617"/>
      <c r="K130" s="20"/>
      <c r="L130" s="617"/>
      <c r="M130" s="20"/>
      <c r="N130" s="28"/>
      <c r="O130" s="20"/>
    </row>
    <row r="131" spans="1:15" x14ac:dyDescent="0.25">
      <c r="A131" s="5" t="s">
        <v>18</v>
      </c>
      <c r="B131" s="5"/>
      <c r="C131" s="673"/>
      <c r="D131" s="673"/>
      <c r="E131" s="673"/>
      <c r="F131" s="17"/>
      <c r="G131" s="21"/>
      <c r="H131" s="616"/>
      <c r="I131" s="21"/>
      <c r="J131" s="617"/>
      <c r="K131" s="20"/>
      <c r="L131" s="617"/>
      <c r="M131" s="20"/>
      <c r="N131" s="28"/>
      <c r="O131" s="20"/>
    </row>
    <row r="132" spans="1:15" ht="13.5" customHeight="1" thickBot="1" x14ac:dyDescent="0.3">
      <c r="A132" s="5"/>
      <c r="B132" s="5"/>
      <c r="C132" s="616"/>
      <c r="D132" s="616"/>
      <c r="E132" s="616"/>
      <c r="F132" s="17"/>
      <c r="G132" s="21"/>
      <c r="H132" s="616"/>
      <c r="I132" s="21"/>
      <c r="J132" s="617"/>
      <c r="K132" s="20"/>
      <c r="L132" s="617"/>
      <c r="M132" s="20"/>
      <c r="N132" s="28"/>
      <c r="O132" s="20"/>
    </row>
    <row r="133" spans="1:15" ht="13.5" thickTop="1" x14ac:dyDescent="0.25">
      <c r="A133" s="674" t="s">
        <v>2</v>
      </c>
      <c r="B133" s="677" t="s">
        <v>19</v>
      </c>
      <c r="C133" s="680" t="s">
        <v>20</v>
      </c>
      <c r="D133" s="680"/>
      <c r="E133" s="681" t="s">
        <v>23</v>
      </c>
      <c r="F133" s="680"/>
      <c r="G133" s="682"/>
      <c r="H133" s="656" t="s">
        <v>24</v>
      </c>
      <c r="I133" s="656"/>
      <c r="J133" s="656"/>
      <c r="K133" s="656"/>
      <c r="L133" s="656"/>
      <c r="M133" s="656"/>
      <c r="N133" s="656"/>
      <c r="O133" s="657"/>
    </row>
    <row r="134" spans="1:15" x14ac:dyDescent="0.25">
      <c r="A134" s="675"/>
      <c r="B134" s="678"/>
      <c r="C134" s="38" t="s">
        <v>20</v>
      </c>
      <c r="D134" s="34" t="s">
        <v>22</v>
      </c>
      <c r="E134" s="658" t="s">
        <v>3</v>
      </c>
      <c r="F134" s="659"/>
      <c r="G134" s="662" t="s">
        <v>4</v>
      </c>
      <c r="H134" s="664">
        <v>1</v>
      </c>
      <c r="I134" s="664"/>
      <c r="J134" s="666">
        <v>2</v>
      </c>
      <c r="K134" s="667"/>
      <c r="L134" s="664">
        <v>3</v>
      </c>
      <c r="M134" s="664"/>
      <c r="N134" s="666">
        <v>4</v>
      </c>
      <c r="O134" s="670"/>
    </row>
    <row r="135" spans="1:15" ht="13.5" thickBot="1" x14ac:dyDescent="0.3">
      <c r="A135" s="676"/>
      <c r="B135" s="679"/>
      <c r="C135" s="615" t="s">
        <v>21</v>
      </c>
      <c r="D135" s="60"/>
      <c r="E135" s="660"/>
      <c r="F135" s="661"/>
      <c r="G135" s="663"/>
      <c r="H135" s="665"/>
      <c r="I135" s="665"/>
      <c r="J135" s="668"/>
      <c r="K135" s="669"/>
      <c r="L135" s="665"/>
      <c r="M135" s="665"/>
      <c r="N135" s="668"/>
      <c r="O135" s="671"/>
    </row>
    <row r="136" spans="1:15" x14ac:dyDescent="0.25">
      <c r="A136" s="48"/>
      <c r="B136" s="414" t="s">
        <v>2008</v>
      </c>
      <c r="C136" s="50"/>
      <c r="D136" s="51"/>
      <c r="E136" s="52"/>
      <c r="F136" s="53"/>
      <c r="G136" s="415">
        <f>G117</f>
        <v>256912.79000000004</v>
      </c>
      <c r="H136" s="50"/>
      <c r="I136" s="416">
        <f>I117</f>
        <v>256912.79000000004</v>
      </c>
      <c r="J136" s="56"/>
      <c r="K136" s="57">
        <f>K117</f>
        <v>0</v>
      </c>
      <c r="L136" s="50"/>
      <c r="M136" s="55">
        <f>M117</f>
        <v>0</v>
      </c>
      <c r="N136" s="95"/>
      <c r="O136" s="58">
        <f>O117</f>
        <v>0</v>
      </c>
    </row>
    <row r="137" spans="1:15" x14ac:dyDescent="0.25">
      <c r="A137" s="48"/>
      <c r="B137" s="465"/>
      <c r="C137" s="50"/>
      <c r="D137" s="51"/>
      <c r="E137" s="52"/>
      <c r="F137" s="609"/>
      <c r="G137" s="54"/>
      <c r="H137" s="517"/>
      <c r="I137" s="55"/>
      <c r="J137" s="56"/>
      <c r="K137" s="57"/>
      <c r="L137" s="50"/>
      <c r="M137" s="55"/>
      <c r="N137" s="95"/>
      <c r="O137" s="58"/>
    </row>
    <row r="138" spans="1:15" x14ac:dyDescent="0.25">
      <c r="A138" s="33">
        <v>60</v>
      </c>
      <c r="B138" s="373" t="s">
        <v>2637</v>
      </c>
      <c r="C138" s="40"/>
      <c r="D138" s="35">
        <f t="shared" ref="D138:D156" si="29">H138+J138+L138+N138</f>
        <v>10</v>
      </c>
      <c r="E138" s="255">
        <v>30.58</v>
      </c>
      <c r="F138" s="610" t="s">
        <v>2188</v>
      </c>
      <c r="G138" s="608">
        <f t="shared" ref="G138:G157" si="30">E138*D138</f>
        <v>305.79999999999995</v>
      </c>
      <c r="H138" s="640">
        <v>10</v>
      </c>
      <c r="I138" s="485">
        <f t="shared" ref="I138:I157" si="31">H138*E138</f>
        <v>305.79999999999995</v>
      </c>
      <c r="J138" s="96"/>
      <c r="K138" s="46">
        <f t="shared" ref="K138:K157" si="32">J138*E138</f>
        <v>0</v>
      </c>
      <c r="L138" s="194"/>
      <c r="M138" s="37">
        <f t="shared" ref="M138:M157" si="33">L138*E138</f>
        <v>0</v>
      </c>
      <c r="N138" s="96"/>
      <c r="O138" s="32">
        <f t="shared" ref="O138:O157" si="34">N138*E138</f>
        <v>0</v>
      </c>
    </row>
    <row r="139" spans="1:15" x14ac:dyDescent="0.25">
      <c r="A139" s="33">
        <v>61</v>
      </c>
      <c r="B139" s="373" t="s">
        <v>2638</v>
      </c>
      <c r="C139" s="40"/>
      <c r="D139" s="35">
        <f t="shared" si="29"/>
        <v>32</v>
      </c>
      <c r="E139" s="255"/>
      <c r="F139" s="610" t="s">
        <v>2188</v>
      </c>
      <c r="G139" s="608">
        <f t="shared" si="30"/>
        <v>0</v>
      </c>
      <c r="H139" s="640">
        <v>32</v>
      </c>
      <c r="I139" s="485">
        <f t="shared" si="31"/>
        <v>0</v>
      </c>
      <c r="J139" s="96"/>
      <c r="K139" s="46">
        <f t="shared" si="32"/>
        <v>0</v>
      </c>
      <c r="L139" s="194"/>
      <c r="M139" s="37">
        <f t="shared" si="33"/>
        <v>0</v>
      </c>
      <c r="N139" s="96"/>
      <c r="O139" s="32">
        <f t="shared" si="34"/>
        <v>0</v>
      </c>
    </row>
    <row r="140" spans="1:15" x14ac:dyDescent="0.25">
      <c r="A140" s="33">
        <v>62</v>
      </c>
      <c r="B140" s="373" t="s">
        <v>2639</v>
      </c>
      <c r="C140" s="40"/>
      <c r="D140" s="35">
        <f t="shared" si="29"/>
        <v>80</v>
      </c>
      <c r="E140" s="255">
        <v>10.9</v>
      </c>
      <c r="F140" s="610" t="s">
        <v>2188</v>
      </c>
      <c r="G140" s="608">
        <f t="shared" si="30"/>
        <v>872</v>
      </c>
      <c r="H140" s="640">
        <v>80</v>
      </c>
      <c r="I140" s="485">
        <f t="shared" si="31"/>
        <v>872</v>
      </c>
      <c r="J140" s="96"/>
      <c r="K140" s="46">
        <f t="shared" si="32"/>
        <v>0</v>
      </c>
      <c r="L140" s="194"/>
      <c r="M140" s="37">
        <f t="shared" si="33"/>
        <v>0</v>
      </c>
      <c r="N140" s="96"/>
      <c r="O140" s="32">
        <f t="shared" si="34"/>
        <v>0</v>
      </c>
    </row>
    <row r="141" spans="1:15" x14ac:dyDescent="0.25">
      <c r="A141" s="33">
        <v>63</v>
      </c>
      <c r="B141" s="373" t="s">
        <v>2640</v>
      </c>
      <c r="C141" s="40"/>
      <c r="D141" s="35">
        <f t="shared" si="29"/>
        <v>15</v>
      </c>
      <c r="E141" s="255">
        <v>35</v>
      </c>
      <c r="F141" s="610" t="s">
        <v>2069</v>
      </c>
      <c r="G141" s="608">
        <f t="shared" si="30"/>
        <v>525</v>
      </c>
      <c r="H141" s="640">
        <v>15</v>
      </c>
      <c r="I141" s="485">
        <f t="shared" si="31"/>
        <v>525</v>
      </c>
      <c r="J141" s="96"/>
      <c r="K141" s="46">
        <f t="shared" si="32"/>
        <v>0</v>
      </c>
      <c r="L141" s="194"/>
      <c r="M141" s="37">
        <f t="shared" si="33"/>
        <v>0</v>
      </c>
      <c r="N141" s="96"/>
      <c r="O141" s="32">
        <f t="shared" si="34"/>
        <v>0</v>
      </c>
    </row>
    <row r="142" spans="1:15" x14ac:dyDescent="0.25">
      <c r="A142" s="33">
        <v>64</v>
      </c>
      <c r="B142" s="373" t="s">
        <v>66</v>
      </c>
      <c r="C142" s="40"/>
      <c r="D142" s="35">
        <f t="shared" si="29"/>
        <v>24</v>
      </c>
      <c r="E142" s="255">
        <v>86.06</v>
      </c>
      <c r="F142" s="610" t="s">
        <v>1144</v>
      </c>
      <c r="G142" s="608">
        <f t="shared" si="30"/>
        <v>2065.44</v>
      </c>
      <c r="H142" s="640">
        <v>24</v>
      </c>
      <c r="I142" s="485">
        <f t="shared" si="31"/>
        <v>2065.44</v>
      </c>
      <c r="J142" s="96"/>
      <c r="K142" s="46">
        <f t="shared" si="32"/>
        <v>0</v>
      </c>
      <c r="L142" s="194"/>
      <c r="M142" s="37">
        <f t="shared" si="33"/>
        <v>0</v>
      </c>
      <c r="N142" s="96"/>
      <c r="O142" s="32">
        <f t="shared" si="34"/>
        <v>0</v>
      </c>
    </row>
    <row r="143" spans="1:15" x14ac:dyDescent="0.25">
      <c r="A143" s="33">
        <v>65</v>
      </c>
      <c r="B143" s="373" t="s">
        <v>467</v>
      </c>
      <c r="C143" s="40"/>
      <c r="D143" s="35">
        <f t="shared" si="29"/>
        <v>48</v>
      </c>
      <c r="E143" s="255">
        <v>43.99</v>
      </c>
      <c r="F143" s="610" t="s">
        <v>1126</v>
      </c>
      <c r="G143" s="608">
        <f t="shared" si="30"/>
        <v>2111.52</v>
      </c>
      <c r="H143" s="640">
        <v>48</v>
      </c>
      <c r="I143" s="485">
        <f t="shared" si="31"/>
        <v>2111.52</v>
      </c>
      <c r="J143" s="96"/>
      <c r="K143" s="46">
        <f t="shared" si="32"/>
        <v>0</v>
      </c>
      <c r="L143" s="194"/>
      <c r="M143" s="37">
        <f t="shared" si="33"/>
        <v>0</v>
      </c>
      <c r="N143" s="96"/>
      <c r="O143" s="32">
        <f t="shared" si="34"/>
        <v>0</v>
      </c>
    </row>
    <row r="144" spans="1:15" x14ac:dyDescent="0.25">
      <c r="A144" s="33">
        <v>66</v>
      </c>
      <c r="B144" s="373" t="s">
        <v>2641</v>
      </c>
      <c r="C144" s="40"/>
      <c r="D144" s="35">
        <f t="shared" si="29"/>
        <v>10</v>
      </c>
      <c r="E144" s="255">
        <v>150</v>
      </c>
      <c r="F144" s="610" t="s">
        <v>2188</v>
      </c>
      <c r="G144" s="608">
        <f t="shared" si="30"/>
        <v>1500</v>
      </c>
      <c r="H144" s="640">
        <v>10</v>
      </c>
      <c r="I144" s="485">
        <f t="shared" si="31"/>
        <v>1500</v>
      </c>
      <c r="J144" s="96"/>
      <c r="K144" s="46">
        <f t="shared" si="32"/>
        <v>0</v>
      </c>
      <c r="L144" s="194"/>
      <c r="M144" s="37">
        <f t="shared" si="33"/>
        <v>0</v>
      </c>
      <c r="N144" s="96"/>
      <c r="O144" s="32">
        <f t="shared" si="34"/>
        <v>0</v>
      </c>
    </row>
    <row r="145" spans="1:15" x14ac:dyDescent="0.25">
      <c r="A145" s="33">
        <v>67</v>
      </c>
      <c r="B145" s="373" t="s">
        <v>2642</v>
      </c>
      <c r="C145" s="40"/>
      <c r="D145" s="35">
        <f t="shared" si="29"/>
        <v>20</v>
      </c>
      <c r="E145" s="255">
        <v>180</v>
      </c>
      <c r="F145" s="610" t="s">
        <v>2188</v>
      </c>
      <c r="G145" s="608">
        <f t="shared" si="30"/>
        <v>3600</v>
      </c>
      <c r="H145" s="640">
        <v>20</v>
      </c>
      <c r="I145" s="485">
        <f t="shared" si="31"/>
        <v>3600</v>
      </c>
      <c r="J145" s="96"/>
      <c r="K145" s="46">
        <f t="shared" si="32"/>
        <v>0</v>
      </c>
      <c r="L145" s="194"/>
      <c r="M145" s="37">
        <f t="shared" si="33"/>
        <v>0</v>
      </c>
      <c r="N145" s="96"/>
      <c r="O145" s="32">
        <f t="shared" si="34"/>
        <v>0</v>
      </c>
    </row>
    <row r="146" spans="1:15" x14ac:dyDescent="0.25">
      <c r="A146" s="33">
        <v>68</v>
      </c>
      <c r="B146" s="373" t="s">
        <v>2643</v>
      </c>
      <c r="C146" s="40"/>
      <c r="D146" s="35">
        <f t="shared" si="29"/>
        <v>10</v>
      </c>
      <c r="E146" s="255">
        <v>50</v>
      </c>
      <c r="F146" s="610" t="s">
        <v>2188</v>
      </c>
      <c r="G146" s="608">
        <f t="shared" si="30"/>
        <v>500</v>
      </c>
      <c r="H146" s="640">
        <v>10</v>
      </c>
      <c r="I146" s="485">
        <f t="shared" si="31"/>
        <v>500</v>
      </c>
      <c r="J146" s="96"/>
      <c r="K146" s="46">
        <f t="shared" si="32"/>
        <v>0</v>
      </c>
      <c r="L146" s="194"/>
      <c r="M146" s="37">
        <f t="shared" si="33"/>
        <v>0</v>
      </c>
      <c r="N146" s="96"/>
      <c r="O146" s="32">
        <f t="shared" si="34"/>
        <v>0</v>
      </c>
    </row>
    <row r="147" spans="1:15" x14ac:dyDescent="0.25">
      <c r="A147" s="33">
        <v>69</v>
      </c>
      <c r="B147" s="373" t="s">
        <v>2644</v>
      </c>
      <c r="C147" s="40"/>
      <c r="D147" s="35">
        <f t="shared" si="29"/>
        <v>10</v>
      </c>
      <c r="E147" s="255">
        <v>255.84</v>
      </c>
      <c r="F147" s="610" t="s">
        <v>2188</v>
      </c>
      <c r="G147" s="608">
        <f t="shared" si="30"/>
        <v>2558.4</v>
      </c>
      <c r="H147" s="640">
        <v>10</v>
      </c>
      <c r="I147" s="485">
        <f t="shared" si="31"/>
        <v>2558.4</v>
      </c>
      <c r="J147" s="96"/>
      <c r="K147" s="46">
        <f t="shared" si="32"/>
        <v>0</v>
      </c>
      <c r="L147" s="194"/>
      <c r="M147" s="37">
        <f t="shared" si="33"/>
        <v>0</v>
      </c>
      <c r="N147" s="96"/>
      <c r="O147" s="32">
        <f t="shared" si="34"/>
        <v>0</v>
      </c>
    </row>
    <row r="148" spans="1:15" x14ac:dyDescent="0.25">
      <c r="A148" s="33">
        <v>70</v>
      </c>
      <c r="B148" s="373" t="s">
        <v>2645</v>
      </c>
      <c r="C148" s="40"/>
      <c r="D148" s="35">
        <f t="shared" si="29"/>
        <v>10</v>
      </c>
      <c r="E148" s="255">
        <v>2500</v>
      </c>
      <c r="F148" s="610" t="s">
        <v>2188</v>
      </c>
      <c r="G148" s="608">
        <f t="shared" si="30"/>
        <v>25000</v>
      </c>
      <c r="H148" s="640">
        <v>10</v>
      </c>
      <c r="I148" s="485">
        <f t="shared" si="31"/>
        <v>25000</v>
      </c>
      <c r="J148" s="96"/>
      <c r="K148" s="46">
        <f t="shared" si="32"/>
        <v>0</v>
      </c>
      <c r="L148" s="194"/>
      <c r="M148" s="37">
        <f t="shared" si="33"/>
        <v>0</v>
      </c>
      <c r="N148" s="96"/>
      <c r="O148" s="32">
        <f t="shared" si="34"/>
        <v>0</v>
      </c>
    </row>
    <row r="149" spans="1:15" x14ac:dyDescent="0.25">
      <c r="A149" s="33">
        <v>71</v>
      </c>
      <c r="B149" s="373" t="s">
        <v>236</v>
      </c>
      <c r="C149" s="40"/>
      <c r="D149" s="35">
        <f t="shared" si="29"/>
        <v>50</v>
      </c>
      <c r="E149" s="255">
        <v>37.43</v>
      </c>
      <c r="F149" s="610" t="s">
        <v>1126</v>
      </c>
      <c r="G149" s="608">
        <f t="shared" si="30"/>
        <v>1871.5</v>
      </c>
      <c r="H149" s="640">
        <v>50</v>
      </c>
      <c r="I149" s="485">
        <f t="shared" si="31"/>
        <v>1871.5</v>
      </c>
      <c r="J149" s="96"/>
      <c r="K149" s="46">
        <f t="shared" si="32"/>
        <v>0</v>
      </c>
      <c r="L149" s="194"/>
      <c r="M149" s="37">
        <f t="shared" si="33"/>
        <v>0</v>
      </c>
      <c r="N149" s="96"/>
      <c r="O149" s="32">
        <f t="shared" si="34"/>
        <v>0</v>
      </c>
    </row>
    <row r="150" spans="1:15" x14ac:dyDescent="0.25">
      <c r="A150" s="33">
        <v>72</v>
      </c>
      <c r="B150" s="373" t="s">
        <v>2646</v>
      </c>
      <c r="C150" s="40"/>
      <c r="D150" s="35">
        <f t="shared" si="29"/>
        <v>8</v>
      </c>
      <c r="E150" s="255">
        <v>80</v>
      </c>
      <c r="F150" s="610" t="s">
        <v>1126</v>
      </c>
      <c r="G150" s="608">
        <f t="shared" si="30"/>
        <v>640</v>
      </c>
      <c r="H150" s="640">
        <v>8</v>
      </c>
      <c r="I150" s="485">
        <f t="shared" si="31"/>
        <v>640</v>
      </c>
      <c r="J150" s="96"/>
      <c r="K150" s="46">
        <f t="shared" si="32"/>
        <v>0</v>
      </c>
      <c r="L150" s="194"/>
      <c r="M150" s="37">
        <f t="shared" si="33"/>
        <v>0</v>
      </c>
      <c r="N150" s="96"/>
      <c r="O150" s="32">
        <f t="shared" si="34"/>
        <v>0</v>
      </c>
    </row>
    <row r="151" spans="1:15" x14ac:dyDescent="0.25">
      <c r="A151" s="33">
        <v>73</v>
      </c>
      <c r="B151" s="373" t="s">
        <v>2647</v>
      </c>
      <c r="C151" s="40"/>
      <c r="D151" s="35">
        <f t="shared" si="29"/>
        <v>10</v>
      </c>
      <c r="E151" s="255">
        <v>80</v>
      </c>
      <c r="F151" s="610" t="s">
        <v>1126</v>
      </c>
      <c r="G151" s="608">
        <f t="shared" si="30"/>
        <v>800</v>
      </c>
      <c r="H151" s="640">
        <v>10</v>
      </c>
      <c r="I151" s="485">
        <f t="shared" si="31"/>
        <v>800</v>
      </c>
      <c r="J151" s="96"/>
      <c r="K151" s="46">
        <f t="shared" si="32"/>
        <v>0</v>
      </c>
      <c r="L151" s="194"/>
      <c r="M151" s="37">
        <f t="shared" si="33"/>
        <v>0</v>
      </c>
      <c r="N151" s="96"/>
      <c r="O151" s="32">
        <f t="shared" si="34"/>
        <v>0</v>
      </c>
    </row>
    <row r="152" spans="1:15" x14ac:dyDescent="0.25">
      <c r="A152" s="33">
        <v>74</v>
      </c>
      <c r="B152" s="638" t="s">
        <v>2648</v>
      </c>
      <c r="C152" s="40"/>
      <c r="D152" s="35">
        <f t="shared" si="29"/>
        <v>100</v>
      </c>
      <c r="E152" s="255">
        <v>139.88</v>
      </c>
      <c r="F152" s="610" t="s">
        <v>1127</v>
      </c>
      <c r="G152" s="608">
        <f t="shared" si="30"/>
        <v>13988</v>
      </c>
      <c r="H152" s="640">
        <v>100</v>
      </c>
      <c r="I152" s="485">
        <f t="shared" si="31"/>
        <v>13988</v>
      </c>
      <c r="J152" s="96"/>
      <c r="K152" s="46">
        <f t="shared" si="32"/>
        <v>0</v>
      </c>
      <c r="L152" s="194"/>
      <c r="M152" s="37">
        <f t="shared" si="33"/>
        <v>0</v>
      </c>
      <c r="N152" s="96"/>
      <c r="O152" s="32">
        <f t="shared" si="34"/>
        <v>0</v>
      </c>
    </row>
    <row r="153" spans="1:15" x14ac:dyDescent="0.25">
      <c r="A153" s="33">
        <v>75</v>
      </c>
      <c r="B153" s="373" t="s">
        <v>2649</v>
      </c>
      <c r="C153" s="40"/>
      <c r="D153" s="35">
        <f t="shared" si="29"/>
        <v>100</v>
      </c>
      <c r="E153" s="255">
        <v>139.88</v>
      </c>
      <c r="F153" s="610" t="s">
        <v>1127</v>
      </c>
      <c r="G153" s="608">
        <f t="shared" si="30"/>
        <v>13988</v>
      </c>
      <c r="H153" s="640">
        <v>100</v>
      </c>
      <c r="I153" s="485">
        <f t="shared" si="31"/>
        <v>13988</v>
      </c>
      <c r="J153" s="96"/>
      <c r="K153" s="46">
        <f t="shared" si="32"/>
        <v>0</v>
      </c>
      <c r="L153" s="194"/>
      <c r="M153" s="37">
        <f t="shared" si="33"/>
        <v>0</v>
      </c>
      <c r="N153" s="96"/>
      <c r="O153" s="32">
        <f t="shared" si="34"/>
        <v>0</v>
      </c>
    </row>
    <row r="154" spans="1:15" x14ac:dyDescent="0.25">
      <c r="A154" s="33">
        <v>76</v>
      </c>
      <c r="B154" s="373" t="s">
        <v>2650</v>
      </c>
      <c r="C154" s="40"/>
      <c r="D154" s="35">
        <f t="shared" si="29"/>
        <v>100</v>
      </c>
      <c r="E154" s="255">
        <v>139.88</v>
      </c>
      <c r="F154" s="610" t="s">
        <v>1127</v>
      </c>
      <c r="G154" s="608">
        <f t="shared" si="30"/>
        <v>13988</v>
      </c>
      <c r="H154" s="640">
        <v>100</v>
      </c>
      <c r="I154" s="485">
        <f t="shared" si="31"/>
        <v>13988</v>
      </c>
      <c r="J154" s="96"/>
      <c r="K154" s="46">
        <f t="shared" si="32"/>
        <v>0</v>
      </c>
      <c r="L154" s="194"/>
      <c r="M154" s="37">
        <f t="shared" si="33"/>
        <v>0</v>
      </c>
      <c r="N154" s="96"/>
      <c r="O154" s="32">
        <f t="shared" si="34"/>
        <v>0</v>
      </c>
    </row>
    <row r="155" spans="1:15" x14ac:dyDescent="0.25">
      <c r="A155" s="33">
        <v>77</v>
      </c>
      <c r="B155" s="638" t="s">
        <v>2651</v>
      </c>
      <c r="C155" s="40"/>
      <c r="D155" s="35">
        <f t="shared" si="29"/>
        <v>100</v>
      </c>
      <c r="E155" s="255">
        <v>139.88</v>
      </c>
      <c r="F155" s="610" t="s">
        <v>1127</v>
      </c>
      <c r="G155" s="608">
        <f t="shared" si="30"/>
        <v>13988</v>
      </c>
      <c r="H155" s="640">
        <v>100</v>
      </c>
      <c r="I155" s="485">
        <f t="shared" si="31"/>
        <v>13988</v>
      </c>
      <c r="J155" s="96"/>
      <c r="K155" s="46">
        <f t="shared" si="32"/>
        <v>0</v>
      </c>
      <c r="L155" s="194"/>
      <c r="M155" s="37">
        <f t="shared" si="33"/>
        <v>0</v>
      </c>
      <c r="N155" s="96"/>
      <c r="O155" s="32">
        <f t="shared" si="34"/>
        <v>0</v>
      </c>
    </row>
    <row r="156" spans="1:15" x14ac:dyDescent="0.25">
      <c r="A156" s="33">
        <v>78</v>
      </c>
      <c r="B156" s="373" t="s">
        <v>2652</v>
      </c>
      <c r="C156" s="40"/>
      <c r="D156" s="35">
        <f t="shared" si="29"/>
        <v>5</v>
      </c>
      <c r="E156" s="255">
        <v>180</v>
      </c>
      <c r="F156" s="610" t="s">
        <v>2188</v>
      </c>
      <c r="G156" s="608">
        <f t="shared" si="30"/>
        <v>900</v>
      </c>
      <c r="H156" s="640">
        <v>5</v>
      </c>
      <c r="I156" s="485">
        <f t="shared" si="31"/>
        <v>900</v>
      </c>
      <c r="J156" s="96"/>
      <c r="K156" s="46">
        <f t="shared" si="32"/>
        <v>0</v>
      </c>
      <c r="L156" s="194"/>
      <c r="M156" s="37">
        <f t="shared" si="33"/>
        <v>0</v>
      </c>
      <c r="N156" s="96"/>
      <c r="O156" s="32">
        <f t="shared" si="34"/>
        <v>0</v>
      </c>
    </row>
    <row r="157" spans="1:15" x14ac:dyDescent="0.25">
      <c r="A157" s="33"/>
      <c r="B157" s="638"/>
      <c r="C157" s="40"/>
      <c r="D157" s="35"/>
      <c r="E157" s="86"/>
      <c r="F157" s="326"/>
      <c r="G157" s="44">
        <f t="shared" si="30"/>
        <v>0</v>
      </c>
      <c r="H157" s="213"/>
      <c r="I157" s="37">
        <f t="shared" si="31"/>
        <v>0</v>
      </c>
      <c r="J157" s="96"/>
      <c r="K157" s="46">
        <f t="shared" si="32"/>
        <v>0</v>
      </c>
      <c r="L157" s="194"/>
      <c r="M157" s="37">
        <f t="shared" si="33"/>
        <v>0</v>
      </c>
      <c r="N157" s="96"/>
      <c r="O157" s="32">
        <f t="shared" si="34"/>
        <v>0</v>
      </c>
    </row>
    <row r="158" spans="1:15" ht="13.5" thickBot="1" x14ac:dyDescent="0.3">
      <c r="A158" s="33"/>
      <c r="B158" s="432"/>
      <c r="C158" s="40"/>
      <c r="D158" s="35"/>
      <c r="E158" s="86"/>
      <c r="F158" s="200"/>
      <c r="G158" s="44"/>
      <c r="H158" s="194"/>
      <c r="I158" s="37"/>
      <c r="J158" s="96"/>
      <c r="K158" s="46"/>
      <c r="L158" s="194"/>
      <c r="M158" s="37"/>
      <c r="N158" s="96"/>
      <c r="O158" s="32"/>
    </row>
    <row r="159" spans="1:15" ht="14.25" thickTop="1" thickBot="1" x14ac:dyDescent="0.3">
      <c r="A159" s="74"/>
      <c r="B159" s="81" t="s">
        <v>2007</v>
      </c>
      <c r="C159" s="76"/>
      <c r="D159" s="77"/>
      <c r="E159" s="78"/>
      <c r="F159" s="79"/>
      <c r="G159" s="80">
        <f>SUM(G136,G138:G157)</f>
        <v>356114.45000000007</v>
      </c>
      <c r="H159" s="76"/>
      <c r="I159" s="80">
        <f>SUM(I136,I138:I157)</f>
        <v>356114.45000000007</v>
      </c>
      <c r="J159" s="78"/>
      <c r="K159" s="80">
        <f>SUM(K138:K157)</f>
        <v>0</v>
      </c>
      <c r="L159" s="76"/>
      <c r="M159" s="80">
        <f>SUM(M138:M157)</f>
        <v>0</v>
      </c>
      <c r="N159" s="98"/>
      <c r="O159" s="566">
        <f>SUM(O138:O157)</f>
        <v>0</v>
      </c>
    </row>
    <row r="160" spans="1:15" ht="13.5" thickTop="1" x14ac:dyDescent="0.25">
      <c r="A160" s="8" t="s">
        <v>5</v>
      </c>
      <c r="B160" s="9"/>
      <c r="C160" s="616"/>
      <c r="D160" s="9" t="s">
        <v>6</v>
      </c>
      <c r="E160" s="9"/>
      <c r="F160" s="17"/>
      <c r="G160" s="22"/>
      <c r="H160" s="616"/>
      <c r="I160" s="22"/>
      <c r="J160" s="616"/>
      <c r="K160" s="22"/>
      <c r="L160" s="26"/>
      <c r="M160" s="23" t="s">
        <v>7</v>
      </c>
      <c r="N160" s="29"/>
    </row>
    <row r="161" spans="1:15" x14ac:dyDescent="0.25">
      <c r="D161" s="8" t="s">
        <v>8</v>
      </c>
    </row>
    <row r="164" spans="1:15" x14ac:dyDescent="0.25">
      <c r="A164" s="652" t="s">
        <v>25</v>
      </c>
      <c r="B164" s="652"/>
      <c r="C164" s="617"/>
      <c r="D164" s="653" t="s">
        <v>9</v>
      </c>
      <c r="E164" s="653"/>
      <c r="F164" s="653"/>
      <c r="G164" s="20"/>
      <c r="H164" s="653" t="s">
        <v>10</v>
      </c>
      <c r="I164" s="653"/>
      <c r="J164" s="653"/>
      <c r="K164" s="20"/>
      <c r="L164" s="617"/>
      <c r="M164" s="653" t="s">
        <v>25</v>
      </c>
      <c r="N164" s="653"/>
      <c r="O164" s="653"/>
    </row>
    <row r="165" spans="1:15" x14ac:dyDescent="0.25">
      <c r="A165" s="654" t="s">
        <v>11</v>
      </c>
      <c r="B165" s="654"/>
      <c r="C165" s="618"/>
      <c r="D165" s="655" t="s">
        <v>12</v>
      </c>
      <c r="E165" s="655"/>
      <c r="F165" s="655"/>
      <c r="G165" s="24"/>
      <c r="H165" s="655" t="s">
        <v>13</v>
      </c>
      <c r="I165" s="655"/>
      <c r="J165" s="655"/>
      <c r="K165" s="24"/>
      <c r="L165" s="618"/>
      <c r="M165" s="655" t="s">
        <v>26</v>
      </c>
      <c r="N165" s="655"/>
      <c r="O165" s="655"/>
    </row>
    <row r="166" spans="1:15" ht="15.75" x14ac:dyDescent="0.25">
      <c r="A166" s="683" t="s">
        <v>14</v>
      </c>
      <c r="B166" s="683"/>
      <c r="C166" s="683"/>
      <c r="D166" s="683"/>
      <c r="E166" s="683"/>
      <c r="F166" s="683"/>
      <c r="G166" s="683"/>
      <c r="H166" s="683"/>
      <c r="I166" s="683"/>
      <c r="J166" s="683"/>
      <c r="K166" s="683"/>
      <c r="L166" s="683"/>
      <c r="M166" s="683"/>
      <c r="N166" s="683"/>
      <c r="O166" s="683"/>
    </row>
    <row r="167" spans="1:15" ht="15.75" x14ac:dyDescent="0.25">
      <c r="A167" s="683" t="s">
        <v>1624</v>
      </c>
      <c r="B167" s="683"/>
      <c r="C167" s="683"/>
      <c r="D167" s="683"/>
      <c r="E167" s="683"/>
      <c r="F167" s="683"/>
      <c r="G167" s="683"/>
      <c r="H167" s="683"/>
      <c r="I167" s="683"/>
      <c r="J167" s="683"/>
      <c r="K167" s="683"/>
      <c r="L167" s="683"/>
      <c r="M167" s="683"/>
      <c r="N167" s="683"/>
      <c r="O167" s="683"/>
    </row>
    <row r="168" spans="1:15" x14ac:dyDescent="0.25">
      <c r="A168" s="5"/>
      <c r="B168" s="5"/>
      <c r="C168" s="617"/>
      <c r="D168" s="617"/>
      <c r="E168" s="5"/>
      <c r="F168" s="16"/>
      <c r="G168" s="20"/>
      <c r="H168" s="617"/>
      <c r="I168" s="20"/>
      <c r="J168" s="617"/>
      <c r="K168" s="20"/>
      <c r="L168" s="617"/>
      <c r="M168" s="20"/>
      <c r="N168" s="28"/>
      <c r="O168" s="20"/>
    </row>
    <row r="169" spans="1:15" x14ac:dyDescent="0.25">
      <c r="A169" s="5" t="s">
        <v>0</v>
      </c>
      <c r="B169" s="5"/>
      <c r="C169" s="673" t="s">
        <v>1</v>
      </c>
      <c r="D169" s="673"/>
      <c r="E169" s="673"/>
      <c r="F169" s="652"/>
      <c r="G169" s="652"/>
      <c r="H169" s="652"/>
      <c r="I169" s="652"/>
      <c r="J169" s="617"/>
      <c r="K169" s="20"/>
      <c r="L169" s="617"/>
      <c r="M169" s="20"/>
      <c r="N169" s="28"/>
      <c r="O169" s="20"/>
    </row>
    <row r="170" spans="1:15" x14ac:dyDescent="0.25">
      <c r="A170" s="5" t="s">
        <v>16</v>
      </c>
      <c r="B170" s="5"/>
      <c r="C170" s="672"/>
      <c r="D170" s="672"/>
      <c r="E170" s="672"/>
      <c r="F170" s="17"/>
      <c r="G170" s="21"/>
      <c r="H170" s="616"/>
      <c r="I170" s="21"/>
      <c r="J170" s="617"/>
      <c r="K170" s="20"/>
      <c r="L170" s="617"/>
      <c r="M170" s="20"/>
      <c r="N170" s="28"/>
      <c r="O170" s="20"/>
    </row>
    <row r="171" spans="1:15" x14ac:dyDescent="0.25">
      <c r="A171" s="5" t="s">
        <v>17</v>
      </c>
      <c r="B171" s="5"/>
      <c r="C171" s="672" t="s">
        <v>2505</v>
      </c>
      <c r="D171" s="672"/>
      <c r="E171" s="672"/>
      <c r="F171" s="17"/>
      <c r="G171" s="21"/>
      <c r="H171" s="616"/>
      <c r="I171" s="21"/>
      <c r="J171" s="617"/>
      <c r="K171" s="20"/>
      <c r="L171" s="617"/>
      <c r="M171" s="20"/>
      <c r="N171" s="28"/>
      <c r="O171" s="20"/>
    </row>
    <row r="172" spans="1:15" x14ac:dyDescent="0.25">
      <c r="A172" s="5" t="s">
        <v>18</v>
      </c>
      <c r="B172" s="5"/>
      <c r="C172" s="673"/>
      <c r="D172" s="673"/>
      <c r="E172" s="673"/>
      <c r="F172" s="17"/>
      <c r="G172" s="21"/>
      <c r="H172" s="616"/>
      <c r="I172" s="21"/>
      <c r="J172" s="617"/>
      <c r="K172" s="20"/>
      <c r="L172" s="617"/>
      <c r="M172" s="20"/>
      <c r="N172" s="28"/>
      <c r="O172" s="20"/>
    </row>
    <row r="173" spans="1:15" ht="13.5" thickBot="1" x14ac:dyDescent="0.3">
      <c r="A173" s="5"/>
      <c r="B173" s="5"/>
      <c r="C173" s="616"/>
      <c r="D173" s="616"/>
      <c r="E173" s="616"/>
      <c r="F173" s="17"/>
      <c r="G173" s="21"/>
      <c r="H173" s="616"/>
      <c r="I173" s="21"/>
      <c r="J173" s="617"/>
      <c r="K173" s="20"/>
      <c r="L173" s="617"/>
      <c r="M173" s="20"/>
      <c r="N173" s="28"/>
      <c r="O173" s="20"/>
    </row>
    <row r="174" spans="1:15" ht="13.5" thickTop="1" x14ac:dyDescent="0.25">
      <c r="A174" s="674" t="s">
        <v>2</v>
      </c>
      <c r="B174" s="677" t="s">
        <v>19</v>
      </c>
      <c r="C174" s="680" t="s">
        <v>20</v>
      </c>
      <c r="D174" s="680"/>
      <c r="E174" s="681" t="s">
        <v>23</v>
      </c>
      <c r="F174" s="680"/>
      <c r="G174" s="682"/>
      <c r="H174" s="656" t="s">
        <v>24</v>
      </c>
      <c r="I174" s="656"/>
      <c r="J174" s="656"/>
      <c r="K174" s="656"/>
      <c r="L174" s="656"/>
      <c r="M174" s="656"/>
      <c r="N174" s="656"/>
      <c r="O174" s="657"/>
    </row>
    <row r="175" spans="1:15" x14ac:dyDescent="0.25">
      <c r="A175" s="675"/>
      <c r="B175" s="678"/>
      <c r="C175" s="38" t="s">
        <v>20</v>
      </c>
      <c r="D175" s="34" t="s">
        <v>22</v>
      </c>
      <c r="E175" s="658" t="s">
        <v>3</v>
      </c>
      <c r="F175" s="659"/>
      <c r="G175" s="662" t="s">
        <v>4</v>
      </c>
      <c r="H175" s="664">
        <v>1</v>
      </c>
      <c r="I175" s="664"/>
      <c r="J175" s="666">
        <v>2</v>
      </c>
      <c r="K175" s="667"/>
      <c r="L175" s="664">
        <v>3</v>
      </c>
      <c r="M175" s="664"/>
      <c r="N175" s="666">
        <v>4</v>
      </c>
      <c r="O175" s="670"/>
    </row>
    <row r="176" spans="1:15" ht="13.5" thickBot="1" x14ac:dyDescent="0.3">
      <c r="A176" s="676"/>
      <c r="B176" s="679"/>
      <c r="C176" s="615" t="s">
        <v>21</v>
      </c>
      <c r="D176" s="60"/>
      <c r="E176" s="660"/>
      <c r="F176" s="661"/>
      <c r="G176" s="663"/>
      <c r="H176" s="665"/>
      <c r="I176" s="665"/>
      <c r="J176" s="668"/>
      <c r="K176" s="669"/>
      <c r="L176" s="665"/>
      <c r="M176" s="665"/>
      <c r="N176" s="668"/>
      <c r="O176" s="671"/>
    </row>
    <row r="177" spans="1:15" x14ac:dyDescent="0.25">
      <c r="A177" s="48"/>
      <c r="B177" s="414" t="s">
        <v>2008</v>
      </c>
      <c r="C177" s="50"/>
      <c r="D177" s="51"/>
      <c r="E177" s="52"/>
      <c r="F177" s="53"/>
      <c r="G177" s="415">
        <f>G159</f>
        <v>356114.45000000007</v>
      </c>
      <c r="H177" s="50"/>
      <c r="I177" s="416">
        <f>I159</f>
        <v>356114.45000000007</v>
      </c>
      <c r="J177" s="56"/>
      <c r="K177" s="57">
        <f>K158</f>
        <v>0</v>
      </c>
      <c r="L177" s="50"/>
      <c r="M177" s="55">
        <f>M158</f>
        <v>0</v>
      </c>
      <c r="N177" s="95"/>
      <c r="O177" s="58">
        <f>O158</f>
        <v>0</v>
      </c>
    </row>
    <row r="178" spans="1:15" x14ac:dyDescent="0.25">
      <c r="A178" s="48"/>
      <c r="B178" s="465"/>
      <c r="C178" s="50"/>
      <c r="D178" s="51"/>
      <c r="E178" s="52"/>
      <c r="F178" s="609"/>
      <c r="G178" s="54"/>
      <c r="H178" s="517"/>
      <c r="I178" s="55"/>
      <c r="J178" s="56"/>
      <c r="K178" s="57"/>
      <c r="L178" s="50"/>
      <c r="M178" s="55"/>
      <c r="N178" s="95"/>
      <c r="O178" s="58"/>
    </row>
    <row r="179" spans="1:15" x14ac:dyDescent="0.25">
      <c r="A179" s="33">
        <v>79</v>
      </c>
      <c r="B179" s="373" t="s">
        <v>2653</v>
      </c>
      <c r="C179" s="40"/>
      <c r="D179" s="35">
        <f t="shared" ref="D179:D196" si="35">H179+J179+L179+N179</f>
        <v>5</v>
      </c>
      <c r="E179" s="255"/>
      <c r="F179" s="610" t="s">
        <v>159</v>
      </c>
      <c r="G179" s="608">
        <f t="shared" ref="G179:G196" si="36">E179*D179</f>
        <v>0</v>
      </c>
      <c r="H179" s="640">
        <v>5</v>
      </c>
      <c r="I179" s="485">
        <f t="shared" ref="I179:I196" si="37">H179*E179</f>
        <v>0</v>
      </c>
      <c r="J179" s="96"/>
      <c r="K179" s="46">
        <f t="shared" ref="K179:K196" si="38">J179*E179</f>
        <v>0</v>
      </c>
      <c r="L179" s="194"/>
      <c r="M179" s="37">
        <f t="shared" ref="M179:M196" si="39">L179*E179</f>
        <v>0</v>
      </c>
      <c r="N179" s="96"/>
      <c r="O179" s="32">
        <f t="shared" ref="O179:O196" si="40">N179*E179</f>
        <v>0</v>
      </c>
    </row>
    <row r="180" spans="1:15" x14ac:dyDescent="0.25">
      <c r="A180" s="33">
        <v>80</v>
      </c>
      <c r="B180" s="373" t="s">
        <v>204</v>
      </c>
      <c r="C180" s="40"/>
      <c r="D180" s="35">
        <f t="shared" si="35"/>
        <v>20</v>
      </c>
      <c r="E180" s="255">
        <v>24.84</v>
      </c>
      <c r="F180" s="610" t="s">
        <v>2550</v>
      </c>
      <c r="G180" s="608">
        <f t="shared" si="36"/>
        <v>496.8</v>
      </c>
      <c r="H180" s="640">
        <v>20</v>
      </c>
      <c r="I180" s="485">
        <f t="shared" si="37"/>
        <v>496.8</v>
      </c>
      <c r="J180" s="96"/>
      <c r="K180" s="46">
        <f t="shared" si="38"/>
        <v>0</v>
      </c>
      <c r="L180" s="194"/>
      <c r="M180" s="37">
        <f t="shared" si="39"/>
        <v>0</v>
      </c>
      <c r="N180" s="96"/>
      <c r="O180" s="32">
        <f t="shared" si="40"/>
        <v>0</v>
      </c>
    </row>
    <row r="181" spans="1:15" x14ac:dyDescent="0.25">
      <c r="A181" s="33">
        <v>81</v>
      </c>
      <c r="B181" s="373" t="s">
        <v>130</v>
      </c>
      <c r="C181" s="40"/>
      <c r="D181" s="35">
        <f t="shared" si="35"/>
        <v>30</v>
      </c>
      <c r="E181" s="255">
        <v>23.59</v>
      </c>
      <c r="F181" s="610" t="s">
        <v>2550</v>
      </c>
      <c r="G181" s="608">
        <f t="shared" si="36"/>
        <v>707.7</v>
      </c>
      <c r="H181" s="640">
        <v>30</v>
      </c>
      <c r="I181" s="485">
        <f t="shared" si="37"/>
        <v>707.7</v>
      </c>
      <c r="J181" s="96"/>
      <c r="K181" s="46">
        <f t="shared" si="38"/>
        <v>0</v>
      </c>
      <c r="L181" s="194"/>
      <c r="M181" s="37">
        <f t="shared" si="39"/>
        <v>0</v>
      </c>
      <c r="N181" s="96"/>
      <c r="O181" s="32">
        <f t="shared" si="40"/>
        <v>0</v>
      </c>
    </row>
    <row r="182" spans="1:15" x14ac:dyDescent="0.25">
      <c r="A182" s="33">
        <v>82</v>
      </c>
      <c r="B182" s="373" t="s">
        <v>2654</v>
      </c>
      <c r="C182" s="40"/>
      <c r="D182" s="35">
        <f t="shared" si="35"/>
        <v>4</v>
      </c>
      <c r="E182" s="255">
        <v>49.69</v>
      </c>
      <c r="F182" s="610" t="s">
        <v>2550</v>
      </c>
      <c r="G182" s="608">
        <f t="shared" si="36"/>
        <v>198.76</v>
      </c>
      <c r="H182" s="640">
        <v>4</v>
      </c>
      <c r="I182" s="485">
        <f t="shared" si="37"/>
        <v>198.76</v>
      </c>
      <c r="J182" s="96"/>
      <c r="K182" s="46">
        <f t="shared" si="38"/>
        <v>0</v>
      </c>
      <c r="L182" s="194"/>
      <c r="M182" s="37">
        <f t="shared" si="39"/>
        <v>0</v>
      </c>
      <c r="N182" s="96"/>
      <c r="O182" s="32">
        <f t="shared" si="40"/>
        <v>0</v>
      </c>
    </row>
    <row r="183" spans="1:15" x14ac:dyDescent="0.25">
      <c r="A183" s="33">
        <v>83</v>
      </c>
      <c r="B183" s="373" t="s">
        <v>2655</v>
      </c>
      <c r="C183" s="40"/>
      <c r="D183" s="35">
        <f t="shared" si="35"/>
        <v>20</v>
      </c>
      <c r="E183" s="255">
        <v>35</v>
      </c>
      <c r="F183" s="610" t="s">
        <v>2550</v>
      </c>
      <c r="G183" s="608">
        <f t="shared" si="36"/>
        <v>700</v>
      </c>
      <c r="H183" s="640">
        <v>20</v>
      </c>
      <c r="I183" s="485">
        <f t="shared" si="37"/>
        <v>700</v>
      </c>
      <c r="J183" s="96"/>
      <c r="K183" s="46">
        <f t="shared" si="38"/>
        <v>0</v>
      </c>
      <c r="L183" s="194"/>
      <c r="M183" s="37">
        <f t="shared" si="39"/>
        <v>0</v>
      </c>
      <c r="N183" s="96"/>
      <c r="O183" s="32">
        <f t="shared" si="40"/>
        <v>0</v>
      </c>
    </row>
    <row r="184" spans="1:15" x14ac:dyDescent="0.25">
      <c r="A184" s="33">
        <v>84</v>
      </c>
      <c r="B184" s="373" t="s">
        <v>2656</v>
      </c>
      <c r="C184" s="40"/>
      <c r="D184" s="35">
        <f t="shared" si="35"/>
        <v>12</v>
      </c>
      <c r="E184" s="255">
        <v>23.59</v>
      </c>
      <c r="F184" s="610" t="s">
        <v>2188</v>
      </c>
      <c r="G184" s="608">
        <f t="shared" si="36"/>
        <v>283.08</v>
      </c>
      <c r="H184" s="640">
        <v>12</v>
      </c>
      <c r="I184" s="485">
        <f t="shared" si="37"/>
        <v>283.08</v>
      </c>
      <c r="J184" s="96"/>
      <c r="K184" s="46">
        <f t="shared" si="38"/>
        <v>0</v>
      </c>
      <c r="L184" s="194"/>
      <c r="M184" s="37">
        <f t="shared" si="39"/>
        <v>0</v>
      </c>
      <c r="N184" s="96"/>
      <c r="O184" s="32">
        <f t="shared" si="40"/>
        <v>0</v>
      </c>
    </row>
    <row r="185" spans="1:15" x14ac:dyDescent="0.25">
      <c r="A185" s="33">
        <v>85</v>
      </c>
      <c r="B185" s="373" t="s">
        <v>772</v>
      </c>
      <c r="C185" s="40"/>
      <c r="D185" s="35">
        <f t="shared" si="35"/>
        <v>20</v>
      </c>
      <c r="E185" s="255">
        <v>41.6</v>
      </c>
      <c r="F185" s="610" t="s">
        <v>1126</v>
      </c>
      <c r="G185" s="608">
        <f t="shared" si="36"/>
        <v>832</v>
      </c>
      <c r="H185" s="640">
        <v>20</v>
      </c>
      <c r="I185" s="485">
        <f t="shared" si="37"/>
        <v>832</v>
      </c>
      <c r="J185" s="96"/>
      <c r="K185" s="46">
        <f t="shared" si="38"/>
        <v>0</v>
      </c>
      <c r="L185" s="194"/>
      <c r="M185" s="37">
        <f t="shared" si="39"/>
        <v>0</v>
      </c>
      <c r="N185" s="96"/>
      <c r="O185" s="32">
        <f t="shared" si="40"/>
        <v>0</v>
      </c>
    </row>
    <row r="186" spans="1:15" x14ac:dyDescent="0.25">
      <c r="A186" s="33">
        <v>86</v>
      </c>
      <c r="B186" s="373" t="s">
        <v>2657</v>
      </c>
      <c r="C186" s="40"/>
      <c r="D186" s="35">
        <f t="shared" si="35"/>
        <v>20</v>
      </c>
      <c r="E186" s="255">
        <v>130</v>
      </c>
      <c r="F186" s="610" t="s">
        <v>2188</v>
      </c>
      <c r="G186" s="608">
        <f t="shared" si="36"/>
        <v>2600</v>
      </c>
      <c r="H186" s="640">
        <v>20</v>
      </c>
      <c r="I186" s="485">
        <f t="shared" si="37"/>
        <v>2600</v>
      </c>
      <c r="J186" s="96"/>
      <c r="K186" s="46">
        <f t="shared" si="38"/>
        <v>0</v>
      </c>
      <c r="L186" s="194"/>
      <c r="M186" s="37">
        <f t="shared" si="39"/>
        <v>0</v>
      </c>
      <c r="N186" s="96"/>
      <c r="O186" s="32">
        <f t="shared" si="40"/>
        <v>0</v>
      </c>
    </row>
    <row r="187" spans="1:15" x14ac:dyDescent="0.25">
      <c r="A187" s="33">
        <v>87</v>
      </c>
      <c r="B187" s="373" t="s">
        <v>273</v>
      </c>
      <c r="C187" s="40"/>
      <c r="D187" s="35">
        <f t="shared" si="35"/>
        <v>10</v>
      </c>
      <c r="E187" s="255">
        <v>35</v>
      </c>
      <c r="F187" s="610" t="s">
        <v>2188</v>
      </c>
      <c r="G187" s="608">
        <f t="shared" si="36"/>
        <v>350</v>
      </c>
      <c r="H187" s="640">
        <v>10</v>
      </c>
      <c r="I187" s="485">
        <f t="shared" si="37"/>
        <v>350</v>
      </c>
      <c r="J187" s="96"/>
      <c r="K187" s="46">
        <f t="shared" si="38"/>
        <v>0</v>
      </c>
      <c r="L187" s="194"/>
      <c r="M187" s="37">
        <f t="shared" si="39"/>
        <v>0</v>
      </c>
      <c r="N187" s="96"/>
      <c r="O187" s="32">
        <f t="shared" si="40"/>
        <v>0</v>
      </c>
    </row>
    <row r="188" spans="1:15" x14ac:dyDescent="0.25">
      <c r="A188" s="33">
        <v>88</v>
      </c>
      <c r="B188" s="373" t="s">
        <v>2658</v>
      </c>
      <c r="C188" s="40"/>
      <c r="D188" s="35">
        <f t="shared" si="35"/>
        <v>24</v>
      </c>
      <c r="E188" s="255">
        <v>100</v>
      </c>
      <c r="F188" s="610" t="s">
        <v>2188</v>
      </c>
      <c r="G188" s="608">
        <f t="shared" si="36"/>
        <v>2400</v>
      </c>
      <c r="H188" s="640">
        <v>24</v>
      </c>
      <c r="I188" s="485">
        <f t="shared" si="37"/>
        <v>2400</v>
      </c>
      <c r="J188" s="96"/>
      <c r="K188" s="46">
        <f t="shared" si="38"/>
        <v>0</v>
      </c>
      <c r="L188" s="194"/>
      <c r="M188" s="37">
        <f t="shared" si="39"/>
        <v>0</v>
      </c>
      <c r="N188" s="96"/>
      <c r="O188" s="32">
        <f t="shared" si="40"/>
        <v>0</v>
      </c>
    </row>
    <row r="189" spans="1:15" x14ac:dyDescent="0.25">
      <c r="A189" s="33">
        <v>89</v>
      </c>
      <c r="B189" s="373" t="s">
        <v>2659</v>
      </c>
      <c r="C189" s="40"/>
      <c r="D189" s="35">
        <f t="shared" si="35"/>
        <v>50</v>
      </c>
      <c r="E189" s="255">
        <v>325</v>
      </c>
      <c r="F189" s="610" t="s">
        <v>2188</v>
      </c>
      <c r="G189" s="608">
        <f t="shared" si="36"/>
        <v>16250</v>
      </c>
      <c r="H189" s="640">
        <v>50</v>
      </c>
      <c r="I189" s="485">
        <f t="shared" si="37"/>
        <v>16250</v>
      </c>
      <c r="J189" s="96"/>
      <c r="K189" s="46">
        <f t="shared" si="38"/>
        <v>0</v>
      </c>
      <c r="L189" s="194"/>
      <c r="M189" s="37">
        <f t="shared" si="39"/>
        <v>0</v>
      </c>
      <c r="N189" s="96"/>
      <c r="O189" s="32">
        <f t="shared" si="40"/>
        <v>0</v>
      </c>
    </row>
    <row r="190" spans="1:15" x14ac:dyDescent="0.25">
      <c r="A190" s="33">
        <v>90</v>
      </c>
      <c r="B190" s="373" t="s">
        <v>2660</v>
      </c>
      <c r="C190" s="40"/>
      <c r="D190" s="35">
        <f t="shared" si="35"/>
        <v>50</v>
      </c>
      <c r="E190" s="255">
        <v>450</v>
      </c>
      <c r="F190" s="610" t="s">
        <v>2188</v>
      </c>
      <c r="G190" s="608">
        <f t="shared" si="36"/>
        <v>22500</v>
      </c>
      <c r="H190" s="640">
        <v>50</v>
      </c>
      <c r="I190" s="485">
        <f t="shared" si="37"/>
        <v>22500</v>
      </c>
      <c r="J190" s="96"/>
      <c r="K190" s="46">
        <f t="shared" si="38"/>
        <v>0</v>
      </c>
      <c r="L190" s="194"/>
      <c r="M190" s="37">
        <f t="shared" si="39"/>
        <v>0</v>
      </c>
      <c r="N190" s="96"/>
      <c r="O190" s="32">
        <f t="shared" si="40"/>
        <v>0</v>
      </c>
    </row>
    <row r="191" spans="1:15" x14ac:dyDescent="0.25">
      <c r="A191" s="33">
        <v>91</v>
      </c>
      <c r="B191" s="373" t="s">
        <v>2661</v>
      </c>
      <c r="C191" s="40"/>
      <c r="D191" s="35">
        <f t="shared" si="35"/>
        <v>30</v>
      </c>
      <c r="E191" s="255">
        <v>50</v>
      </c>
      <c r="F191" s="610" t="s">
        <v>2188</v>
      </c>
      <c r="G191" s="608">
        <f t="shared" si="36"/>
        <v>1500</v>
      </c>
      <c r="H191" s="640">
        <v>30</v>
      </c>
      <c r="I191" s="485">
        <f t="shared" si="37"/>
        <v>1500</v>
      </c>
      <c r="J191" s="96"/>
      <c r="K191" s="46">
        <f t="shared" si="38"/>
        <v>0</v>
      </c>
      <c r="L191" s="194"/>
      <c r="M191" s="37">
        <f t="shared" si="39"/>
        <v>0</v>
      </c>
      <c r="N191" s="96"/>
      <c r="O191" s="32">
        <f t="shared" si="40"/>
        <v>0</v>
      </c>
    </row>
    <row r="192" spans="1:15" x14ac:dyDescent="0.25">
      <c r="A192" s="33">
        <v>92</v>
      </c>
      <c r="B192" s="373" t="s">
        <v>2662</v>
      </c>
      <c r="C192" s="40"/>
      <c r="D192" s="35">
        <f t="shared" si="35"/>
        <v>100</v>
      </c>
      <c r="E192" s="255"/>
      <c r="F192" s="610" t="s">
        <v>2188</v>
      </c>
      <c r="G192" s="608">
        <f t="shared" si="36"/>
        <v>0</v>
      </c>
      <c r="H192" s="640">
        <v>100</v>
      </c>
      <c r="I192" s="485">
        <f t="shared" si="37"/>
        <v>0</v>
      </c>
      <c r="J192" s="96"/>
      <c r="K192" s="46">
        <f t="shared" si="38"/>
        <v>0</v>
      </c>
      <c r="L192" s="194"/>
      <c r="M192" s="37">
        <f t="shared" si="39"/>
        <v>0</v>
      </c>
      <c r="N192" s="96"/>
      <c r="O192" s="32">
        <f t="shared" si="40"/>
        <v>0</v>
      </c>
    </row>
    <row r="193" spans="1:15" x14ac:dyDescent="0.25">
      <c r="A193" s="33">
        <v>93</v>
      </c>
      <c r="B193" s="373" t="s">
        <v>2663</v>
      </c>
      <c r="C193" s="40"/>
      <c r="D193" s="35">
        <f t="shared" si="35"/>
        <v>56</v>
      </c>
      <c r="E193" s="255"/>
      <c r="F193" s="639"/>
      <c r="G193" s="608">
        <f t="shared" si="36"/>
        <v>0</v>
      </c>
      <c r="H193" s="640">
        <v>56</v>
      </c>
      <c r="I193" s="485">
        <f t="shared" si="37"/>
        <v>0</v>
      </c>
      <c r="J193" s="96"/>
      <c r="K193" s="46">
        <f t="shared" si="38"/>
        <v>0</v>
      </c>
      <c r="L193" s="194"/>
      <c r="M193" s="37">
        <f t="shared" si="39"/>
        <v>0</v>
      </c>
      <c r="N193" s="96"/>
      <c r="O193" s="32">
        <f t="shared" si="40"/>
        <v>0</v>
      </c>
    </row>
    <row r="194" spans="1:15" x14ac:dyDescent="0.25">
      <c r="A194" s="33">
        <v>94</v>
      </c>
      <c r="B194" s="373" t="s">
        <v>2664</v>
      </c>
      <c r="C194" s="40"/>
      <c r="D194" s="35">
        <f t="shared" si="35"/>
        <v>100</v>
      </c>
      <c r="E194" s="255"/>
      <c r="F194" s="610"/>
      <c r="G194" s="608">
        <f t="shared" si="36"/>
        <v>0</v>
      </c>
      <c r="H194" s="640">
        <v>100</v>
      </c>
      <c r="I194" s="485">
        <f t="shared" si="37"/>
        <v>0</v>
      </c>
      <c r="J194" s="96"/>
      <c r="K194" s="46">
        <f t="shared" si="38"/>
        <v>0</v>
      </c>
      <c r="L194" s="194"/>
      <c r="M194" s="37">
        <f t="shared" si="39"/>
        <v>0</v>
      </c>
      <c r="N194" s="96"/>
      <c r="O194" s="32">
        <f t="shared" si="40"/>
        <v>0</v>
      </c>
    </row>
    <row r="195" spans="1:15" x14ac:dyDescent="0.25">
      <c r="A195" s="33">
        <v>95</v>
      </c>
      <c r="B195" s="373" t="s">
        <v>949</v>
      </c>
      <c r="C195" s="40"/>
      <c r="D195" s="35">
        <f t="shared" si="35"/>
        <v>100</v>
      </c>
      <c r="E195" s="255">
        <v>45</v>
      </c>
      <c r="F195" s="610"/>
      <c r="G195" s="608">
        <f t="shared" si="36"/>
        <v>4500</v>
      </c>
      <c r="H195" s="640">
        <v>100</v>
      </c>
      <c r="I195" s="485">
        <f t="shared" si="37"/>
        <v>4500</v>
      </c>
      <c r="J195" s="96"/>
      <c r="K195" s="46">
        <f t="shared" si="38"/>
        <v>0</v>
      </c>
      <c r="L195" s="194"/>
      <c r="M195" s="37">
        <f t="shared" si="39"/>
        <v>0</v>
      </c>
      <c r="N195" s="96"/>
      <c r="O195" s="32">
        <f t="shared" si="40"/>
        <v>0</v>
      </c>
    </row>
    <row r="196" spans="1:15" x14ac:dyDescent="0.25">
      <c r="A196" s="33">
        <v>96</v>
      </c>
      <c r="B196" s="373" t="s">
        <v>1815</v>
      </c>
      <c r="C196" s="40"/>
      <c r="D196" s="35">
        <f t="shared" si="35"/>
        <v>100</v>
      </c>
      <c r="E196" s="255"/>
      <c r="F196" s="610"/>
      <c r="G196" s="608">
        <f t="shared" si="36"/>
        <v>0</v>
      </c>
      <c r="H196" s="640">
        <v>100</v>
      </c>
      <c r="I196" s="485">
        <f t="shared" si="37"/>
        <v>0</v>
      </c>
      <c r="J196" s="96"/>
      <c r="K196" s="46">
        <f t="shared" si="38"/>
        <v>0</v>
      </c>
      <c r="L196" s="194"/>
      <c r="M196" s="37">
        <f t="shared" si="39"/>
        <v>0</v>
      </c>
      <c r="N196" s="96"/>
      <c r="O196" s="32">
        <f t="shared" si="40"/>
        <v>0</v>
      </c>
    </row>
    <row r="197" spans="1:15" x14ac:dyDescent="0.25">
      <c r="A197" s="33"/>
      <c r="B197" s="638"/>
      <c r="C197" s="40"/>
      <c r="D197" s="35"/>
      <c r="E197" s="255"/>
      <c r="F197" s="610"/>
      <c r="G197" s="608"/>
      <c r="H197" s="213"/>
      <c r="I197" s="37"/>
      <c r="J197" s="96"/>
      <c r="K197" s="46"/>
      <c r="L197" s="194"/>
      <c r="M197" s="37"/>
      <c r="N197" s="96"/>
      <c r="O197" s="32"/>
    </row>
    <row r="198" spans="1:15" x14ac:dyDescent="0.25">
      <c r="A198" s="33"/>
      <c r="B198" s="373"/>
      <c r="C198" s="40"/>
      <c r="D198" s="35"/>
      <c r="E198" s="86"/>
      <c r="F198" s="326"/>
      <c r="G198" s="44"/>
      <c r="H198" s="194"/>
      <c r="I198" s="37"/>
      <c r="J198" s="96"/>
      <c r="K198" s="46"/>
      <c r="L198" s="194"/>
      <c r="M198" s="37"/>
      <c r="N198" s="96"/>
      <c r="O198" s="32"/>
    </row>
    <row r="199" spans="1:15" ht="13.5" thickBot="1" x14ac:dyDescent="0.3">
      <c r="A199" s="33"/>
      <c r="B199" s="432"/>
      <c r="C199" s="40"/>
      <c r="D199" s="35"/>
      <c r="E199" s="86"/>
      <c r="F199" s="200"/>
      <c r="G199" s="44"/>
      <c r="H199" s="194"/>
      <c r="I199" s="37"/>
      <c r="J199" s="96"/>
      <c r="K199" s="46"/>
      <c r="L199" s="194"/>
      <c r="M199" s="37"/>
      <c r="N199" s="96"/>
      <c r="O199" s="32"/>
    </row>
    <row r="200" spans="1:15" ht="14.25" thickTop="1" thickBot="1" x14ac:dyDescent="0.3">
      <c r="A200" s="74"/>
      <c r="B200" s="81" t="s">
        <v>2007</v>
      </c>
      <c r="C200" s="76"/>
      <c r="D200" s="77"/>
      <c r="E200" s="78"/>
      <c r="F200" s="79"/>
      <c r="G200" s="80">
        <f>SUM(G177,G179:G196)</f>
        <v>409432.7900000001</v>
      </c>
      <c r="H200" s="76"/>
      <c r="I200" s="80">
        <f>SUM(I177,I179:I198)</f>
        <v>409432.7900000001</v>
      </c>
      <c r="J200" s="78"/>
      <c r="K200" s="80">
        <f>SUM(K179:K198)</f>
        <v>0</v>
      </c>
      <c r="L200" s="76"/>
      <c r="M200" s="80">
        <f>SUM(M179:M198)</f>
        <v>0</v>
      </c>
      <c r="N200" s="98"/>
      <c r="O200" s="566">
        <f>SUM(O179:O198)</f>
        <v>0</v>
      </c>
    </row>
    <row r="201" spans="1:15" ht="13.5" thickTop="1" x14ac:dyDescent="0.25">
      <c r="A201" s="8" t="s">
        <v>5</v>
      </c>
      <c r="B201" s="9"/>
      <c r="C201" s="616"/>
      <c r="D201" s="9" t="s">
        <v>6</v>
      </c>
      <c r="E201" s="9"/>
      <c r="F201" s="17"/>
      <c r="G201" s="22"/>
      <c r="H201" s="616"/>
      <c r="I201" s="22"/>
      <c r="J201" s="616"/>
      <c r="K201" s="22"/>
      <c r="L201" s="26"/>
      <c r="M201" s="23" t="s">
        <v>7</v>
      </c>
      <c r="N201" s="29"/>
    </row>
    <row r="202" spans="1:15" x14ac:dyDescent="0.25">
      <c r="D202" s="8" t="s">
        <v>8</v>
      </c>
    </row>
    <row r="205" spans="1:15" x14ac:dyDescent="0.25">
      <c r="A205" s="652" t="s">
        <v>25</v>
      </c>
      <c r="B205" s="652"/>
      <c r="C205" s="617"/>
      <c r="D205" s="653" t="s">
        <v>9</v>
      </c>
      <c r="E205" s="653"/>
      <c r="F205" s="653"/>
      <c r="G205" s="20"/>
      <c r="H205" s="653" t="s">
        <v>10</v>
      </c>
      <c r="I205" s="653"/>
      <c r="J205" s="653"/>
      <c r="K205" s="20"/>
      <c r="L205" s="617"/>
      <c r="M205" s="653" t="s">
        <v>25</v>
      </c>
      <c r="N205" s="653"/>
      <c r="O205" s="653"/>
    </row>
    <row r="206" spans="1:15" x14ac:dyDescent="0.25">
      <c r="A206" s="654" t="s">
        <v>11</v>
      </c>
      <c r="B206" s="654"/>
      <c r="C206" s="618"/>
      <c r="D206" s="655" t="s">
        <v>12</v>
      </c>
      <c r="E206" s="655"/>
      <c r="F206" s="655"/>
      <c r="G206" s="24"/>
      <c r="H206" s="655" t="s">
        <v>13</v>
      </c>
      <c r="I206" s="655"/>
      <c r="J206" s="655"/>
      <c r="K206" s="24"/>
      <c r="L206" s="618"/>
      <c r="M206" s="655" t="s">
        <v>26</v>
      </c>
      <c r="N206" s="655"/>
      <c r="O206" s="655"/>
    </row>
    <row r="207" spans="1:15" ht="15.75" x14ac:dyDescent="0.25">
      <c r="A207" s="683" t="s">
        <v>14</v>
      </c>
      <c r="B207" s="683"/>
      <c r="C207" s="683"/>
      <c r="D207" s="683"/>
      <c r="E207" s="683"/>
      <c r="F207" s="683"/>
      <c r="G207" s="683"/>
      <c r="H207" s="683"/>
      <c r="I207" s="683"/>
      <c r="J207" s="683"/>
      <c r="K207" s="683"/>
      <c r="L207" s="683"/>
      <c r="M207" s="683"/>
      <c r="N207" s="683"/>
      <c r="O207" s="683"/>
    </row>
    <row r="208" spans="1:15" ht="15.75" x14ac:dyDescent="0.25">
      <c r="A208" s="683" t="s">
        <v>1624</v>
      </c>
      <c r="B208" s="683"/>
      <c r="C208" s="683"/>
      <c r="D208" s="683"/>
      <c r="E208" s="683"/>
      <c r="F208" s="683"/>
      <c r="G208" s="683"/>
      <c r="H208" s="683"/>
      <c r="I208" s="683"/>
      <c r="J208" s="683"/>
      <c r="K208" s="683"/>
      <c r="L208" s="683"/>
      <c r="M208" s="683"/>
      <c r="N208" s="683"/>
      <c r="O208" s="683"/>
    </row>
    <row r="209" spans="1:15" x14ac:dyDescent="0.25">
      <c r="A209" s="5"/>
      <c r="B209" s="5"/>
      <c r="C209" s="617"/>
      <c r="D209" s="617"/>
      <c r="E209" s="5"/>
      <c r="F209" s="16"/>
      <c r="G209" s="20"/>
      <c r="H209" s="617"/>
      <c r="I209" s="20"/>
      <c r="J209" s="617"/>
      <c r="K209" s="20"/>
      <c r="L209" s="617"/>
      <c r="M209" s="20"/>
      <c r="N209" s="28"/>
      <c r="O209" s="20"/>
    </row>
    <row r="210" spans="1:15" x14ac:dyDescent="0.25">
      <c r="A210" s="5" t="s">
        <v>0</v>
      </c>
      <c r="B210" s="5"/>
      <c r="C210" s="673" t="s">
        <v>1</v>
      </c>
      <c r="D210" s="673"/>
      <c r="E210" s="673"/>
      <c r="F210" s="652"/>
      <c r="G210" s="652"/>
      <c r="H210" s="652"/>
      <c r="I210" s="652"/>
      <c r="J210" s="617"/>
      <c r="K210" s="20"/>
      <c r="L210" s="617"/>
      <c r="M210" s="20"/>
      <c r="N210" s="28"/>
      <c r="O210" s="20"/>
    </row>
    <row r="211" spans="1:15" x14ac:dyDescent="0.25">
      <c r="A211" s="5" t="s">
        <v>16</v>
      </c>
      <c r="B211" s="5"/>
      <c r="C211" s="672"/>
      <c r="D211" s="672"/>
      <c r="E211" s="672"/>
      <c r="F211" s="17"/>
      <c r="G211" s="21"/>
      <c r="H211" s="616"/>
      <c r="I211" s="21"/>
      <c r="J211" s="617"/>
      <c r="K211" s="20"/>
      <c r="L211" s="617"/>
      <c r="M211" s="20"/>
      <c r="N211" s="28"/>
      <c r="O211" s="20"/>
    </row>
    <row r="212" spans="1:15" x14ac:dyDescent="0.25">
      <c r="A212" s="5" t="s">
        <v>17</v>
      </c>
      <c r="B212" s="5"/>
      <c r="C212" s="672" t="s">
        <v>2505</v>
      </c>
      <c r="D212" s="672"/>
      <c r="E212" s="672"/>
      <c r="F212" s="17"/>
      <c r="G212" s="21"/>
      <c r="H212" s="616"/>
      <c r="I212" s="21"/>
      <c r="J212" s="617"/>
      <c r="K212" s="20"/>
      <c r="L212" s="617"/>
      <c r="M212" s="20"/>
      <c r="N212" s="28"/>
      <c r="O212" s="20"/>
    </row>
    <row r="213" spans="1:15" x14ac:dyDescent="0.25">
      <c r="A213" s="5" t="s">
        <v>18</v>
      </c>
      <c r="B213" s="5"/>
      <c r="C213" s="673"/>
      <c r="D213" s="673"/>
      <c r="E213" s="673"/>
      <c r="F213" s="17"/>
      <c r="G213" s="21"/>
      <c r="H213" s="616"/>
      <c r="I213" s="21"/>
      <c r="J213" s="617"/>
      <c r="K213" s="20"/>
      <c r="L213" s="617"/>
      <c r="M213" s="20"/>
      <c r="N213" s="28"/>
      <c r="O213" s="20"/>
    </row>
    <row r="214" spans="1:15" ht="13.5" thickBot="1" x14ac:dyDescent="0.3">
      <c r="A214" s="5"/>
      <c r="B214" s="5"/>
      <c r="C214" s="616"/>
      <c r="D214" s="616"/>
      <c r="E214" s="616"/>
      <c r="F214" s="17"/>
      <c r="G214" s="21"/>
      <c r="H214" s="616"/>
      <c r="I214" s="21"/>
      <c r="J214" s="617"/>
      <c r="K214" s="20"/>
      <c r="L214" s="617"/>
      <c r="M214" s="20"/>
      <c r="N214" s="28"/>
      <c r="O214" s="20"/>
    </row>
    <row r="215" spans="1:15" ht="13.5" thickTop="1" x14ac:dyDescent="0.25">
      <c r="A215" s="674" t="s">
        <v>2</v>
      </c>
      <c r="B215" s="677" t="s">
        <v>19</v>
      </c>
      <c r="C215" s="680" t="s">
        <v>20</v>
      </c>
      <c r="D215" s="680"/>
      <c r="E215" s="681" t="s">
        <v>23</v>
      </c>
      <c r="F215" s="680"/>
      <c r="G215" s="682"/>
      <c r="H215" s="656" t="s">
        <v>24</v>
      </c>
      <c r="I215" s="656"/>
      <c r="J215" s="656"/>
      <c r="K215" s="656"/>
      <c r="L215" s="656"/>
      <c r="M215" s="656"/>
      <c r="N215" s="656"/>
      <c r="O215" s="657"/>
    </row>
    <row r="216" spans="1:15" x14ac:dyDescent="0.25">
      <c r="A216" s="675"/>
      <c r="B216" s="678"/>
      <c r="C216" s="38" t="s">
        <v>20</v>
      </c>
      <c r="D216" s="34" t="s">
        <v>22</v>
      </c>
      <c r="E216" s="658" t="s">
        <v>3</v>
      </c>
      <c r="F216" s="659"/>
      <c r="G216" s="662" t="s">
        <v>4</v>
      </c>
      <c r="H216" s="664">
        <v>1</v>
      </c>
      <c r="I216" s="664"/>
      <c r="J216" s="666">
        <v>2</v>
      </c>
      <c r="K216" s="667"/>
      <c r="L216" s="664">
        <v>3</v>
      </c>
      <c r="M216" s="664"/>
      <c r="N216" s="666">
        <v>4</v>
      </c>
      <c r="O216" s="670"/>
    </row>
    <row r="217" spans="1:15" ht="13.5" thickBot="1" x14ac:dyDescent="0.3">
      <c r="A217" s="676"/>
      <c r="B217" s="679"/>
      <c r="C217" s="615" t="s">
        <v>21</v>
      </c>
      <c r="D217" s="60"/>
      <c r="E217" s="660"/>
      <c r="F217" s="661"/>
      <c r="G217" s="663"/>
      <c r="H217" s="665"/>
      <c r="I217" s="665"/>
      <c r="J217" s="668"/>
      <c r="K217" s="669"/>
      <c r="L217" s="665"/>
      <c r="M217" s="665"/>
      <c r="N217" s="668"/>
      <c r="O217" s="671"/>
    </row>
    <row r="218" spans="1:15" x14ac:dyDescent="0.25">
      <c r="A218" s="48"/>
      <c r="B218" s="414" t="s">
        <v>2008</v>
      </c>
      <c r="C218" s="50"/>
      <c r="D218" s="51"/>
      <c r="E218" s="52"/>
      <c r="F218" s="53"/>
      <c r="G218" s="415">
        <f>G200</f>
        <v>409432.7900000001</v>
      </c>
      <c r="H218" s="50"/>
      <c r="I218" s="416">
        <f>I200</f>
        <v>409432.7900000001</v>
      </c>
      <c r="J218" s="56"/>
      <c r="K218" s="57">
        <f>K199</f>
        <v>0</v>
      </c>
      <c r="L218" s="50"/>
      <c r="M218" s="55">
        <f>M199</f>
        <v>0</v>
      </c>
      <c r="N218" s="95"/>
      <c r="O218" s="58">
        <f>O199</f>
        <v>0</v>
      </c>
    </row>
    <row r="219" spans="1:15" x14ac:dyDescent="0.25">
      <c r="A219" s="48"/>
      <c r="B219" s="465"/>
      <c r="C219" s="50"/>
      <c r="D219" s="51"/>
      <c r="E219" s="52"/>
      <c r="F219" s="609"/>
      <c r="G219" s="54"/>
      <c r="H219" s="517"/>
      <c r="I219" s="55"/>
      <c r="J219" s="56"/>
      <c r="K219" s="57"/>
      <c r="L219" s="50"/>
      <c r="M219" s="55"/>
      <c r="N219" s="95"/>
      <c r="O219" s="58"/>
    </row>
    <row r="220" spans="1:15" x14ac:dyDescent="0.25">
      <c r="A220" s="33">
        <v>97</v>
      </c>
      <c r="B220" s="373" t="s">
        <v>2665</v>
      </c>
      <c r="C220" s="40"/>
      <c r="D220" s="35">
        <f t="shared" ref="D220:D232" si="41">H220+J220+L220+N220</f>
        <v>2</v>
      </c>
      <c r="E220" s="255">
        <v>6470</v>
      </c>
      <c r="F220" s="610" t="s">
        <v>1206</v>
      </c>
      <c r="G220" s="608">
        <f t="shared" ref="G220:G239" si="42">E220*D220</f>
        <v>12940</v>
      </c>
      <c r="H220" s="640">
        <v>2</v>
      </c>
      <c r="I220" s="485">
        <f t="shared" ref="I220:I239" si="43">H220*E220</f>
        <v>12940</v>
      </c>
      <c r="J220" s="96"/>
      <c r="K220" s="46">
        <f t="shared" ref="K220:K239" si="44">J220*E220</f>
        <v>0</v>
      </c>
      <c r="L220" s="194"/>
      <c r="M220" s="37">
        <f t="shared" ref="M220:M239" si="45">L220*E220</f>
        <v>0</v>
      </c>
      <c r="N220" s="96"/>
      <c r="O220" s="32">
        <f t="shared" ref="O220:O239" si="46">N220*E220</f>
        <v>0</v>
      </c>
    </row>
    <row r="221" spans="1:15" x14ac:dyDescent="0.25">
      <c r="A221" s="33">
        <v>98</v>
      </c>
      <c r="B221" s="373" t="s">
        <v>2666</v>
      </c>
      <c r="C221" s="40"/>
      <c r="D221" s="35">
        <f t="shared" si="41"/>
        <v>2</v>
      </c>
      <c r="E221" s="255"/>
      <c r="F221" s="610" t="s">
        <v>1206</v>
      </c>
      <c r="G221" s="608">
        <f t="shared" si="42"/>
        <v>0</v>
      </c>
      <c r="H221" s="640">
        <v>2</v>
      </c>
      <c r="I221" s="485">
        <f t="shared" si="43"/>
        <v>0</v>
      </c>
      <c r="J221" s="96"/>
      <c r="K221" s="46">
        <f t="shared" si="44"/>
        <v>0</v>
      </c>
      <c r="L221" s="194"/>
      <c r="M221" s="37">
        <f t="shared" si="45"/>
        <v>0</v>
      </c>
      <c r="N221" s="96"/>
      <c r="O221" s="32">
        <f t="shared" si="46"/>
        <v>0</v>
      </c>
    </row>
    <row r="222" spans="1:15" x14ac:dyDescent="0.25">
      <c r="A222" s="33">
        <v>99</v>
      </c>
      <c r="B222" s="373" t="s">
        <v>2667</v>
      </c>
      <c r="C222" s="40"/>
      <c r="D222" s="35">
        <f t="shared" si="41"/>
        <v>10</v>
      </c>
      <c r="E222" s="255">
        <v>24.63</v>
      </c>
      <c r="F222" s="610" t="s">
        <v>1126</v>
      </c>
      <c r="G222" s="608">
        <f t="shared" si="42"/>
        <v>246.29999999999998</v>
      </c>
      <c r="H222" s="640">
        <v>10</v>
      </c>
      <c r="I222" s="485">
        <f t="shared" si="43"/>
        <v>246.29999999999998</v>
      </c>
      <c r="J222" s="96"/>
      <c r="K222" s="46">
        <f t="shared" si="44"/>
        <v>0</v>
      </c>
      <c r="L222" s="194"/>
      <c r="M222" s="37">
        <f t="shared" si="45"/>
        <v>0</v>
      </c>
      <c r="N222" s="96"/>
      <c r="O222" s="32">
        <f t="shared" si="46"/>
        <v>0</v>
      </c>
    </row>
    <row r="223" spans="1:15" x14ac:dyDescent="0.25">
      <c r="A223" s="33">
        <v>100</v>
      </c>
      <c r="B223" s="373" t="s">
        <v>2668</v>
      </c>
      <c r="C223" s="40"/>
      <c r="D223" s="35">
        <f t="shared" si="41"/>
        <v>80</v>
      </c>
      <c r="E223" s="255">
        <v>259.2</v>
      </c>
      <c r="F223" s="610" t="s">
        <v>1126</v>
      </c>
      <c r="G223" s="608">
        <f t="shared" si="42"/>
        <v>20736</v>
      </c>
      <c r="H223" s="640">
        <v>80</v>
      </c>
      <c r="I223" s="485">
        <f t="shared" si="43"/>
        <v>20736</v>
      </c>
      <c r="J223" s="96"/>
      <c r="K223" s="46">
        <f t="shared" si="44"/>
        <v>0</v>
      </c>
      <c r="L223" s="194"/>
      <c r="M223" s="37">
        <f t="shared" si="45"/>
        <v>0</v>
      </c>
      <c r="N223" s="96"/>
      <c r="O223" s="32">
        <f t="shared" si="46"/>
        <v>0</v>
      </c>
    </row>
    <row r="224" spans="1:15" x14ac:dyDescent="0.25">
      <c r="A224" s="33">
        <v>101</v>
      </c>
      <c r="B224" s="373" t="s">
        <v>2669</v>
      </c>
      <c r="C224" s="40"/>
      <c r="D224" s="35">
        <f t="shared" si="41"/>
        <v>40</v>
      </c>
      <c r="E224" s="255">
        <v>259.2</v>
      </c>
      <c r="F224" s="610" t="s">
        <v>1126</v>
      </c>
      <c r="G224" s="608">
        <f t="shared" si="42"/>
        <v>10368</v>
      </c>
      <c r="H224" s="640">
        <v>40</v>
      </c>
      <c r="I224" s="485">
        <f t="shared" si="43"/>
        <v>10368</v>
      </c>
      <c r="J224" s="96"/>
      <c r="K224" s="46">
        <f t="shared" si="44"/>
        <v>0</v>
      </c>
      <c r="L224" s="194"/>
      <c r="M224" s="37">
        <f t="shared" si="45"/>
        <v>0</v>
      </c>
      <c r="N224" s="96"/>
      <c r="O224" s="32">
        <f t="shared" si="46"/>
        <v>0</v>
      </c>
    </row>
    <row r="225" spans="1:15" x14ac:dyDescent="0.25">
      <c r="A225" s="33">
        <v>102</v>
      </c>
      <c r="B225" s="373" t="s">
        <v>2670</v>
      </c>
      <c r="C225" s="40"/>
      <c r="D225" s="35">
        <f t="shared" si="41"/>
        <v>40</v>
      </c>
      <c r="E225" s="255">
        <v>259.2</v>
      </c>
      <c r="F225" s="610" t="s">
        <v>1126</v>
      </c>
      <c r="G225" s="608">
        <f t="shared" si="42"/>
        <v>10368</v>
      </c>
      <c r="H225" s="640">
        <v>40</v>
      </c>
      <c r="I225" s="485">
        <f t="shared" si="43"/>
        <v>10368</v>
      </c>
      <c r="J225" s="96"/>
      <c r="K225" s="46">
        <f t="shared" si="44"/>
        <v>0</v>
      </c>
      <c r="L225" s="194"/>
      <c r="M225" s="37">
        <f t="shared" si="45"/>
        <v>0</v>
      </c>
      <c r="N225" s="96"/>
      <c r="O225" s="32">
        <f t="shared" si="46"/>
        <v>0</v>
      </c>
    </row>
    <row r="226" spans="1:15" x14ac:dyDescent="0.25">
      <c r="A226" s="33">
        <v>103</v>
      </c>
      <c r="B226" s="373" t="s">
        <v>2671</v>
      </c>
      <c r="C226" s="40"/>
      <c r="D226" s="35">
        <f t="shared" si="41"/>
        <v>40</v>
      </c>
      <c r="E226" s="255">
        <v>259.2</v>
      </c>
      <c r="F226" s="610" t="s">
        <v>1126</v>
      </c>
      <c r="G226" s="608">
        <f t="shared" si="42"/>
        <v>10368</v>
      </c>
      <c r="H226" s="640">
        <v>40</v>
      </c>
      <c r="I226" s="485">
        <f t="shared" si="43"/>
        <v>10368</v>
      </c>
      <c r="J226" s="96"/>
      <c r="K226" s="46">
        <f t="shared" si="44"/>
        <v>0</v>
      </c>
      <c r="L226" s="194"/>
      <c r="M226" s="37">
        <f t="shared" si="45"/>
        <v>0</v>
      </c>
      <c r="N226" s="96"/>
      <c r="O226" s="32">
        <f t="shared" si="46"/>
        <v>0</v>
      </c>
    </row>
    <row r="227" spans="1:15" x14ac:dyDescent="0.25">
      <c r="A227" s="33">
        <v>104</v>
      </c>
      <c r="B227" s="373" t="s">
        <v>2675</v>
      </c>
      <c r="C227" s="40"/>
      <c r="D227" s="35">
        <f t="shared" si="41"/>
        <v>5</v>
      </c>
      <c r="E227" s="255">
        <v>350</v>
      </c>
      <c r="F227" s="610" t="s">
        <v>2188</v>
      </c>
      <c r="G227" s="608">
        <f t="shared" si="42"/>
        <v>1750</v>
      </c>
      <c r="H227" s="640">
        <v>5</v>
      </c>
      <c r="I227" s="485">
        <f t="shared" si="43"/>
        <v>1750</v>
      </c>
      <c r="J227" s="96"/>
      <c r="K227" s="46">
        <f t="shared" si="44"/>
        <v>0</v>
      </c>
      <c r="L227" s="194"/>
      <c r="M227" s="37">
        <f t="shared" si="45"/>
        <v>0</v>
      </c>
      <c r="N227" s="96"/>
      <c r="O227" s="32">
        <f t="shared" si="46"/>
        <v>0</v>
      </c>
    </row>
    <row r="228" spans="1:15" x14ac:dyDescent="0.25">
      <c r="A228" s="33">
        <v>105</v>
      </c>
      <c r="B228" s="373" t="s">
        <v>2672</v>
      </c>
      <c r="C228" s="40"/>
      <c r="D228" s="35">
        <f t="shared" si="41"/>
        <v>15</v>
      </c>
      <c r="E228" s="255">
        <v>70.61</v>
      </c>
      <c r="F228" s="610" t="s">
        <v>2188</v>
      </c>
      <c r="G228" s="608">
        <f t="shared" si="42"/>
        <v>1059.1500000000001</v>
      </c>
      <c r="H228" s="640">
        <v>15</v>
      </c>
      <c r="I228" s="485">
        <f t="shared" si="43"/>
        <v>1059.1500000000001</v>
      </c>
      <c r="J228" s="96"/>
      <c r="K228" s="46">
        <f t="shared" si="44"/>
        <v>0</v>
      </c>
      <c r="L228" s="194"/>
      <c r="M228" s="37">
        <f t="shared" si="45"/>
        <v>0</v>
      </c>
      <c r="N228" s="96"/>
      <c r="O228" s="32">
        <f t="shared" si="46"/>
        <v>0</v>
      </c>
    </row>
    <row r="229" spans="1:15" x14ac:dyDescent="0.25">
      <c r="A229" s="33">
        <v>106</v>
      </c>
      <c r="B229" s="373" t="s">
        <v>2673</v>
      </c>
      <c r="C229" s="40"/>
      <c r="D229" s="35">
        <f t="shared" si="41"/>
        <v>5</v>
      </c>
      <c r="E229" s="255">
        <v>350</v>
      </c>
      <c r="F229" s="610" t="s">
        <v>2188</v>
      </c>
      <c r="G229" s="608">
        <f t="shared" si="42"/>
        <v>1750</v>
      </c>
      <c r="H229" s="640">
        <v>5</v>
      </c>
      <c r="I229" s="485">
        <f t="shared" si="43"/>
        <v>1750</v>
      </c>
      <c r="J229" s="96"/>
      <c r="K229" s="46">
        <f t="shared" si="44"/>
        <v>0</v>
      </c>
      <c r="L229" s="194"/>
      <c r="M229" s="37">
        <f t="shared" si="45"/>
        <v>0</v>
      </c>
      <c r="N229" s="96"/>
      <c r="O229" s="32">
        <f t="shared" si="46"/>
        <v>0</v>
      </c>
    </row>
    <row r="230" spans="1:15" x14ac:dyDescent="0.25">
      <c r="A230" s="33">
        <v>107</v>
      </c>
      <c r="B230" s="373" t="s">
        <v>2674</v>
      </c>
      <c r="C230" s="40"/>
      <c r="D230" s="35">
        <f t="shared" si="41"/>
        <v>24</v>
      </c>
      <c r="E230" s="255">
        <v>12.41</v>
      </c>
      <c r="F230" s="610" t="s">
        <v>2188</v>
      </c>
      <c r="G230" s="608">
        <f t="shared" si="42"/>
        <v>297.84000000000003</v>
      </c>
      <c r="H230" s="640">
        <v>24</v>
      </c>
      <c r="I230" s="485">
        <f t="shared" si="43"/>
        <v>297.84000000000003</v>
      </c>
      <c r="J230" s="96"/>
      <c r="K230" s="46">
        <f t="shared" si="44"/>
        <v>0</v>
      </c>
      <c r="L230" s="194"/>
      <c r="M230" s="37">
        <f t="shared" si="45"/>
        <v>0</v>
      </c>
      <c r="N230" s="96"/>
      <c r="O230" s="32">
        <f t="shared" si="46"/>
        <v>0</v>
      </c>
    </row>
    <row r="231" spans="1:15" x14ac:dyDescent="0.25">
      <c r="A231" s="33">
        <v>108</v>
      </c>
      <c r="B231" s="373" t="s">
        <v>1025</v>
      </c>
      <c r="C231" s="40"/>
      <c r="D231" s="35">
        <f t="shared" si="41"/>
        <v>1</v>
      </c>
      <c r="E231" s="255"/>
      <c r="F231" s="610"/>
      <c r="G231" s="608">
        <f t="shared" si="42"/>
        <v>0</v>
      </c>
      <c r="H231" s="640">
        <v>1</v>
      </c>
      <c r="I231" s="485">
        <f t="shared" si="43"/>
        <v>0</v>
      </c>
      <c r="J231" s="96"/>
      <c r="K231" s="46">
        <f t="shared" si="44"/>
        <v>0</v>
      </c>
      <c r="L231" s="194"/>
      <c r="M231" s="37">
        <f t="shared" si="45"/>
        <v>0</v>
      </c>
      <c r="N231" s="96"/>
      <c r="O231" s="32">
        <f t="shared" si="46"/>
        <v>0</v>
      </c>
    </row>
    <row r="232" spans="1:15" x14ac:dyDescent="0.25">
      <c r="A232" s="33">
        <v>109</v>
      </c>
      <c r="B232" s="373" t="s">
        <v>2676</v>
      </c>
      <c r="C232" s="40"/>
      <c r="D232" s="35">
        <f t="shared" si="41"/>
        <v>10</v>
      </c>
      <c r="E232" s="255">
        <v>135.19999999999999</v>
      </c>
      <c r="F232" s="610"/>
      <c r="G232" s="608">
        <f t="shared" si="42"/>
        <v>1352</v>
      </c>
      <c r="H232" s="640">
        <v>10</v>
      </c>
      <c r="I232" s="485">
        <f t="shared" si="43"/>
        <v>1352</v>
      </c>
      <c r="J232" s="96"/>
      <c r="K232" s="46">
        <f t="shared" si="44"/>
        <v>0</v>
      </c>
      <c r="L232" s="194"/>
      <c r="M232" s="37">
        <f t="shared" si="45"/>
        <v>0</v>
      </c>
      <c r="N232" s="96"/>
      <c r="O232" s="32">
        <f t="shared" si="46"/>
        <v>0</v>
      </c>
    </row>
    <row r="233" spans="1:15" x14ac:dyDescent="0.25">
      <c r="A233" s="33"/>
      <c r="B233" s="373"/>
      <c r="C233" s="40"/>
      <c r="D233" s="35"/>
      <c r="E233" s="255"/>
      <c r="F233" s="610"/>
      <c r="G233" s="608"/>
      <c r="H233" s="640"/>
      <c r="I233" s="485"/>
      <c r="J233" s="96"/>
      <c r="K233" s="46"/>
      <c r="L233" s="194"/>
      <c r="M233" s="37"/>
      <c r="N233" s="96"/>
      <c r="O233" s="32"/>
    </row>
    <row r="234" spans="1:15" x14ac:dyDescent="0.25">
      <c r="A234" s="33"/>
      <c r="B234" s="373"/>
      <c r="C234" s="40"/>
      <c r="D234" s="35"/>
      <c r="E234" s="255"/>
      <c r="F234" s="639"/>
      <c r="G234" s="608"/>
      <c r="H234" s="640"/>
      <c r="I234" s="485"/>
      <c r="J234" s="96"/>
      <c r="K234" s="46"/>
      <c r="L234" s="194"/>
      <c r="M234" s="37"/>
      <c r="N234" s="96"/>
      <c r="O234" s="32"/>
    </row>
    <row r="235" spans="1:15" x14ac:dyDescent="0.25">
      <c r="A235" s="33"/>
      <c r="B235" s="373"/>
      <c r="C235" s="40"/>
      <c r="D235" s="35"/>
      <c r="E235" s="255"/>
      <c r="F235" s="610"/>
      <c r="G235" s="608"/>
      <c r="H235" s="640"/>
      <c r="I235" s="485"/>
      <c r="J235" s="96"/>
      <c r="K235" s="46"/>
      <c r="L235" s="194"/>
      <c r="M235" s="37"/>
      <c r="N235" s="96"/>
      <c r="O235" s="32"/>
    </row>
    <row r="236" spans="1:15" x14ac:dyDescent="0.25">
      <c r="A236" s="33"/>
      <c r="B236" s="373"/>
      <c r="C236" s="40"/>
      <c r="D236" s="35"/>
      <c r="E236" s="255"/>
      <c r="F236" s="610"/>
      <c r="G236" s="608"/>
      <c r="H236" s="640"/>
      <c r="I236" s="485"/>
      <c r="J236" s="96"/>
      <c r="K236" s="46"/>
      <c r="L236" s="194"/>
      <c r="M236" s="37"/>
      <c r="N236" s="96"/>
      <c r="O236" s="32"/>
    </row>
    <row r="237" spans="1:15" x14ac:dyDescent="0.25">
      <c r="A237" s="33"/>
      <c r="B237" s="373"/>
      <c r="C237" s="40"/>
      <c r="D237" s="35"/>
      <c r="E237" s="255"/>
      <c r="F237" s="610"/>
      <c r="G237" s="608"/>
      <c r="H237" s="640"/>
      <c r="I237" s="485"/>
      <c r="J237" s="96"/>
      <c r="K237" s="46"/>
      <c r="L237" s="194"/>
      <c r="M237" s="37"/>
      <c r="N237" s="96"/>
      <c r="O237" s="32"/>
    </row>
    <row r="238" spans="1:15" x14ac:dyDescent="0.25">
      <c r="A238" s="33"/>
      <c r="B238" s="638"/>
      <c r="C238" s="40"/>
      <c r="D238" s="35"/>
      <c r="E238" s="255"/>
      <c r="F238" s="610"/>
      <c r="G238" s="608"/>
      <c r="H238" s="213"/>
      <c r="I238" s="37"/>
      <c r="J238" s="96"/>
      <c r="K238" s="46"/>
      <c r="L238" s="194"/>
      <c r="M238" s="37"/>
      <c r="N238" s="96"/>
      <c r="O238" s="32"/>
    </row>
    <row r="239" spans="1:15" x14ac:dyDescent="0.25">
      <c r="A239" s="33"/>
      <c r="B239" s="373"/>
      <c r="C239" s="40"/>
      <c r="D239" s="35"/>
      <c r="E239" s="86"/>
      <c r="F239" s="326"/>
      <c r="G239" s="44">
        <f t="shared" si="42"/>
        <v>0</v>
      </c>
      <c r="H239" s="194"/>
      <c r="I239" s="37">
        <f t="shared" si="43"/>
        <v>0</v>
      </c>
      <c r="J239" s="96"/>
      <c r="K239" s="46">
        <f t="shared" si="44"/>
        <v>0</v>
      </c>
      <c r="L239" s="194"/>
      <c r="M239" s="37">
        <f t="shared" si="45"/>
        <v>0</v>
      </c>
      <c r="N239" s="96"/>
      <c r="O239" s="32">
        <f t="shared" si="46"/>
        <v>0</v>
      </c>
    </row>
    <row r="240" spans="1:15" ht="13.5" thickBot="1" x14ac:dyDescent="0.3">
      <c r="A240" s="33"/>
      <c r="B240" s="432"/>
      <c r="C240" s="40"/>
      <c r="D240" s="35"/>
      <c r="E240" s="86"/>
      <c r="F240" s="200"/>
      <c r="G240" s="44"/>
      <c r="H240" s="194"/>
      <c r="I240" s="37"/>
      <c r="J240" s="96"/>
      <c r="K240" s="46"/>
      <c r="L240" s="194"/>
      <c r="M240" s="37"/>
      <c r="N240" s="96"/>
      <c r="O240" s="32"/>
    </row>
    <row r="241" spans="1:15" ht="14.25" thickTop="1" thickBot="1" x14ac:dyDescent="0.3">
      <c r="A241" s="74"/>
      <c r="B241" s="81" t="s">
        <v>2007</v>
      </c>
      <c r="C241" s="76"/>
      <c r="D241" s="77"/>
      <c r="E241" s="78"/>
      <c r="F241" s="79"/>
      <c r="G241" s="80">
        <f>SUM(G218,G220:G232)</f>
        <v>480668.08000000013</v>
      </c>
      <c r="H241" s="76"/>
      <c r="I241" s="80">
        <f>SUM(I218,I220:I232)</f>
        <v>480668.08000000013</v>
      </c>
      <c r="J241" s="78"/>
      <c r="K241" s="80">
        <f>SUM(K220:K239)</f>
        <v>0</v>
      </c>
      <c r="L241" s="76"/>
      <c r="M241" s="80">
        <f>SUM(M220:M239)</f>
        <v>0</v>
      </c>
      <c r="N241" s="98"/>
      <c r="O241" s="566">
        <f>SUM(O220:O239)</f>
        <v>0</v>
      </c>
    </row>
    <row r="242" spans="1:15" ht="13.5" thickTop="1" x14ac:dyDescent="0.25">
      <c r="A242" s="8" t="s">
        <v>5</v>
      </c>
      <c r="B242" s="9"/>
      <c r="C242" s="616"/>
      <c r="D242" s="9" t="s">
        <v>6</v>
      </c>
      <c r="E242" s="9"/>
      <c r="F242" s="17"/>
      <c r="G242" s="22"/>
      <c r="H242" s="616"/>
      <c r="I242" s="22"/>
      <c r="J242" s="616"/>
      <c r="K242" s="22"/>
      <c r="L242" s="26"/>
      <c r="M242" s="23" t="s">
        <v>7</v>
      </c>
      <c r="N242" s="29"/>
    </row>
    <row r="243" spans="1:15" x14ac:dyDescent="0.25">
      <c r="D243" s="8" t="s">
        <v>8</v>
      </c>
    </row>
    <row r="246" spans="1:15" x14ac:dyDescent="0.25">
      <c r="A246" s="652" t="s">
        <v>25</v>
      </c>
      <c r="B246" s="652"/>
      <c r="C246" s="617"/>
      <c r="D246" s="653" t="s">
        <v>9</v>
      </c>
      <c r="E246" s="653"/>
      <c r="F246" s="653"/>
      <c r="G246" s="20"/>
      <c r="H246" s="653" t="s">
        <v>10</v>
      </c>
      <c r="I246" s="653"/>
      <c r="J246" s="653"/>
      <c r="K246" s="20"/>
      <c r="L246" s="617"/>
      <c r="M246" s="653" t="s">
        <v>25</v>
      </c>
      <c r="N246" s="653"/>
      <c r="O246" s="653"/>
    </row>
    <row r="247" spans="1:15" x14ac:dyDescent="0.25">
      <c r="A247" s="654" t="s">
        <v>11</v>
      </c>
      <c r="B247" s="654"/>
      <c r="C247" s="618"/>
      <c r="D247" s="655" t="s">
        <v>12</v>
      </c>
      <c r="E247" s="655"/>
      <c r="F247" s="655"/>
      <c r="G247" s="24"/>
      <c r="H247" s="655" t="s">
        <v>13</v>
      </c>
      <c r="I247" s="655"/>
      <c r="J247" s="655"/>
      <c r="K247" s="24"/>
      <c r="L247" s="618"/>
      <c r="M247" s="655" t="s">
        <v>26</v>
      </c>
      <c r="N247" s="655"/>
      <c r="O247" s="655"/>
    </row>
    <row r="249" spans="1:15" ht="15.75" x14ac:dyDescent="0.25">
      <c r="A249" s="683" t="s">
        <v>14</v>
      </c>
      <c r="B249" s="683"/>
      <c r="C249" s="683"/>
      <c r="D249" s="683"/>
      <c r="E249" s="683"/>
      <c r="F249" s="683"/>
      <c r="G249" s="683"/>
      <c r="H249" s="683"/>
      <c r="I249" s="683"/>
      <c r="J249" s="683"/>
      <c r="K249" s="683"/>
      <c r="L249" s="683"/>
      <c r="M249" s="683"/>
      <c r="N249" s="683"/>
      <c r="O249" s="683"/>
    </row>
    <row r="250" spans="1:15" ht="15.75" x14ac:dyDescent="0.25">
      <c r="A250" s="683" t="s">
        <v>1624</v>
      </c>
      <c r="B250" s="683"/>
      <c r="C250" s="683"/>
      <c r="D250" s="683"/>
      <c r="E250" s="683"/>
      <c r="F250" s="683"/>
      <c r="G250" s="683"/>
      <c r="H250" s="683"/>
      <c r="I250" s="683"/>
      <c r="J250" s="683"/>
      <c r="K250" s="683"/>
      <c r="L250" s="683"/>
      <c r="M250" s="683"/>
      <c r="N250" s="683"/>
      <c r="O250" s="683"/>
    </row>
    <row r="251" spans="1:15" x14ac:dyDescent="0.25">
      <c r="A251" s="5"/>
      <c r="B251" s="5"/>
      <c r="C251" s="617"/>
      <c r="D251" s="617"/>
      <c r="E251" s="5"/>
      <c r="F251" s="16"/>
      <c r="G251" s="20"/>
      <c r="H251" s="617"/>
      <c r="I251" s="20"/>
      <c r="J251" s="617"/>
      <c r="K251" s="20"/>
      <c r="L251" s="617"/>
      <c r="M251" s="20"/>
      <c r="N251" s="28"/>
      <c r="O251" s="20"/>
    </row>
    <row r="252" spans="1:15" x14ac:dyDescent="0.25">
      <c r="A252" s="5" t="s">
        <v>0</v>
      </c>
      <c r="B252" s="5"/>
      <c r="C252" s="673" t="s">
        <v>1</v>
      </c>
      <c r="D252" s="673"/>
      <c r="E252" s="673"/>
      <c r="F252" s="652"/>
      <c r="G252" s="652"/>
      <c r="H252" s="652"/>
      <c r="I252" s="652"/>
      <c r="J252" s="617"/>
      <c r="K252" s="20"/>
      <c r="L252" s="617"/>
      <c r="M252" s="20"/>
      <c r="N252" s="28"/>
      <c r="O252" s="20"/>
    </row>
    <row r="253" spans="1:15" x14ac:dyDescent="0.25">
      <c r="A253" s="5" t="s">
        <v>16</v>
      </c>
      <c r="B253" s="5"/>
      <c r="C253" s="672"/>
      <c r="D253" s="672"/>
      <c r="E253" s="672"/>
      <c r="F253" s="17"/>
      <c r="G253" s="21"/>
      <c r="H253" s="616"/>
      <c r="I253" s="21"/>
      <c r="J253" s="617"/>
      <c r="K253" s="20"/>
      <c r="L253" s="617"/>
      <c r="M253" s="20"/>
      <c r="N253" s="28"/>
      <c r="O253" s="20"/>
    </row>
    <row r="254" spans="1:15" x14ac:dyDescent="0.25">
      <c r="A254" s="5" t="s">
        <v>17</v>
      </c>
      <c r="B254" s="5"/>
      <c r="C254" s="672" t="s">
        <v>2505</v>
      </c>
      <c r="D254" s="672"/>
      <c r="E254" s="672"/>
      <c r="F254" s="17"/>
      <c r="G254" s="21"/>
      <c r="H254" s="616"/>
      <c r="I254" s="21"/>
      <c r="J254" s="617"/>
      <c r="K254" s="20"/>
      <c r="L254" s="617"/>
      <c r="M254" s="20"/>
      <c r="N254" s="28"/>
      <c r="O254" s="20"/>
    </row>
    <row r="255" spans="1:15" x14ac:dyDescent="0.25">
      <c r="A255" s="5" t="s">
        <v>18</v>
      </c>
      <c r="B255" s="5"/>
      <c r="C255" s="673"/>
      <c r="D255" s="673"/>
      <c r="E255" s="673"/>
      <c r="F255" s="17"/>
      <c r="G255" s="21"/>
      <c r="H255" s="616"/>
      <c r="I255" s="21"/>
      <c r="J255" s="617"/>
      <c r="K255" s="20"/>
      <c r="L255" s="617"/>
      <c r="M255" s="20"/>
      <c r="N255" s="28"/>
      <c r="O255" s="20"/>
    </row>
    <row r="256" spans="1:15" ht="13.5" thickBot="1" x14ac:dyDescent="0.3">
      <c r="A256" s="5"/>
      <c r="B256" s="5"/>
      <c r="C256" s="616"/>
      <c r="D256" s="616"/>
      <c r="E256" s="616"/>
      <c r="F256" s="17"/>
      <c r="G256" s="21"/>
      <c r="H256" s="616"/>
      <c r="I256" s="21"/>
      <c r="J256" s="617"/>
      <c r="K256" s="20"/>
      <c r="L256" s="617"/>
      <c r="M256" s="20"/>
      <c r="N256" s="28"/>
      <c r="O256" s="20"/>
    </row>
    <row r="257" spans="1:15" ht="13.5" thickTop="1" x14ac:dyDescent="0.25">
      <c r="A257" s="674" t="s">
        <v>2</v>
      </c>
      <c r="B257" s="677" t="s">
        <v>19</v>
      </c>
      <c r="C257" s="680" t="s">
        <v>20</v>
      </c>
      <c r="D257" s="680"/>
      <c r="E257" s="681" t="s">
        <v>23</v>
      </c>
      <c r="F257" s="680"/>
      <c r="G257" s="682"/>
      <c r="H257" s="656" t="s">
        <v>24</v>
      </c>
      <c r="I257" s="656"/>
      <c r="J257" s="656"/>
      <c r="K257" s="656"/>
      <c r="L257" s="656"/>
      <c r="M257" s="656"/>
      <c r="N257" s="656"/>
      <c r="O257" s="657"/>
    </row>
    <row r="258" spans="1:15" x14ac:dyDescent="0.25">
      <c r="A258" s="675"/>
      <c r="B258" s="678"/>
      <c r="C258" s="38" t="s">
        <v>20</v>
      </c>
      <c r="D258" s="34" t="s">
        <v>22</v>
      </c>
      <c r="E258" s="658" t="s">
        <v>3</v>
      </c>
      <c r="F258" s="659"/>
      <c r="G258" s="662" t="s">
        <v>4</v>
      </c>
      <c r="H258" s="664">
        <v>1</v>
      </c>
      <c r="I258" s="664"/>
      <c r="J258" s="666">
        <v>2</v>
      </c>
      <c r="K258" s="667"/>
      <c r="L258" s="664">
        <v>3</v>
      </c>
      <c r="M258" s="664"/>
      <c r="N258" s="666">
        <v>4</v>
      </c>
      <c r="O258" s="670"/>
    </row>
    <row r="259" spans="1:15" ht="13.5" thickBot="1" x14ac:dyDescent="0.3">
      <c r="A259" s="676"/>
      <c r="B259" s="679"/>
      <c r="C259" s="615" t="s">
        <v>21</v>
      </c>
      <c r="D259" s="60"/>
      <c r="E259" s="660"/>
      <c r="F259" s="661"/>
      <c r="G259" s="663"/>
      <c r="H259" s="665"/>
      <c r="I259" s="665"/>
      <c r="J259" s="668"/>
      <c r="K259" s="669"/>
      <c r="L259" s="665"/>
      <c r="M259" s="665"/>
      <c r="N259" s="668"/>
      <c r="O259" s="671"/>
    </row>
    <row r="260" spans="1:15" x14ac:dyDescent="0.25">
      <c r="A260" s="48"/>
      <c r="B260" s="414" t="s">
        <v>2008</v>
      </c>
      <c r="C260" s="50"/>
      <c r="D260" s="51"/>
      <c r="E260" s="52"/>
      <c r="F260" s="53"/>
      <c r="G260" s="415">
        <f>G241</f>
        <v>480668.08000000013</v>
      </c>
      <c r="H260" s="50"/>
      <c r="I260" s="416">
        <f>I241</f>
        <v>480668.08000000013</v>
      </c>
      <c r="J260" s="56"/>
      <c r="K260" s="57">
        <f>K241</f>
        <v>0</v>
      </c>
      <c r="L260" s="50"/>
      <c r="M260" s="55">
        <f>M241</f>
        <v>0</v>
      </c>
      <c r="N260" s="95"/>
      <c r="O260" s="58">
        <f>O241</f>
        <v>0</v>
      </c>
    </row>
    <row r="261" spans="1:15" x14ac:dyDescent="0.25">
      <c r="A261" s="48"/>
      <c r="B261" s="465"/>
      <c r="C261" s="50"/>
      <c r="D261" s="51"/>
      <c r="E261" s="52"/>
      <c r="F261" s="609"/>
      <c r="G261" s="54"/>
      <c r="H261" s="517"/>
      <c r="I261" s="55"/>
      <c r="J261" s="56"/>
      <c r="K261" s="57"/>
      <c r="L261" s="50"/>
      <c r="M261" s="55"/>
      <c r="N261" s="95"/>
      <c r="O261" s="58"/>
    </row>
    <row r="262" spans="1:15" x14ac:dyDescent="0.25">
      <c r="A262" s="33">
        <v>110</v>
      </c>
      <c r="B262" s="373" t="s">
        <v>1059</v>
      </c>
      <c r="C262" s="40"/>
      <c r="D262" s="35">
        <f>H262+J262+L262+N262</f>
        <v>48</v>
      </c>
      <c r="E262" s="255"/>
      <c r="F262" s="421" t="s">
        <v>2702</v>
      </c>
      <c r="G262" s="608">
        <f t="shared" ref="G262:G274" si="47">E262*D262</f>
        <v>0</v>
      </c>
      <c r="H262" s="647">
        <v>48</v>
      </c>
      <c r="I262" s="485">
        <f t="shared" ref="I262:I274" si="48">H262*E262</f>
        <v>0</v>
      </c>
      <c r="J262" s="96"/>
      <c r="K262" s="46">
        <f t="shared" ref="K262:K274" si="49">J262*E262</f>
        <v>0</v>
      </c>
      <c r="L262" s="194"/>
      <c r="M262" s="37">
        <f t="shared" ref="M262:M274" si="50">L262*E262</f>
        <v>0</v>
      </c>
      <c r="N262" s="96"/>
      <c r="O262" s="32">
        <f t="shared" ref="O262:O274" si="51">N262*E262</f>
        <v>0</v>
      </c>
    </row>
    <row r="263" spans="1:15" x14ac:dyDescent="0.25">
      <c r="A263" s="33">
        <v>111</v>
      </c>
      <c r="B263" s="373" t="s">
        <v>1433</v>
      </c>
      <c r="C263" s="40"/>
      <c r="D263" s="35">
        <f t="shared" ref="D263:D281" si="52">H263+J263+L263+N263</f>
        <v>2</v>
      </c>
      <c r="E263" s="255"/>
      <c r="F263" s="421" t="s">
        <v>2702</v>
      </c>
      <c r="G263" s="608">
        <f t="shared" si="47"/>
        <v>0</v>
      </c>
      <c r="H263" s="647">
        <v>2</v>
      </c>
      <c r="I263" s="485">
        <f t="shared" si="48"/>
        <v>0</v>
      </c>
      <c r="J263" s="96"/>
      <c r="K263" s="46">
        <f t="shared" si="49"/>
        <v>0</v>
      </c>
      <c r="L263" s="194"/>
      <c r="M263" s="37">
        <f t="shared" si="50"/>
        <v>0</v>
      </c>
      <c r="N263" s="96"/>
      <c r="O263" s="32">
        <f t="shared" si="51"/>
        <v>0</v>
      </c>
    </row>
    <row r="264" spans="1:15" x14ac:dyDescent="0.25">
      <c r="A264" s="33">
        <v>112</v>
      </c>
      <c r="B264" s="373" t="s">
        <v>2677</v>
      </c>
      <c r="C264" s="40"/>
      <c r="D264" s="35">
        <f t="shared" si="52"/>
        <v>12</v>
      </c>
      <c r="E264" s="255"/>
      <c r="F264" s="421" t="s">
        <v>2702</v>
      </c>
      <c r="G264" s="608">
        <f t="shared" si="47"/>
        <v>0</v>
      </c>
      <c r="H264" s="647">
        <v>12</v>
      </c>
      <c r="I264" s="485">
        <f t="shared" si="48"/>
        <v>0</v>
      </c>
      <c r="J264" s="96"/>
      <c r="K264" s="46">
        <f t="shared" si="49"/>
        <v>0</v>
      </c>
      <c r="L264" s="194"/>
      <c r="M264" s="37">
        <f t="shared" si="50"/>
        <v>0</v>
      </c>
      <c r="N264" s="96"/>
      <c r="O264" s="32">
        <f t="shared" si="51"/>
        <v>0</v>
      </c>
    </row>
    <row r="265" spans="1:15" x14ac:dyDescent="0.25">
      <c r="A265" s="33">
        <v>113</v>
      </c>
      <c r="B265" s="373" t="s">
        <v>1053</v>
      </c>
      <c r="C265" s="40"/>
      <c r="D265" s="35">
        <f t="shared" si="52"/>
        <v>12</v>
      </c>
      <c r="E265" s="255"/>
      <c r="F265" s="421" t="s">
        <v>2188</v>
      </c>
      <c r="G265" s="608">
        <f t="shared" si="47"/>
        <v>0</v>
      </c>
      <c r="H265" s="647">
        <v>12</v>
      </c>
      <c r="I265" s="485">
        <f t="shared" si="48"/>
        <v>0</v>
      </c>
      <c r="J265" s="96"/>
      <c r="K265" s="46">
        <f t="shared" si="49"/>
        <v>0</v>
      </c>
      <c r="L265" s="194"/>
      <c r="M265" s="37">
        <f t="shared" si="50"/>
        <v>0</v>
      </c>
      <c r="N265" s="96"/>
      <c r="O265" s="32">
        <f t="shared" si="51"/>
        <v>0</v>
      </c>
    </row>
    <row r="266" spans="1:15" x14ac:dyDescent="0.25">
      <c r="A266" s="33">
        <v>114</v>
      </c>
      <c r="B266" s="373" t="s">
        <v>1888</v>
      </c>
      <c r="C266" s="40"/>
      <c r="D266" s="35">
        <f t="shared" si="52"/>
        <v>3</v>
      </c>
      <c r="E266" s="255"/>
      <c r="F266" s="421" t="s">
        <v>2188</v>
      </c>
      <c r="G266" s="608">
        <f t="shared" si="47"/>
        <v>0</v>
      </c>
      <c r="H266" s="647">
        <v>3</v>
      </c>
      <c r="I266" s="485">
        <f t="shared" si="48"/>
        <v>0</v>
      </c>
      <c r="J266" s="96"/>
      <c r="K266" s="46">
        <f t="shared" si="49"/>
        <v>0</v>
      </c>
      <c r="L266" s="194"/>
      <c r="M266" s="37">
        <f t="shared" si="50"/>
        <v>0</v>
      </c>
      <c r="N266" s="96"/>
      <c r="O266" s="32">
        <f t="shared" si="51"/>
        <v>0</v>
      </c>
    </row>
    <row r="267" spans="1:15" x14ac:dyDescent="0.25">
      <c r="A267" s="33">
        <v>115</v>
      </c>
      <c r="B267" s="373" t="s">
        <v>1890</v>
      </c>
      <c r="C267" s="40"/>
      <c r="D267" s="35">
        <f t="shared" si="52"/>
        <v>3</v>
      </c>
      <c r="E267" s="255"/>
      <c r="F267" s="421" t="s">
        <v>2703</v>
      </c>
      <c r="G267" s="608">
        <f t="shared" si="47"/>
        <v>0</v>
      </c>
      <c r="H267" s="647">
        <v>3</v>
      </c>
      <c r="I267" s="485">
        <f t="shared" si="48"/>
        <v>0</v>
      </c>
      <c r="J267" s="96"/>
      <c r="K267" s="46">
        <f t="shared" si="49"/>
        <v>0</v>
      </c>
      <c r="L267" s="194"/>
      <c r="M267" s="37">
        <f t="shared" si="50"/>
        <v>0</v>
      </c>
      <c r="N267" s="96"/>
      <c r="O267" s="32">
        <f t="shared" si="51"/>
        <v>0</v>
      </c>
    </row>
    <row r="268" spans="1:15" x14ac:dyDescent="0.25">
      <c r="A268" s="33">
        <v>116</v>
      </c>
      <c r="B268" s="373" t="s">
        <v>1891</v>
      </c>
      <c r="C268" s="40"/>
      <c r="D268" s="35">
        <f t="shared" si="52"/>
        <v>3</v>
      </c>
      <c r="E268" s="255"/>
      <c r="F268" s="421" t="s">
        <v>2703</v>
      </c>
      <c r="G268" s="608">
        <f t="shared" si="47"/>
        <v>0</v>
      </c>
      <c r="H268" s="648">
        <v>3</v>
      </c>
      <c r="I268" s="485">
        <f t="shared" si="48"/>
        <v>0</v>
      </c>
      <c r="J268" s="96"/>
      <c r="K268" s="46">
        <f t="shared" si="49"/>
        <v>0</v>
      </c>
      <c r="L268" s="194"/>
      <c r="M268" s="37">
        <f t="shared" si="50"/>
        <v>0</v>
      </c>
      <c r="N268" s="96"/>
      <c r="O268" s="32">
        <f t="shared" si="51"/>
        <v>0</v>
      </c>
    </row>
    <row r="269" spans="1:15" x14ac:dyDescent="0.25">
      <c r="A269" s="33">
        <v>117</v>
      </c>
      <c r="B269" s="373" t="s">
        <v>2678</v>
      </c>
      <c r="C269" s="40"/>
      <c r="D269" s="35"/>
      <c r="E269" s="255"/>
      <c r="F269" s="421" t="s">
        <v>2188</v>
      </c>
      <c r="G269" s="608">
        <f t="shared" si="47"/>
        <v>0</v>
      </c>
      <c r="H269" s="647"/>
      <c r="I269" s="485">
        <f t="shared" si="48"/>
        <v>0</v>
      </c>
      <c r="J269" s="96"/>
      <c r="K269" s="46">
        <f t="shared" si="49"/>
        <v>0</v>
      </c>
      <c r="L269" s="194"/>
      <c r="M269" s="37">
        <f t="shared" si="50"/>
        <v>0</v>
      </c>
      <c r="N269" s="96"/>
      <c r="O269" s="32">
        <f t="shared" si="51"/>
        <v>0</v>
      </c>
    </row>
    <row r="270" spans="1:15" x14ac:dyDescent="0.25">
      <c r="A270" s="33">
        <v>118</v>
      </c>
      <c r="B270" s="373" t="s">
        <v>2679</v>
      </c>
      <c r="C270" s="40"/>
      <c r="D270" s="35">
        <f t="shared" si="52"/>
        <v>3</v>
      </c>
      <c r="E270" s="255"/>
      <c r="F270" s="421" t="s">
        <v>2703</v>
      </c>
      <c r="G270" s="608">
        <f t="shared" si="47"/>
        <v>0</v>
      </c>
      <c r="H270" s="647">
        <v>3</v>
      </c>
      <c r="I270" s="485">
        <f t="shared" si="48"/>
        <v>0</v>
      </c>
      <c r="J270" s="96"/>
      <c r="K270" s="46">
        <f t="shared" si="49"/>
        <v>0</v>
      </c>
      <c r="L270" s="194"/>
      <c r="M270" s="37">
        <f t="shared" si="50"/>
        <v>0</v>
      </c>
      <c r="N270" s="96"/>
      <c r="O270" s="32">
        <f t="shared" si="51"/>
        <v>0</v>
      </c>
    </row>
    <row r="271" spans="1:15" x14ac:dyDescent="0.25">
      <c r="A271" s="33">
        <v>119</v>
      </c>
      <c r="B271" s="373" t="s">
        <v>2680</v>
      </c>
      <c r="C271" s="40"/>
      <c r="D271" s="35">
        <f t="shared" si="52"/>
        <v>12</v>
      </c>
      <c r="E271" s="255"/>
      <c r="F271" s="421" t="s">
        <v>2188</v>
      </c>
      <c r="G271" s="608">
        <f t="shared" si="47"/>
        <v>0</v>
      </c>
      <c r="H271" s="647">
        <v>12</v>
      </c>
      <c r="I271" s="485">
        <f t="shared" si="48"/>
        <v>0</v>
      </c>
      <c r="J271" s="96"/>
      <c r="K271" s="46">
        <f t="shared" si="49"/>
        <v>0</v>
      </c>
      <c r="L271" s="194"/>
      <c r="M271" s="37">
        <f t="shared" si="50"/>
        <v>0</v>
      </c>
      <c r="N271" s="96"/>
      <c r="O271" s="32">
        <f t="shared" si="51"/>
        <v>0</v>
      </c>
    </row>
    <row r="272" spans="1:15" x14ac:dyDescent="0.25">
      <c r="A272" s="33">
        <v>120</v>
      </c>
      <c r="B272" s="373" t="s">
        <v>1434</v>
      </c>
      <c r="C272" s="40"/>
      <c r="D272" s="35">
        <f t="shared" si="52"/>
        <v>12</v>
      </c>
      <c r="E272" s="255"/>
      <c r="F272" s="421" t="s">
        <v>2188</v>
      </c>
      <c r="G272" s="608">
        <f t="shared" si="47"/>
        <v>0</v>
      </c>
      <c r="H272" s="647">
        <v>12</v>
      </c>
      <c r="I272" s="485">
        <f t="shared" si="48"/>
        <v>0</v>
      </c>
      <c r="J272" s="96"/>
      <c r="K272" s="46">
        <f t="shared" si="49"/>
        <v>0</v>
      </c>
      <c r="L272" s="194"/>
      <c r="M272" s="37">
        <f t="shared" si="50"/>
        <v>0</v>
      </c>
      <c r="N272" s="96"/>
      <c r="O272" s="32">
        <f t="shared" si="51"/>
        <v>0</v>
      </c>
    </row>
    <row r="273" spans="1:15" x14ac:dyDescent="0.25">
      <c r="A273" s="33">
        <v>121</v>
      </c>
      <c r="B273" s="374" t="s">
        <v>1054</v>
      </c>
      <c r="C273" s="40"/>
      <c r="D273" s="35">
        <f t="shared" si="52"/>
        <v>36</v>
      </c>
      <c r="E273" s="255"/>
      <c r="F273" s="421" t="s">
        <v>2188</v>
      </c>
      <c r="G273" s="608">
        <f t="shared" si="47"/>
        <v>0</v>
      </c>
      <c r="H273" s="647">
        <v>36</v>
      </c>
      <c r="I273" s="485">
        <f t="shared" si="48"/>
        <v>0</v>
      </c>
      <c r="J273" s="96"/>
      <c r="K273" s="46">
        <f t="shared" si="49"/>
        <v>0</v>
      </c>
      <c r="L273" s="194"/>
      <c r="M273" s="37">
        <f t="shared" si="50"/>
        <v>0</v>
      </c>
      <c r="N273" s="96"/>
      <c r="O273" s="32">
        <f t="shared" si="51"/>
        <v>0</v>
      </c>
    </row>
    <row r="274" spans="1:15" x14ac:dyDescent="0.25">
      <c r="A274" s="33">
        <v>122</v>
      </c>
      <c r="B274" s="373" t="s">
        <v>2681</v>
      </c>
      <c r="C274" s="40"/>
      <c r="D274" s="35">
        <f t="shared" si="52"/>
        <v>6</v>
      </c>
      <c r="E274" s="255"/>
      <c r="F274" s="421" t="s">
        <v>2188</v>
      </c>
      <c r="G274" s="608">
        <f t="shared" si="47"/>
        <v>0</v>
      </c>
      <c r="H274" s="648">
        <v>6</v>
      </c>
      <c r="I274" s="485">
        <f t="shared" si="48"/>
        <v>0</v>
      </c>
      <c r="J274" s="96"/>
      <c r="K274" s="46">
        <f t="shared" si="49"/>
        <v>0</v>
      </c>
      <c r="L274" s="194"/>
      <c r="M274" s="37">
        <f t="shared" si="50"/>
        <v>0</v>
      </c>
      <c r="N274" s="96"/>
      <c r="O274" s="32">
        <f t="shared" si="51"/>
        <v>0</v>
      </c>
    </row>
    <row r="275" spans="1:15" x14ac:dyDescent="0.25">
      <c r="A275" s="33">
        <v>123</v>
      </c>
      <c r="B275" s="373" t="s">
        <v>1920</v>
      </c>
      <c r="C275" s="40"/>
      <c r="D275" s="35">
        <f t="shared" si="52"/>
        <v>64</v>
      </c>
      <c r="E275" s="255"/>
      <c r="F275" s="421" t="s">
        <v>2188</v>
      </c>
      <c r="G275" s="608"/>
      <c r="H275" s="647">
        <v>64</v>
      </c>
      <c r="I275" s="485"/>
      <c r="J275" s="96"/>
      <c r="K275" s="46"/>
      <c r="L275" s="194"/>
      <c r="M275" s="37"/>
      <c r="N275" s="96"/>
      <c r="O275" s="32"/>
    </row>
    <row r="276" spans="1:15" x14ac:dyDescent="0.25">
      <c r="A276" s="33">
        <v>124</v>
      </c>
      <c r="B276" s="373" t="s">
        <v>2682</v>
      </c>
      <c r="C276" s="40"/>
      <c r="D276" s="35">
        <f t="shared" si="52"/>
        <v>12</v>
      </c>
      <c r="E276" s="255"/>
      <c r="F276" s="421" t="s">
        <v>2188</v>
      </c>
      <c r="G276" s="608"/>
      <c r="H276" s="647">
        <v>12</v>
      </c>
      <c r="I276" s="485"/>
      <c r="J276" s="96"/>
      <c r="K276" s="46"/>
      <c r="L276" s="194"/>
      <c r="M276" s="37"/>
      <c r="N276" s="96"/>
      <c r="O276" s="32"/>
    </row>
    <row r="277" spans="1:15" x14ac:dyDescent="0.25">
      <c r="A277" s="33">
        <v>125</v>
      </c>
      <c r="B277" s="638" t="s">
        <v>2683</v>
      </c>
      <c r="C277" s="40"/>
      <c r="D277" s="35">
        <f t="shared" si="52"/>
        <v>12</v>
      </c>
      <c r="E277" s="255"/>
      <c r="F277" s="421" t="s">
        <v>2188</v>
      </c>
      <c r="G277" s="608"/>
      <c r="H277" s="647">
        <v>12</v>
      </c>
      <c r="I277" s="485"/>
      <c r="J277" s="96"/>
      <c r="K277" s="46"/>
      <c r="L277" s="194"/>
      <c r="M277" s="37"/>
      <c r="N277" s="96"/>
      <c r="O277" s="32"/>
    </row>
    <row r="278" spans="1:15" x14ac:dyDescent="0.25">
      <c r="A278" s="33">
        <v>126</v>
      </c>
      <c r="B278" s="373" t="s">
        <v>2684</v>
      </c>
      <c r="C278" s="40"/>
      <c r="D278" s="35">
        <f t="shared" si="52"/>
        <v>12</v>
      </c>
      <c r="E278" s="255"/>
      <c r="F278" s="421" t="s">
        <v>2188</v>
      </c>
      <c r="G278" s="608"/>
      <c r="H278" s="647">
        <v>12</v>
      </c>
      <c r="I278" s="485"/>
      <c r="J278" s="96"/>
      <c r="K278" s="46"/>
      <c r="L278" s="194"/>
      <c r="M278" s="37"/>
      <c r="N278" s="96"/>
      <c r="O278" s="32"/>
    </row>
    <row r="279" spans="1:15" x14ac:dyDescent="0.25">
      <c r="A279" s="33">
        <v>127</v>
      </c>
      <c r="B279" s="373" t="s">
        <v>2685</v>
      </c>
      <c r="C279" s="40"/>
      <c r="D279" s="35">
        <f t="shared" si="52"/>
        <v>3</v>
      </c>
      <c r="E279" s="255"/>
      <c r="F279" s="421" t="s">
        <v>2703</v>
      </c>
      <c r="G279" s="608"/>
      <c r="H279" s="647">
        <v>3</v>
      </c>
      <c r="I279" s="485"/>
      <c r="J279" s="96"/>
      <c r="K279" s="46"/>
      <c r="L279" s="194"/>
      <c r="M279" s="37"/>
      <c r="N279" s="96"/>
      <c r="O279" s="32"/>
    </row>
    <row r="280" spans="1:15" x14ac:dyDescent="0.25">
      <c r="A280" s="33">
        <v>128</v>
      </c>
      <c r="B280" s="373" t="s">
        <v>1899</v>
      </c>
      <c r="C280" s="40"/>
      <c r="D280" s="35">
        <f t="shared" si="52"/>
        <v>3</v>
      </c>
      <c r="E280" s="255"/>
      <c r="F280" s="421" t="s">
        <v>2703</v>
      </c>
      <c r="G280" s="608"/>
      <c r="H280" s="647">
        <v>3</v>
      </c>
      <c r="I280" s="485"/>
      <c r="J280" s="96"/>
      <c r="K280" s="46"/>
      <c r="L280" s="194"/>
      <c r="M280" s="37"/>
      <c r="N280" s="96"/>
      <c r="O280" s="32"/>
    </row>
    <row r="281" spans="1:15" ht="13.5" thickBot="1" x14ac:dyDescent="0.3">
      <c r="A281" s="33">
        <v>129</v>
      </c>
      <c r="B281" s="637" t="s">
        <v>2686</v>
      </c>
      <c r="C281" s="40"/>
      <c r="D281" s="35">
        <f t="shared" si="52"/>
        <v>6</v>
      </c>
      <c r="E281" s="255"/>
      <c r="F281" s="649" t="s">
        <v>2188</v>
      </c>
      <c r="G281" s="608">
        <f t="shared" ref="G281" si="53">E281*D281</f>
        <v>0</v>
      </c>
      <c r="H281" s="650">
        <v>6</v>
      </c>
      <c r="I281" s="485">
        <f t="shared" ref="I281" si="54">H281*E281</f>
        <v>0</v>
      </c>
      <c r="J281" s="96"/>
      <c r="K281" s="46">
        <f t="shared" ref="K281" si="55">J281*E281</f>
        <v>0</v>
      </c>
      <c r="L281" s="194"/>
      <c r="M281" s="37">
        <f t="shared" ref="M281" si="56">L281*E281</f>
        <v>0</v>
      </c>
      <c r="N281" s="96"/>
      <c r="O281" s="32">
        <f t="shared" ref="O281" si="57">N281*E281</f>
        <v>0</v>
      </c>
    </row>
    <row r="282" spans="1:15" ht="14.25" thickTop="1" thickBot="1" x14ac:dyDescent="0.3">
      <c r="A282" s="74"/>
      <c r="B282" s="81" t="s">
        <v>2007</v>
      </c>
      <c r="C282" s="76"/>
      <c r="D282" s="77"/>
      <c r="E282" s="78"/>
      <c r="F282" s="642"/>
      <c r="G282" s="80">
        <f>SUM(G260,G262:G274)</f>
        <v>480668.08000000013</v>
      </c>
      <c r="H282" s="645"/>
      <c r="I282" s="80">
        <f>SUM(I260,I262:I274)</f>
        <v>480668.08000000013</v>
      </c>
      <c r="J282" s="78"/>
      <c r="K282" s="80">
        <f>SUM(K262:K281)</f>
        <v>0</v>
      </c>
      <c r="L282" s="76"/>
      <c r="M282" s="80">
        <f>SUM(M262:M281)</f>
        <v>0</v>
      </c>
      <c r="N282" s="98"/>
      <c r="O282" s="566">
        <f>SUM(O262:O281)</f>
        <v>0</v>
      </c>
    </row>
    <row r="283" spans="1:15" ht="13.5" thickTop="1" x14ac:dyDescent="0.25">
      <c r="A283" s="8" t="s">
        <v>5</v>
      </c>
      <c r="B283" s="9"/>
      <c r="C283" s="616"/>
      <c r="D283" s="9" t="s">
        <v>6</v>
      </c>
      <c r="E283" s="9"/>
      <c r="F283" s="17"/>
      <c r="G283" s="22"/>
      <c r="H283" s="616"/>
      <c r="I283" s="22"/>
      <c r="J283" s="616"/>
      <c r="K283" s="22"/>
      <c r="L283" s="26"/>
      <c r="M283" s="23" t="s">
        <v>7</v>
      </c>
      <c r="N283" s="29"/>
    </row>
    <row r="284" spans="1:15" x14ac:dyDescent="0.25">
      <c r="D284" s="8" t="s">
        <v>8</v>
      </c>
    </row>
    <row r="287" spans="1:15" x14ac:dyDescent="0.25">
      <c r="A287" s="652" t="s">
        <v>25</v>
      </c>
      <c r="B287" s="652"/>
      <c r="C287" s="617"/>
      <c r="D287" s="653" t="s">
        <v>9</v>
      </c>
      <c r="E287" s="653"/>
      <c r="F287" s="653"/>
      <c r="G287" s="20"/>
      <c r="H287" s="653" t="s">
        <v>10</v>
      </c>
      <c r="I287" s="653"/>
      <c r="J287" s="653"/>
      <c r="K287" s="20"/>
      <c r="L287" s="617"/>
      <c r="M287" s="653" t="s">
        <v>25</v>
      </c>
      <c r="N287" s="653"/>
      <c r="O287" s="653"/>
    </row>
    <row r="288" spans="1:15" x14ac:dyDescent="0.25">
      <c r="A288" s="654" t="s">
        <v>11</v>
      </c>
      <c r="B288" s="654"/>
      <c r="C288" s="618"/>
      <c r="D288" s="655" t="s">
        <v>12</v>
      </c>
      <c r="E288" s="655"/>
      <c r="F288" s="655"/>
      <c r="G288" s="24"/>
      <c r="H288" s="655" t="s">
        <v>13</v>
      </c>
      <c r="I288" s="655"/>
      <c r="J288" s="655"/>
      <c r="K288" s="24"/>
      <c r="L288" s="618"/>
      <c r="M288" s="655" t="s">
        <v>26</v>
      </c>
      <c r="N288" s="655"/>
      <c r="O288" s="655"/>
    </row>
    <row r="290" spans="1:15" ht="15.75" x14ac:dyDescent="0.25">
      <c r="A290" s="683" t="s">
        <v>14</v>
      </c>
      <c r="B290" s="683"/>
      <c r="C290" s="683"/>
      <c r="D290" s="683"/>
      <c r="E290" s="683"/>
      <c r="F290" s="683"/>
      <c r="G290" s="683"/>
      <c r="H290" s="683"/>
      <c r="I290" s="683"/>
      <c r="J290" s="683"/>
      <c r="K290" s="683"/>
      <c r="L290" s="683"/>
      <c r="M290" s="683"/>
      <c r="N290" s="683"/>
      <c r="O290" s="683"/>
    </row>
    <row r="291" spans="1:15" ht="15.75" x14ac:dyDescent="0.25">
      <c r="A291" s="683" t="s">
        <v>1624</v>
      </c>
      <c r="B291" s="683"/>
      <c r="C291" s="683"/>
      <c r="D291" s="683"/>
      <c r="E291" s="683"/>
      <c r="F291" s="683"/>
      <c r="G291" s="683"/>
      <c r="H291" s="683"/>
      <c r="I291" s="683"/>
      <c r="J291" s="683"/>
      <c r="K291" s="683"/>
      <c r="L291" s="683"/>
      <c r="M291" s="683"/>
      <c r="N291" s="683"/>
      <c r="O291" s="683"/>
    </row>
    <row r="292" spans="1:15" x14ac:dyDescent="0.25">
      <c r="A292" s="5"/>
      <c r="B292" s="5"/>
      <c r="C292" s="617"/>
      <c r="D292" s="617"/>
      <c r="E292" s="5"/>
      <c r="F292" s="16"/>
      <c r="G292" s="20"/>
      <c r="H292" s="617"/>
      <c r="I292" s="20"/>
      <c r="J292" s="617"/>
      <c r="K292" s="20"/>
      <c r="L292" s="617"/>
      <c r="M292" s="20"/>
      <c r="N292" s="28"/>
      <c r="O292" s="20"/>
    </row>
    <row r="293" spans="1:15" x14ac:dyDescent="0.25">
      <c r="A293" s="5" t="s">
        <v>0</v>
      </c>
      <c r="B293" s="5"/>
      <c r="C293" s="673" t="s">
        <v>1</v>
      </c>
      <c r="D293" s="673"/>
      <c r="E293" s="673"/>
      <c r="F293" s="652"/>
      <c r="G293" s="652"/>
      <c r="H293" s="652"/>
      <c r="I293" s="652"/>
      <c r="J293" s="617"/>
      <c r="K293" s="20"/>
      <c r="L293" s="617"/>
      <c r="M293" s="20"/>
      <c r="N293" s="28"/>
      <c r="O293" s="20"/>
    </row>
    <row r="294" spans="1:15" x14ac:dyDescent="0.25">
      <c r="A294" s="5" t="s">
        <v>16</v>
      </c>
      <c r="B294" s="5"/>
      <c r="C294" s="672"/>
      <c r="D294" s="672"/>
      <c r="E294" s="672"/>
      <c r="F294" s="17"/>
      <c r="G294" s="21"/>
      <c r="H294" s="616"/>
      <c r="I294" s="21"/>
      <c r="J294" s="617"/>
      <c r="K294" s="20"/>
      <c r="L294" s="617"/>
      <c r="M294" s="20"/>
      <c r="N294" s="28"/>
      <c r="O294" s="20"/>
    </row>
    <row r="295" spans="1:15" x14ac:dyDescent="0.25">
      <c r="A295" s="5" t="s">
        <v>17</v>
      </c>
      <c r="B295" s="5"/>
      <c r="C295" s="672" t="s">
        <v>2505</v>
      </c>
      <c r="D295" s="672"/>
      <c r="E295" s="672"/>
      <c r="F295" s="17"/>
      <c r="G295" s="21"/>
      <c r="H295" s="616"/>
      <c r="I295" s="21"/>
      <c r="J295" s="617"/>
      <c r="K295" s="20"/>
      <c r="L295" s="617"/>
      <c r="M295" s="20"/>
      <c r="N295" s="28"/>
      <c r="O295" s="20"/>
    </row>
    <row r="296" spans="1:15" x14ac:dyDescent="0.25">
      <c r="A296" s="5" t="s">
        <v>18</v>
      </c>
      <c r="B296" s="5"/>
      <c r="C296" s="673"/>
      <c r="D296" s="673"/>
      <c r="E296" s="673"/>
      <c r="F296" s="17"/>
      <c r="G296" s="21"/>
      <c r="H296" s="616"/>
      <c r="I296" s="21"/>
      <c r="J296" s="617"/>
      <c r="K296" s="20"/>
      <c r="L296" s="617"/>
      <c r="M296" s="20"/>
      <c r="N296" s="28"/>
      <c r="O296" s="20"/>
    </row>
    <row r="297" spans="1:15" ht="13.5" thickBot="1" x14ac:dyDescent="0.3">
      <c r="A297" s="5"/>
      <c r="B297" s="5"/>
      <c r="C297" s="616"/>
      <c r="D297" s="616"/>
      <c r="E297" s="616"/>
      <c r="F297" s="17"/>
      <c r="G297" s="21"/>
      <c r="H297" s="616"/>
      <c r="I297" s="21"/>
      <c r="J297" s="617"/>
      <c r="K297" s="20"/>
      <c r="L297" s="617"/>
      <c r="M297" s="20"/>
      <c r="N297" s="28"/>
      <c r="O297" s="20"/>
    </row>
    <row r="298" spans="1:15" ht="13.5" thickTop="1" x14ac:dyDescent="0.25">
      <c r="A298" s="674" t="s">
        <v>2</v>
      </c>
      <c r="B298" s="677" t="s">
        <v>19</v>
      </c>
      <c r="C298" s="680" t="s">
        <v>20</v>
      </c>
      <c r="D298" s="680"/>
      <c r="E298" s="681" t="s">
        <v>23</v>
      </c>
      <c r="F298" s="680"/>
      <c r="G298" s="682"/>
      <c r="H298" s="656" t="s">
        <v>24</v>
      </c>
      <c r="I298" s="656"/>
      <c r="J298" s="656"/>
      <c r="K298" s="656"/>
      <c r="L298" s="656"/>
      <c r="M298" s="656"/>
      <c r="N298" s="656"/>
      <c r="O298" s="657"/>
    </row>
    <row r="299" spans="1:15" x14ac:dyDescent="0.25">
      <c r="A299" s="675"/>
      <c r="B299" s="678"/>
      <c r="C299" s="38" t="s">
        <v>20</v>
      </c>
      <c r="D299" s="34" t="s">
        <v>22</v>
      </c>
      <c r="E299" s="658" t="s">
        <v>3</v>
      </c>
      <c r="F299" s="659"/>
      <c r="G299" s="662" t="s">
        <v>4</v>
      </c>
      <c r="H299" s="664">
        <v>1</v>
      </c>
      <c r="I299" s="664"/>
      <c r="J299" s="666">
        <v>2</v>
      </c>
      <c r="K299" s="667"/>
      <c r="L299" s="664">
        <v>3</v>
      </c>
      <c r="M299" s="664"/>
      <c r="N299" s="666">
        <v>4</v>
      </c>
      <c r="O299" s="670"/>
    </row>
    <row r="300" spans="1:15" ht="13.5" thickBot="1" x14ac:dyDescent="0.3">
      <c r="A300" s="676"/>
      <c r="B300" s="679"/>
      <c r="C300" s="615" t="s">
        <v>21</v>
      </c>
      <c r="D300" s="60"/>
      <c r="E300" s="660"/>
      <c r="F300" s="661"/>
      <c r="G300" s="663"/>
      <c r="H300" s="665"/>
      <c r="I300" s="665"/>
      <c r="J300" s="668"/>
      <c r="K300" s="669"/>
      <c r="L300" s="665"/>
      <c r="M300" s="665"/>
      <c r="N300" s="668"/>
      <c r="O300" s="671"/>
    </row>
    <row r="301" spans="1:15" x14ac:dyDescent="0.25">
      <c r="A301" s="48"/>
      <c r="B301" s="414" t="s">
        <v>2008</v>
      </c>
      <c r="C301" s="50"/>
      <c r="D301" s="51"/>
      <c r="E301" s="52"/>
      <c r="F301" s="53"/>
      <c r="G301" s="415">
        <f>G282</f>
        <v>480668.08000000013</v>
      </c>
      <c r="H301" s="50"/>
      <c r="I301" s="416">
        <f>I282</f>
        <v>480668.08000000013</v>
      </c>
      <c r="J301" s="56"/>
      <c r="K301" s="57">
        <f>K282</f>
        <v>0</v>
      </c>
      <c r="L301" s="50"/>
      <c r="M301" s="55">
        <f>M282</f>
        <v>0</v>
      </c>
      <c r="N301" s="95"/>
      <c r="O301" s="58">
        <f>O282</f>
        <v>0</v>
      </c>
    </row>
    <row r="302" spans="1:15" x14ac:dyDescent="0.25">
      <c r="A302" s="48"/>
      <c r="B302" s="465"/>
      <c r="C302" s="50"/>
      <c r="D302" s="51"/>
      <c r="E302" s="52"/>
      <c r="F302" s="609"/>
      <c r="G302" s="54"/>
      <c r="H302" s="517"/>
      <c r="I302" s="55"/>
      <c r="J302" s="56"/>
      <c r="K302" s="57"/>
      <c r="L302" s="50"/>
      <c r="M302" s="55"/>
      <c r="N302" s="95"/>
      <c r="O302" s="58"/>
    </row>
    <row r="303" spans="1:15" x14ac:dyDescent="0.25">
      <c r="A303" s="33">
        <v>130</v>
      </c>
      <c r="B303" s="373" t="s">
        <v>1459</v>
      </c>
      <c r="C303" s="40"/>
      <c r="D303" s="35">
        <f>H303+J303+L303+N303</f>
        <v>3</v>
      </c>
      <c r="E303" s="255"/>
      <c r="F303" s="421" t="s">
        <v>2703</v>
      </c>
      <c r="G303" s="608">
        <f t="shared" ref="G303:G315" si="58">E303*D303</f>
        <v>0</v>
      </c>
      <c r="H303" s="647">
        <v>3</v>
      </c>
      <c r="I303" s="485">
        <f t="shared" ref="I303:I315" si="59">H303*E303</f>
        <v>0</v>
      </c>
      <c r="J303" s="96"/>
      <c r="K303" s="46">
        <f t="shared" ref="K303:K315" si="60">J303*E303</f>
        <v>0</v>
      </c>
      <c r="L303" s="194"/>
      <c r="M303" s="37">
        <f t="shared" ref="M303:M315" si="61">L303*E303</f>
        <v>0</v>
      </c>
      <c r="N303" s="96"/>
      <c r="O303" s="32">
        <f t="shared" ref="O303:O315" si="62">N303*E303</f>
        <v>0</v>
      </c>
    </row>
    <row r="304" spans="1:15" x14ac:dyDescent="0.25">
      <c r="A304" s="33">
        <v>131</v>
      </c>
      <c r="B304" s="373" t="s">
        <v>1925</v>
      </c>
      <c r="C304" s="40"/>
      <c r="D304" s="35">
        <f t="shared" ref="D304:D322" si="63">H304+J304+L304+N304</f>
        <v>3</v>
      </c>
      <c r="E304" s="255"/>
      <c r="F304" s="421" t="s">
        <v>2703</v>
      </c>
      <c r="G304" s="608">
        <f t="shared" si="58"/>
        <v>0</v>
      </c>
      <c r="H304" s="647">
        <v>3</v>
      </c>
      <c r="I304" s="485">
        <f t="shared" si="59"/>
        <v>0</v>
      </c>
      <c r="J304" s="96"/>
      <c r="K304" s="46">
        <f t="shared" si="60"/>
        <v>0</v>
      </c>
      <c r="L304" s="194"/>
      <c r="M304" s="37">
        <f t="shared" si="61"/>
        <v>0</v>
      </c>
      <c r="N304" s="96"/>
      <c r="O304" s="32">
        <f t="shared" si="62"/>
        <v>0</v>
      </c>
    </row>
    <row r="305" spans="1:15" x14ac:dyDescent="0.25">
      <c r="A305" s="33">
        <v>132</v>
      </c>
      <c r="B305" s="373" t="s">
        <v>2687</v>
      </c>
      <c r="C305" s="40"/>
      <c r="D305" s="35">
        <f t="shared" si="63"/>
        <v>3</v>
      </c>
      <c r="E305" s="255"/>
      <c r="F305" s="643" t="s">
        <v>2703</v>
      </c>
      <c r="G305" s="608">
        <f t="shared" si="58"/>
        <v>0</v>
      </c>
      <c r="H305" s="647">
        <v>3</v>
      </c>
      <c r="I305" s="485">
        <f t="shared" si="59"/>
        <v>0</v>
      </c>
      <c r="J305" s="96"/>
      <c r="K305" s="46">
        <f t="shared" si="60"/>
        <v>0</v>
      </c>
      <c r="L305" s="194"/>
      <c r="M305" s="37">
        <f t="shared" si="61"/>
        <v>0</v>
      </c>
      <c r="N305" s="96"/>
      <c r="O305" s="32">
        <f t="shared" si="62"/>
        <v>0</v>
      </c>
    </row>
    <row r="306" spans="1:15" x14ac:dyDescent="0.25">
      <c r="A306" s="33">
        <v>133</v>
      </c>
      <c r="B306" s="373" t="s">
        <v>1477</v>
      </c>
      <c r="C306" s="40"/>
      <c r="D306" s="35">
        <f t="shared" si="63"/>
        <v>3</v>
      </c>
      <c r="E306" s="255"/>
      <c r="F306" s="421" t="s">
        <v>2703</v>
      </c>
      <c r="G306" s="608">
        <f t="shared" si="58"/>
        <v>0</v>
      </c>
      <c r="H306" s="647">
        <v>3</v>
      </c>
      <c r="I306" s="485">
        <f t="shared" si="59"/>
        <v>0</v>
      </c>
      <c r="J306" s="96"/>
      <c r="K306" s="46">
        <f t="shared" si="60"/>
        <v>0</v>
      </c>
      <c r="L306" s="194"/>
      <c r="M306" s="37">
        <f t="shared" si="61"/>
        <v>0</v>
      </c>
      <c r="N306" s="96"/>
      <c r="O306" s="32">
        <f t="shared" si="62"/>
        <v>0</v>
      </c>
    </row>
    <row r="307" spans="1:15" x14ac:dyDescent="0.25">
      <c r="A307" s="33">
        <v>134</v>
      </c>
      <c r="B307" s="373" t="s">
        <v>1478</v>
      </c>
      <c r="C307" s="40"/>
      <c r="D307" s="35">
        <f t="shared" si="63"/>
        <v>3</v>
      </c>
      <c r="E307" s="255"/>
      <c r="F307" s="421" t="s">
        <v>2703</v>
      </c>
      <c r="G307" s="608">
        <f t="shared" si="58"/>
        <v>0</v>
      </c>
      <c r="H307" s="647">
        <v>3</v>
      </c>
      <c r="I307" s="485">
        <f t="shared" si="59"/>
        <v>0</v>
      </c>
      <c r="J307" s="96"/>
      <c r="K307" s="46">
        <f t="shared" si="60"/>
        <v>0</v>
      </c>
      <c r="L307" s="194"/>
      <c r="M307" s="37">
        <f t="shared" si="61"/>
        <v>0</v>
      </c>
      <c r="N307" s="96"/>
      <c r="O307" s="32">
        <f t="shared" si="62"/>
        <v>0</v>
      </c>
    </row>
    <row r="308" spans="1:15" x14ac:dyDescent="0.25">
      <c r="A308" s="33">
        <v>135</v>
      </c>
      <c r="B308" s="373" t="s">
        <v>1904</v>
      </c>
      <c r="C308" s="40"/>
      <c r="D308" s="35">
        <f t="shared" si="63"/>
        <v>3</v>
      </c>
      <c r="E308" s="255"/>
      <c r="F308" s="421" t="s">
        <v>2704</v>
      </c>
      <c r="G308" s="608">
        <f t="shared" si="58"/>
        <v>0</v>
      </c>
      <c r="H308" s="647">
        <v>3</v>
      </c>
      <c r="I308" s="485">
        <f t="shared" si="59"/>
        <v>0</v>
      </c>
      <c r="J308" s="96"/>
      <c r="K308" s="46">
        <f t="shared" si="60"/>
        <v>0</v>
      </c>
      <c r="L308" s="194"/>
      <c r="M308" s="37">
        <f t="shared" si="61"/>
        <v>0</v>
      </c>
      <c r="N308" s="96"/>
      <c r="O308" s="32">
        <f t="shared" si="62"/>
        <v>0</v>
      </c>
    </row>
    <row r="309" spans="1:15" x14ac:dyDescent="0.25">
      <c r="A309" s="33">
        <v>136</v>
      </c>
      <c r="B309" s="373" t="s">
        <v>1903</v>
      </c>
      <c r="C309" s="40"/>
      <c r="D309" s="35">
        <f t="shared" si="63"/>
        <v>12</v>
      </c>
      <c r="E309" s="255"/>
      <c r="F309" s="421" t="s">
        <v>2704</v>
      </c>
      <c r="G309" s="608">
        <f t="shared" si="58"/>
        <v>0</v>
      </c>
      <c r="H309" s="647">
        <v>12</v>
      </c>
      <c r="I309" s="485">
        <f t="shared" si="59"/>
        <v>0</v>
      </c>
      <c r="J309" s="96"/>
      <c r="K309" s="46">
        <f t="shared" si="60"/>
        <v>0</v>
      </c>
      <c r="L309" s="194"/>
      <c r="M309" s="37">
        <f t="shared" si="61"/>
        <v>0</v>
      </c>
      <c r="N309" s="96"/>
      <c r="O309" s="32">
        <f t="shared" si="62"/>
        <v>0</v>
      </c>
    </row>
    <row r="310" spans="1:15" x14ac:dyDescent="0.25">
      <c r="A310" s="33">
        <v>137</v>
      </c>
      <c r="B310" s="373" t="s">
        <v>1905</v>
      </c>
      <c r="C310" s="40"/>
      <c r="D310" s="35">
        <f t="shared" si="63"/>
        <v>30</v>
      </c>
      <c r="E310" s="255"/>
      <c r="F310" s="421" t="s">
        <v>2188</v>
      </c>
      <c r="G310" s="608">
        <f t="shared" si="58"/>
        <v>0</v>
      </c>
      <c r="H310" s="647">
        <v>30</v>
      </c>
      <c r="I310" s="485">
        <f t="shared" si="59"/>
        <v>0</v>
      </c>
      <c r="J310" s="96"/>
      <c r="K310" s="46">
        <f t="shared" si="60"/>
        <v>0</v>
      </c>
      <c r="L310" s="194"/>
      <c r="M310" s="37">
        <f t="shared" si="61"/>
        <v>0</v>
      </c>
      <c r="N310" s="96"/>
      <c r="O310" s="32">
        <f t="shared" si="62"/>
        <v>0</v>
      </c>
    </row>
    <row r="311" spans="1:15" x14ac:dyDescent="0.25">
      <c r="A311" s="33">
        <v>138</v>
      </c>
      <c r="B311" s="373" t="s">
        <v>1444</v>
      </c>
      <c r="C311" s="40"/>
      <c r="D311" s="35">
        <f t="shared" si="63"/>
        <v>3</v>
      </c>
      <c r="E311" s="255"/>
      <c r="F311" s="421" t="s">
        <v>2703</v>
      </c>
      <c r="G311" s="608">
        <f t="shared" si="58"/>
        <v>0</v>
      </c>
      <c r="H311" s="647">
        <v>3</v>
      </c>
      <c r="I311" s="485">
        <f t="shared" si="59"/>
        <v>0</v>
      </c>
      <c r="J311" s="96"/>
      <c r="K311" s="46">
        <f t="shared" si="60"/>
        <v>0</v>
      </c>
      <c r="L311" s="194"/>
      <c r="M311" s="37">
        <f t="shared" si="61"/>
        <v>0</v>
      </c>
      <c r="N311" s="96"/>
      <c r="O311" s="32">
        <f t="shared" si="62"/>
        <v>0</v>
      </c>
    </row>
    <row r="312" spans="1:15" x14ac:dyDescent="0.25">
      <c r="A312" s="33">
        <v>139</v>
      </c>
      <c r="B312" s="373" t="s">
        <v>1916</v>
      </c>
      <c r="C312" s="40"/>
      <c r="D312" s="35">
        <f t="shared" si="63"/>
        <v>30</v>
      </c>
      <c r="E312" s="255"/>
      <c r="F312" s="421" t="s">
        <v>2188</v>
      </c>
      <c r="G312" s="608">
        <f t="shared" si="58"/>
        <v>0</v>
      </c>
      <c r="H312" s="647">
        <v>30</v>
      </c>
      <c r="I312" s="485">
        <f t="shared" si="59"/>
        <v>0</v>
      </c>
      <c r="J312" s="96"/>
      <c r="K312" s="46">
        <f t="shared" si="60"/>
        <v>0</v>
      </c>
      <c r="L312" s="194"/>
      <c r="M312" s="37">
        <f t="shared" si="61"/>
        <v>0</v>
      </c>
      <c r="N312" s="96"/>
      <c r="O312" s="32">
        <f t="shared" si="62"/>
        <v>0</v>
      </c>
    </row>
    <row r="313" spans="1:15" x14ac:dyDescent="0.25">
      <c r="A313" s="33">
        <v>140</v>
      </c>
      <c r="B313" s="373" t="s">
        <v>1430</v>
      </c>
      <c r="C313" s="40"/>
      <c r="D313" s="35">
        <f t="shared" si="63"/>
        <v>3</v>
      </c>
      <c r="E313" s="255"/>
      <c r="F313" s="421" t="s">
        <v>2188</v>
      </c>
      <c r="G313" s="608">
        <f t="shared" si="58"/>
        <v>0</v>
      </c>
      <c r="H313" s="647">
        <v>3</v>
      </c>
      <c r="I313" s="485">
        <f t="shared" si="59"/>
        <v>0</v>
      </c>
      <c r="J313" s="96"/>
      <c r="K313" s="46">
        <f t="shared" si="60"/>
        <v>0</v>
      </c>
      <c r="L313" s="194"/>
      <c r="M313" s="37">
        <f t="shared" si="61"/>
        <v>0</v>
      </c>
      <c r="N313" s="96"/>
      <c r="O313" s="32">
        <f t="shared" si="62"/>
        <v>0</v>
      </c>
    </row>
    <row r="314" spans="1:15" x14ac:dyDescent="0.25">
      <c r="A314" s="33">
        <v>141</v>
      </c>
      <c r="B314" s="373" t="s">
        <v>1915</v>
      </c>
      <c r="C314" s="40"/>
      <c r="D314" s="35">
        <f t="shared" si="63"/>
        <v>3</v>
      </c>
      <c r="E314" s="255"/>
      <c r="F314" s="421" t="s">
        <v>2703</v>
      </c>
      <c r="G314" s="608">
        <f t="shared" si="58"/>
        <v>0</v>
      </c>
      <c r="H314" s="647">
        <v>3</v>
      </c>
      <c r="I314" s="485">
        <f t="shared" si="59"/>
        <v>0</v>
      </c>
      <c r="J314" s="96"/>
      <c r="K314" s="46">
        <f t="shared" si="60"/>
        <v>0</v>
      </c>
      <c r="L314" s="194"/>
      <c r="M314" s="37">
        <f t="shared" si="61"/>
        <v>0</v>
      </c>
      <c r="N314" s="96"/>
      <c r="O314" s="32">
        <f t="shared" si="62"/>
        <v>0</v>
      </c>
    </row>
    <row r="315" spans="1:15" x14ac:dyDescent="0.25">
      <c r="A315" s="33">
        <v>142</v>
      </c>
      <c r="B315" s="373" t="s">
        <v>2688</v>
      </c>
      <c r="C315" s="40"/>
      <c r="D315" s="35">
        <f t="shared" si="63"/>
        <v>20</v>
      </c>
      <c r="E315" s="255"/>
      <c r="F315" s="421" t="s">
        <v>2705</v>
      </c>
      <c r="G315" s="608">
        <f t="shared" si="58"/>
        <v>0</v>
      </c>
      <c r="H315" s="647">
        <v>20</v>
      </c>
      <c r="I315" s="485">
        <f t="shared" si="59"/>
        <v>0</v>
      </c>
      <c r="J315" s="96"/>
      <c r="K315" s="46">
        <f t="shared" si="60"/>
        <v>0</v>
      </c>
      <c r="L315" s="194"/>
      <c r="M315" s="37">
        <f t="shared" si="61"/>
        <v>0</v>
      </c>
      <c r="N315" s="96"/>
      <c r="O315" s="32">
        <f t="shared" si="62"/>
        <v>0</v>
      </c>
    </row>
    <row r="316" spans="1:15" x14ac:dyDescent="0.25">
      <c r="A316" s="33">
        <v>143</v>
      </c>
      <c r="B316" s="373" t="s">
        <v>2689</v>
      </c>
      <c r="C316" s="40"/>
      <c r="D316" s="35">
        <f t="shared" si="63"/>
        <v>3</v>
      </c>
      <c r="E316" s="255"/>
      <c r="F316" s="421" t="s">
        <v>2703</v>
      </c>
      <c r="G316" s="608"/>
      <c r="H316" s="647">
        <v>3</v>
      </c>
      <c r="I316" s="485"/>
      <c r="J316" s="96"/>
      <c r="K316" s="46"/>
      <c r="L316" s="194"/>
      <c r="M316" s="37"/>
      <c r="N316" s="96"/>
      <c r="O316" s="32"/>
    </row>
    <row r="317" spans="1:15" x14ac:dyDescent="0.25">
      <c r="A317" s="33">
        <v>144</v>
      </c>
      <c r="B317" s="373" t="s">
        <v>2690</v>
      </c>
      <c r="C317" s="40"/>
      <c r="D317" s="35">
        <f t="shared" si="63"/>
        <v>3</v>
      </c>
      <c r="E317" s="255"/>
      <c r="F317" s="421" t="s">
        <v>2703</v>
      </c>
      <c r="G317" s="608"/>
      <c r="H317" s="647">
        <v>3</v>
      </c>
      <c r="I317" s="485"/>
      <c r="J317" s="96"/>
      <c r="K317" s="46"/>
      <c r="L317" s="194"/>
      <c r="M317" s="37"/>
      <c r="N317" s="96"/>
      <c r="O317" s="32"/>
    </row>
    <row r="318" spans="1:15" x14ac:dyDescent="0.25">
      <c r="A318" s="33">
        <v>145</v>
      </c>
      <c r="B318" s="373" t="s">
        <v>2691</v>
      </c>
      <c r="C318" s="40"/>
      <c r="D318" s="35">
        <f t="shared" si="63"/>
        <v>3</v>
      </c>
      <c r="E318" s="255"/>
      <c r="F318" s="421" t="s">
        <v>2188</v>
      </c>
      <c r="G318" s="608"/>
      <c r="H318" s="647">
        <v>3</v>
      </c>
      <c r="I318" s="485"/>
      <c r="J318" s="96"/>
      <c r="K318" s="46"/>
      <c r="L318" s="194"/>
      <c r="M318" s="37"/>
      <c r="N318" s="96"/>
      <c r="O318" s="32"/>
    </row>
    <row r="319" spans="1:15" x14ac:dyDescent="0.25">
      <c r="A319" s="33">
        <v>146</v>
      </c>
      <c r="B319" s="373" t="s">
        <v>2692</v>
      </c>
      <c r="C319" s="40"/>
      <c r="D319" s="35">
        <f t="shared" si="63"/>
        <v>18</v>
      </c>
      <c r="E319" s="255"/>
      <c r="F319" s="421" t="s">
        <v>2188</v>
      </c>
      <c r="G319" s="608"/>
      <c r="H319" s="647">
        <v>18</v>
      </c>
      <c r="I319" s="485"/>
      <c r="J319" s="96"/>
      <c r="K319" s="46"/>
      <c r="L319" s="194"/>
      <c r="M319" s="37"/>
      <c r="N319" s="96"/>
      <c r="O319" s="32"/>
    </row>
    <row r="320" spans="1:15" x14ac:dyDescent="0.25">
      <c r="A320" s="33">
        <v>147</v>
      </c>
      <c r="B320" s="373" t="s">
        <v>2693</v>
      </c>
      <c r="C320" s="40"/>
      <c r="D320" s="35">
        <f t="shared" si="63"/>
        <v>3</v>
      </c>
      <c r="E320" s="255"/>
      <c r="F320" s="421" t="s">
        <v>2703</v>
      </c>
      <c r="G320" s="608"/>
      <c r="H320" s="647">
        <v>3</v>
      </c>
      <c r="I320" s="485"/>
      <c r="J320" s="96"/>
      <c r="K320" s="46"/>
      <c r="L320" s="194"/>
      <c r="M320" s="37"/>
      <c r="N320" s="96"/>
      <c r="O320" s="32"/>
    </row>
    <row r="321" spans="1:15" x14ac:dyDescent="0.25">
      <c r="A321" s="33">
        <v>148</v>
      </c>
      <c r="B321" s="373" t="s">
        <v>2694</v>
      </c>
      <c r="C321" s="40"/>
      <c r="D321" s="35">
        <f t="shared" si="63"/>
        <v>12</v>
      </c>
      <c r="E321" s="255"/>
      <c r="F321" s="421" t="s">
        <v>2703</v>
      </c>
      <c r="G321" s="608"/>
      <c r="H321" s="647">
        <v>12</v>
      </c>
      <c r="I321" s="485"/>
      <c r="J321" s="96"/>
      <c r="K321" s="46"/>
      <c r="L321" s="194"/>
      <c r="M321" s="37"/>
      <c r="N321" s="96"/>
      <c r="O321" s="32"/>
    </row>
    <row r="322" spans="1:15" ht="13.5" thickBot="1" x14ac:dyDescent="0.3">
      <c r="A322" s="33">
        <v>149</v>
      </c>
      <c r="B322" s="637" t="s">
        <v>2695</v>
      </c>
      <c r="C322" s="40"/>
      <c r="D322" s="35">
        <f t="shared" si="63"/>
        <v>24</v>
      </c>
      <c r="E322" s="255"/>
      <c r="F322" s="649" t="s">
        <v>2703</v>
      </c>
      <c r="G322" s="608">
        <f t="shared" ref="G322" si="64">E322*D322</f>
        <v>0</v>
      </c>
      <c r="H322" s="650">
        <v>24</v>
      </c>
      <c r="I322" s="485">
        <f t="shared" ref="I322" si="65">H322*E322</f>
        <v>0</v>
      </c>
      <c r="J322" s="96"/>
      <c r="K322" s="46">
        <f t="shared" ref="K322" si="66">J322*E322</f>
        <v>0</v>
      </c>
      <c r="L322" s="194"/>
      <c r="M322" s="37">
        <f t="shared" ref="M322" si="67">L322*E322</f>
        <v>0</v>
      </c>
      <c r="N322" s="96"/>
      <c r="O322" s="32">
        <f t="shared" ref="O322" si="68">N322*E322</f>
        <v>0</v>
      </c>
    </row>
    <row r="323" spans="1:15" ht="14.25" thickTop="1" thickBot="1" x14ac:dyDescent="0.3">
      <c r="A323" s="74"/>
      <c r="B323" s="81" t="s">
        <v>2007</v>
      </c>
      <c r="C323" s="76"/>
      <c r="D323" s="77"/>
      <c r="E323" s="78"/>
      <c r="F323" s="79"/>
      <c r="G323" s="80">
        <f>SUM(G301,G303:G315)</f>
        <v>480668.08000000013</v>
      </c>
      <c r="H323" s="645"/>
      <c r="I323" s="80">
        <f>SUM(I301,I303:I315)</f>
        <v>480668.08000000013</v>
      </c>
      <c r="J323" s="78"/>
      <c r="K323" s="80">
        <f>SUM(K303:K322)</f>
        <v>0</v>
      </c>
      <c r="L323" s="76"/>
      <c r="M323" s="80">
        <f>SUM(M303:M322)</f>
        <v>0</v>
      </c>
      <c r="N323" s="98"/>
      <c r="O323" s="566">
        <f>SUM(O303:O322)</f>
        <v>0</v>
      </c>
    </row>
    <row r="324" spans="1:15" ht="13.5" thickTop="1" x14ac:dyDescent="0.25">
      <c r="A324" s="8" t="s">
        <v>5</v>
      </c>
      <c r="B324" s="9"/>
      <c r="C324" s="616"/>
      <c r="D324" s="9" t="s">
        <v>6</v>
      </c>
      <c r="E324" s="9"/>
      <c r="F324" s="17"/>
      <c r="G324" s="22"/>
      <c r="H324" s="616"/>
      <c r="I324" s="22"/>
      <c r="J324" s="616"/>
      <c r="K324" s="22"/>
      <c r="L324" s="26"/>
      <c r="M324" s="23" t="s">
        <v>7</v>
      </c>
      <c r="N324" s="29"/>
    </row>
    <row r="325" spans="1:15" x14ac:dyDescent="0.25">
      <c r="D325" s="8" t="s">
        <v>8</v>
      </c>
    </row>
    <row r="328" spans="1:15" x14ac:dyDescent="0.25">
      <c r="A328" s="652" t="s">
        <v>25</v>
      </c>
      <c r="B328" s="652"/>
      <c r="C328" s="617"/>
      <c r="D328" s="653" t="s">
        <v>9</v>
      </c>
      <c r="E328" s="653"/>
      <c r="F328" s="653"/>
      <c r="G328" s="20"/>
      <c r="H328" s="653" t="s">
        <v>10</v>
      </c>
      <c r="I328" s="653"/>
      <c r="J328" s="653"/>
      <c r="K328" s="20"/>
      <c r="L328" s="617"/>
      <c r="M328" s="653" t="s">
        <v>25</v>
      </c>
      <c r="N328" s="653"/>
      <c r="O328" s="653"/>
    </row>
    <row r="329" spans="1:15" x14ac:dyDescent="0.25">
      <c r="A329" s="654" t="s">
        <v>11</v>
      </c>
      <c r="B329" s="654"/>
      <c r="C329" s="618"/>
      <c r="D329" s="655" t="s">
        <v>12</v>
      </c>
      <c r="E329" s="655"/>
      <c r="F329" s="655"/>
      <c r="G329" s="24"/>
      <c r="H329" s="655" t="s">
        <v>13</v>
      </c>
      <c r="I329" s="655"/>
      <c r="J329" s="655"/>
      <c r="K329" s="24"/>
      <c r="L329" s="618"/>
      <c r="M329" s="655" t="s">
        <v>26</v>
      </c>
      <c r="N329" s="655"/>
      <c r="O329" s="655"/>
    </row>
    <row r="331" spans="1:15" ht="15.75" x14ac:dyDescent="0.25">
      <c r="A331" s="683" t="s">
        <v>14</v>
      </c>
      <c r="B331" s="683"/>
      <c r="C331" s="683"/>
      <c r="D331" s="683"/>
      <c r="E331" s="683"/>
      <c r="F331" s="683"/>
      <c r="G331" s="683"/>
      <c r="H331" s="683"/>
      <c r="I331" s="683"/>
      <c r="J331" s="683"/>
      <c r="K331" s="683"/>
      <c r="L331" s="683"/>
      <c r="M331" s="683"/>
      <c r="N331" s="683"/>
      <c r="O331" s="683"/>
    </row>
    <row r="332" spans="1:15" ht="15.75" x14ac:dyDescent="0.25">
      <c r="A332" s="683" t="s">
        <v>1624</v>
      </c>
      <c r="B332" s="683"/>
      <c r="C332" s="683"/>
      <c r="D332" s="683"/>
      <c r="E332" s="683"/>
      <c r="F332" s="683"/>
      <c r="G332" s="683"/>
      <c r="H332" s="683"/>
      <c r="I332" s="683"/>
      <c r="J332" s="683"/>
      <c r="K332" s="683"/>
      <c r="L332" s="683"/>
      <c r="M332" s="683"/>
      <c r="N332" s="683"/>
      <c r="O332" s="683"/>
    </row>
    <row r="333" spans="1:15" x14ac:dyDescent="0.25">
      <c r="A333" s="5"/>
      <c r="B333" s="5"/>
      <c r="C333" s="617"/>
      <c r="D333" s="617"/>
      <c r="E333" s="5"/>
      <c r="F333" s="16"/>
      <c r="G333" s="20"/>
      <c r="H333" s="617"/>
      <c r="I333" s="20"/>
      <c r="J333" s="617"/>
      <c r="K333" s="20"/>
      <c r="L333" s="617"/>
      <c r="M333" s="20"/>
      <c r="N333" s="28"/>
      <c r="O333" s="20"/>
    </row>
    <row r="334" spans="1:15" x14ac:dyDescent="0.25">
      <c r="A334" s="5" t="s">
        <v>0</v>
      </c>
      <c r="B334" s="5"/>
      <c r="C334" s="673" t="s">
        <v>1</v>
      </c>
      <c r="D334" s="673"/>
      <c r="E334" s="673"/>
      <c r="F334" s="652"/>
      <c r="G334" s="652"/>
      <c r="H334" s="652"/>
      <c r="I334" s="652"/>
      <c r="J334" s="617"/>
      <c r="K334" s="20"/>
      <c r="L334" s="617"/>
      <c r="M334" s="20"/>
      <c r="N334" s="28"/>
      <c r="O334" s="20"/>
    </row>
    <row r="335" spans="1:15" x14ac:dyDescent="0.25">
      <c r="A335" s="5" t="s">
        <v>16</v>
      </c>
      <c r="B335" s="5"/>
      <c r="C335" s="672"/>
      <c r="D335" s="672"/>
      <c r="E335" s="672"/>
      <c r="F335" s="17"/>
      <c r="G335" s="21"/>
      <c r="H335" s="616"/>
      <c r="I335" s="21"/>
      <c r="J335" s="617"/>
      <c r="K335" s="20"/>
      <c r="L335" s="617"/>
      <c r="M335" s="20"/>
      <c r="N335" s="28"/>
      <c r="O335" s="20"/>
    </row>
    <row r="336" spans="1:15" x14ac:dyDescent="0.25">
      <c r="A336" s="5" t="s">
        <v>17</v>
      </c>
      <c r="B336" s="5"/>
      <c r="C336" s="672" t="s">
        <v>2505</v>
      </c>
      <c r="D336" s="672"/>
      <c r="E336" s="672"/>
      <c r="F336" s="17"/>
      <c r="G336" s="21"/>
      <c r="H336" s="616"/>
      <c r="I336" s="21"/>
      <c r="J336" s="617"/>
      <c r="K336" s="20"/>
      <c r="L336" s="617"/>
      <c r="M336" s="20"/>
      <c r="N336" s="28"/>
      <c r="O336" s="20"/>
    </row>
    <row r="337" spans="1:15" x14ac:dyDescent="0.25">
      <c r="A337" s="5" t="s">
        <v>18</v>
      </c>
      <c r="B337" s="5"/>
      <c r="C337" s="673"/>
      <c r="D337" s="673"/>
      <c r="E337" s="673"/>
      <c r="F337" s="17"/>
      <c r="G337" s="21"/>
      <c r="H337" s="616"/>
      <c r="I337" s="21"/>
      <c r="J337" s="617"/>
      <c r="K337" s="20"/>
      <c r="L337" s="617"/>
      <c r="M337" s="20"/>
      <c r="N337" s="28"/>
      <c r="O337" s="20"/>
    </row>
    <row r="338" spans="1:15" ht="13.5" thickBot="1" x14ac:dyDescent="0.3">
      <c r="A338" s="5"/>
      <c r="B338" s="5"/>
      <c r="C338" s="616"/>
      <c r="D338" s="616"/>
      <c r="E338" s="616"/>
      <c r="F338" s="17"/>
      <c r="G338" s="21"/>
      <c r="H338" s="616"/>
      <c r="I338" s="21"/>
      <c r="J338" s="617"/>
      <c r="K338" s="20"/>
      <c r="L338" s="617"/>
      <c r="M338" s="20"/>
      <c r="N338" s="28"/>
      <c r="O338" s="20"/>
    </row>
    <row r="339" spans="1:15" ht="13.5" thickTop="1" x14ac:dyDescent="0.25">
      <c r="A339" s="674" t="s">
        <v>2</v>
      </c>
      <c r="B339" s="677" t="s">
        <v>19</v>
      </c>
      <c r="C339" s="680" t="s">
        <v>20</v>
      </c>
      <c r="D339" s="680"/>
      <c r="E339" s="681" t="s">
        <v>23</v>
      </c>
      <c r="F339" s="680"/>
      <c r="G339" s="682"/>
      <c r="H339" s="656" t="s">
        <v>24</v>
      </c>
      <c r="I339" s="656"/>
      <c r="J339" s="656"/>
      <c r="K339" s="656"/>
      <c r="L339" s="656"/>
      <c r="M339" s="656"/>
      <c r="N339" s="656"/>
      <c r="O339" s="657"/>
    </row>
    <row r="340" spans="1:15" x14ac:dyDescent="0.25">
      <c r="A340" s="675"/>
      <c r="B340" s="678"/>
      <c r="C340" s="38" t="s">
        <v>20</v>
      </c>
      <c r="D340" s="34" t="s">
        <v>22</v>
      </c>
      <c r="E340" s="658" t="s">
        <v>3</v>
      </c>
      <c r="F340" s="659"/>
      <c r="G340" s="662" t="s">
        <v>4</v>
      </c>
      <c r="H340" s="664">
        <v>1</v>
      </c>
      <c r="I340" s="664"/>
      <c r="J340" s="666">
        <v>2</v>
      </c>
      <c r="K340" s="667"/>
      <c r="L340" s="664">
        <v>3</v>
      </c>
      <c r="M340" s="664"/>
      <c r="N340" s="666">
        <v>4</v>
      </c>
      <c r="O340" s="670"/>
    </row>
    <row r="341" spans="1:15" ht="13.5" thickBot="1" x14ac:dyDescent="0.3">
      <c r="A341" s="676"/>
      <c r="B341" s="679"/>
      <c r="C341" s="615" t="s">
        <v>21</v>
      </c>
      <c r="D341" s="60"/>
      <c r="E341" s="660"/>
      <c r="F341" s="661"/>
      <c r="G341" s="663"/>
      <c r="H341" s="665"/>
      <c r="I341" s="665"/>
      <c r="J341" s="668"/>
      <c r="K341" s="669"/>
      <c r="L341" s="665"/>
      <c r="M341" s="665"/>
      <c r="N341" s="668"/>
      <c r="O341" s="671"/>
    </row>
    <row r="342" spans="1:15" x14ac:dyDescent="0.25">
      <c r="A342" s="48"/>
      <c r="B342" s="414" t="s">
        <v>2008</v>
      </c>
      <c r="C342" s="50"/>
      <c r="D342" s="51"/>
      <c r="E342" s="52"/>
      <c r="F342" s="53"/>
      <c r="G342" s="415">
        <f>G323</f>
        <v>480668.08000000013</v>
      </c>
      <c r="H342" s="50"/>
      <c r="I342" s="416">
        <f>I323</f>
        <v>480668.08000000013</v>
      </c>
      <c r="J342" s="56"/>
      <c r="K342" s="57">
        <f>K323</f>
        <v>0</v>
      </c>
      <c r="L342" s="50"/>
      <c r="M342" s="55">
        <f>M323</f>
        <v>0</v>
      </c>
      <c r="N342" s="95"/>
      <c r="O342" s="58">
        <f>O323</f>
        <v>0</v>
      </c>
    </row>
    <row r="343" spans="1:15" x14ac:dyDescent="0.25">
      <c r="A343" s="48"/>
      <c r="B343" s="465"/>
      <c r="C343" s="50"/>
      <c r="D343" s="51"/>
      <c r="E343" s="52"/>
      <c r="F343" s="609"/>
      <c r="G343" s="54"/>
      <c r="H343" s="517"/>
      <c r="I343" s="55"/>
      <c r="J343" s="56"/>
      <c r="K343" s="57"/>
      <c r="L343" s="50"/>
      <c r="M343" s="55"/>
      <c r="N343" s="95"/>
      <c r="O343" s="58"/>
    </row>
    <row r="344" spans="1:15" x14ac:dyDescent="0.25">
      <c r="A344" s="33">
        <v>150</v>
      </c>
      <c r="B344" s="373" t="s">
        <v>1947</v>
      </c>
      <c r="C344" s="40"/>
      <c r="D344" s="35"/>
      <c r="E344" s="255"/>
      <c r="F344" s="610"/>
      <c r="G344" s="608">
        <f t="shared" ref="G344:G356" si="69">E344*D344</f>
        <v>0</v>
      </c>
      <c r="H344" s="640"/>
      <c r="I344" s="485">
        <f t="shared" ref="I344:I356" si="70">H344*E344</f>
        <v>0</v>
      </c>
      <c r="J344" s="96"/>
      <c r="K344" s="46">
        <f t="shared" ref="K344:K356" si="71">J344*E344</f>
        <v>0</v>
      </c>
      <c r="L344" s="194"/>
      <c r="M344" s="37">
        <f t="shared" ref="M344:M356" si="72">L344*E344</f>
        <v>0</v>
      </c>
      <c r="N344" s="96"/>
      <c r="O344" s="32">
        <f t="shared" ref="O344:O356" si="73">N344*E344</f>
        <v>0</v>
      </c>
    </row>
    <row r="345" spans="1:15" x14ac:dyDescent="0.25">
      <c r="A345" s="33">
        <v>151</v>
      </c>
      <c r="B345" s="373" t="s">
        <v>1948</v>
      </c>
      <c r="C345" s="40"/>
      <c r="D345" s="35"/>
      <c r="E345" s="255"/>
      <c r="F345" s="611"/>
      <c r="G345" s="608">
        <f t="shared" si="69"/>
        <v>0</v>
      </c>
      <c r="H345" s="644"/>
      <c r="I345" s="485">
        <f t="shared" si="70"/>
        <v>0</v>
      </c>
      <c r="J345" s="96"/>
      <c r="K345" s="46">
        <f t="shared" si="71"/>
        <v>0</v>
      </c>
      <c r="L345" s="194"/>
      <c r="M345" s="37">
        <f t="shared" si="72"/>
        <v>0</v>
      </c>
      <c r="N345" s="96"/>
      <c r="O345" s="32">
        <f t="shared" si="73"/>
        <v>0</v>
      </c>
    </row>
    <row r="346" spans="1:15" x14ac:dyDescent="0.25">
      <c r="A346" s="33">
        <v>152</v>
      </c>
      <c r="B346" s="373" t="s">
        <v>2696</v>
      </c>
      <c r="C346" s="40"/>
      <c r="D346" s="35">
        <f t="shared" ref="D346:D349" si="74">H346+J346+L346+N346</f>
        <v>4</v>
      </c>
      <c r="E346" s="255"/>
      <c r="F346" s="421" t="s">
        <v>2188</v>
      </c>
      <c r="G346" s="608">
        <f t="shared" si="69"/>
        <v>0</v>
      </c>
      <c r="H346" s="647">
        <v>4</v>
      </c>
      <c r="I346" s="485">
        <f t="shared" si="70"/>
        <v>0</v>
      </c>
      <c r="J346" s="96"/>
      <c r="K346" s="46">
        <f t="shared" si="71"/>
        <v>0</v>
      </c>
      <c r="L346" s="194"/>
      <c r="M346" s="37">
        <f t="shared" si="72"/>
        <v>0</v>
      </c>
      <c r="N346" s="96"/>
      <c r="O346" s="32">
        <f t="shared" si="73"/>
        <v>0</v>
      </c>
    </row>
    <row r="347" spans="1:15" x14ac:dyDescent="0.25">
      <c r="A347" s="33">
        <v>153</v>
      </c>
      <c r="B347" s="373" t="s">
        <v>2697</v>
      </c>
      <c r="C347" s="40"/>
      <c r="D347" s="35">
        <f t="shared" si="74"/>
        <v>8</v>
      </c>
      <c r="E347" s="255"/>
      <c r="F347" s="643" t="s">
        <v>2188</v>
      </c>
      <c r="G347" s="608">
        <f t="shared" si="69"/>
        <v>0</v>
      </c>
      <c r="H347" s="647">
        <v>8</v>
      </c>
      <c r="I347" s="485">
        <f t="shared" si="70"/>
        <v>0</v>
      </c>
      <c r="J347" s="96"/>
      <c r="K347" s="46">
        <f t="shared" si="71"/>
        <v>0</v>
      </c>
      <c r="L347" s="194"/>
      <c r="M347" s="37">
        <f t="shared" si="72"/>
        <v>0</v>
      </c>
      <c r="N347" s="96"/>
      <c r="O347" s="32">
        <f t="shared" si="73"/>
        <v>0</v>
      </c>
    </row>
    <row r="348" spans="1:15" x14ac:dyDescent="0.25">
      <c r="A348" s="33">
        <v>154</v>
      </c>
      <c r="B348" s="373" t="s">
        <v>2698</v>
      </c>
      <c r="C348" s="40"/>
      <c r="D348" s="35">
        <f t="shared" si="74"/>
        <v>3</v>
      </c>
      <c r="E348" s="255"/>
      <c r="F348" s="421" t="s">
        <v>2188</v>
      </c>
      <c r="G348" s="608">
        <f t="shared" si="69"/>
        <v>0</v>
      </c>
      <c r="H348" s="647">
        <v>3</v>
      </c>
      <c r="I348" s="485">
        <f t="shared" si="70"/>
        <v>0</v>
      </c>
      <c r="J348" s="96"/>
      <c r="K348" s="46">
        <f t="shared" si="71"/>
        <v>0</v>
      </c>
      <c r="L348" s="194"/>
      <c r="M348" s="37">
        <f t="shared" si="72"/>
        <v>0</v>
      </c>
      <c r="N348" s="96"/>
      <c r="O348" s="32">
        <f t="shared" si="73"/>
        <v>0</v>
      </c>
    </row>
    <row r="349" spans="1:15" x14ac:dyDescent="0.25">
      <c r="A349" s="33">
        <v>155</v>
      </c>
      <c r="B349" s="373" t="s">
        <v>2699</v>
      </c>
      <c r="C349" s="40"/>
      <c r="D349" s="35">
        <f t="shared" si="74"/>
        <v>3</v>
      </c>
      <c r="E349" s="255"/>
      <c r="F349" s="421" t="s">
        <v>2188</v>
      </c>
      <c r="G349" s="608">
        <f t="shared" si="69"/>
        <v>0</v>
      </c>
      <c r="H349" s="647">
        <v>3</v>
      </c>
      <c r="I349" s="485">
        <f t="shared" si="70"/>
        <v>0</v>
      </c>
      <c r="J349" s="96"/>
      <c r="K349" s="46">
        <f t="shared" si="71"/>
        <v>0</v>
      </c>
      <c r="L349" s="194"/>
      <c r="M349" s="37">
        <f t="shared" si="72"/>
        <v>0</v>
      </c>
      <c r="N349" s="96"/>
      <c r="O349" s="32">
        <f t="shared" si="73"/>
        <v>0</v>
      </c>
    </row>
    <row r="350" spans="1:15" x14ac:dyDescent="0.25">
      <c r="A350" s="33">
        <v>156</v>
      </c>
      <c r="B350" s="373" t="s">
        <v>1909</v>
      </c>
      <c r="C350" s="40"/>
      <c r="D350" s="35"/>
      <c r="E350" s="255"/>
      <c r="F350" s="421" t="s">
        <v>2703</v>
      </c>
      <c r="G350" s="608">
        <f t="shared" si="69"/>
        <v>0</v>
      </c>
      <c r="H350" s="646"/>
      <c r="I350" s="485">
        <f t="shared" si="70"/>
        <v>0</v>
      </c>
      <c r="J350" s="96"/>
      <c r="K350" s="46">
        <f t="shared" si="71"/>
        <v>0</v>
      </c>
      <c r="L350" s="194"/>
      <c r="M350" s="37">
        <f t="shared" si="72"/>
        <v>0</v>
      </c>
      <c r="N350" s="96"/>
      <c r="O350" s="32">
        <f t="shared" si="73"/>
        <v>0</v>
      </c>
    </row>
    <row r="351" spans="1:15" x14ac:dyDescent="0.25">
      <c r="A351" s="33">
        <v>157</v>
      </c>
      <c r="B351" s="373" t="s">
        <v>1910</v>
      </c>
      <c r="C351" s="40"/>
      <c r="D351" s="35"/>
      <c r="E351" s="255"/>
      <c r="F351" s="421" t="s">
        <v>2703</v>
      </c>
      <c r="G351" s="608">
        <f t="shared" si="69"/>
        <v>0</v>
      </c>
      <c r="H351" s="640"/>
      <c r="I351" s="485">
        <f t="shared" si="70"/>
        <v>0</v>
      </c>
      <c r="J351" s="96"/>
      <c r="K351" s="46">
        <f t="shared" si="71"/>
        <v>0</v>
      </c>
      <c r="L351" s="194"/>
      <c r="M351" s="37">
        <f t="shared" si="72"/>
        <v>0</v>
      </c>
      <c r="N351" s="96"/>
      <c r="O351" s="32">
        <f t="shared" si="73"/>
        <v>0</v>
      </c>
    </row>
    <row r="352" spans="1:15" x14ac:dyDescent="0.25">
      <c r="A352" s="33">
        <v>158</v>
      </c>
      <c r="B352" s="373" t="s">
        <v>2700</v>
      </c>
      <c r="C352" s="40"/>
      <c r="D352" s="35"/>
      <c r="E352" s="255"/>
      <c r="F352" s="421" t="s">
        <v>2703</v>
      </c>
      <c r="G352" s="608">
        <f t="shared" si="69"/>
        <v>0</v>
      </c>
      <c r="H352" s="640"/>
      <c r="I352" s="485">
        <f t="shared" si="70"/>
        <v>0</v>
      </c>
      <c r="J352" s="96"/>
      <c r="K352" s="46">
        <f t="shared" si="71"/>
        <v>0</v>
      </c>
      <c r="L352" s="194"/>
      <c r="M352" s="37">
        <f t="shared" si="72"/>
        <v>0</v>
      </c>
      <c r="N352" s="96"/>
      <c r="O352" s="32">
        <f t="shared" si="73"/>
        <v>0</v>
      </c>
    </row>
    <row r="353" spans="1:15" x14ac:dyDescent="0.25">
      <c r="A353" s="33">
        <v>159</v>
      </c>
      <c r="B353" s="373" t="s">
        <v>2701</v>
      </c>
      <c r="C353" s="40"/>
      <c r="D353" s="35"/>
      <c r="E353" s="255"/>
      <c r="F353" s="421"/>
      <c r="G353" s="608">
        <f t="shared" si="69"/>
        <v>0</v>
      </c>
      <c r="H353" s="640"/>
      <c r="I353" s="485">
        <f t="shared" si="70"/>
        <v>0</v>
      </c>
      <c r="J353" s="96"/>
      <c r="K353" s="46">
        <f t="shared" si="71"/>
        <v>0</v>
      </c>
      <c r="L353" s="194"/>
      <c r="M353" s="37">
        <f t="shared" si="72"/>
        <v>0</v>
      </c>
      <c r="N353" s="96"/>
      <c r="O353" s="32">
        <f t="shared" si="73"/>
        <v>0</v>
      </c>
    </row>
    <row r="354" spans="1:15" x14ac:dyDescent="0.25">
      <c r="A354" s="33">
        <v>160</v>
      </c>
      <c r="B354" s="373" t="s">
        <v>1912</v>
      </c>
      <c r="C354" s="40"/>
      <c r="D354" s="35"/>
      <c r="E354" s="255"/>
      <c r="F354" s="421" t="s">
        <v>2188</v>
      </c>
      <c r="G354" s="608">
        <f t="shared" si="69"/>
        <v>0</v>
      </c>
      <c r="H354" s="640"/>
      <c r="I354" s="485">
        <f t="shared" si="70"/>
        <v>0</v>
      </c>
      <c r="J354" s="96"/>
      <c r="K354" s="46">
        <f t="shared" si="71"/>
        <v>0</v>
      </c>
      <c r="L354" s="194"/>
      <c r="M354" s="37">
        <f t="shared" si="72"/>
        <v>0</v>
      </c>
      <c r="N354" s="96"/>
      <c r="O354" s="32">
        <f t="shared" si="73"/>
        <v>0</v>
      </c>
    </row>
    <row r="355" spans="1:15" x14ac:dyDescent="0.25">
      <c r="A355" s="33"/>
      <c r="B355" s="373"/>
      <c r="C355" s="40"/>
      <c r="D355" s="35"/>
      <c r="E355" s="255"/>
      <c r="F355" s="639"/>
      <c r="G355" s="608">
        <f t="shared" si="69"/>
        <v>0</v>
      </c>
      <c r="H355" s="640"/>
      <c r="I355" s="485">
        <f t="shared" si="70"/>
        <v>0</v>
      </c>
      <c r="J355" s="96"/>
      <c r="K355" s="46">
        <f t="shared" si="71"/>
        <v>0</v>
      </c>
      <c r="L355" s="194"/>
      <c r="M355" s="37">
        <f t="shared" si="72"/>
        <v>0</v>
      </c>
      <c r="N355" s="96"/>
      <c r="O355" s="32">
        <f t="shared" si="73"/>
        <v>0</v>
      </c>
    </row>
    <row r="356" spans="1:15" x14ac:dyDescent="0.25">
      <c r="A356" s="33"/>
      <c r="B356" s="373"/>
      <c r="C356" s="40"/>
      <c r="D356" s="35"/>
      <c r="E356" s="255"/>
      <c r="F356" s="610"/>
      <c r="G356" s="608">
        <f t="shared" si="69"/>
        <v>0</v>
      </c>
      <c r="H356" s="640"/>
      <c r="I356" s="485">
        <f t="shared" si="70"/>
        <v>0</v>
      </c>
      <c r="J356" s="96"/>
      <c r="K356" s="46">
        <f t="shared" si="71"/>
        <v>0</v>
      </c>
      <c r="L356" s="194"/>
      <c r="M356" s="37">
        <f t="shared" si="72"/>
        <v>0</v>
      </c>
      <c r="N356" s="96"/>
      <c r="O356" s="32">
        <f t="shared" si="73"/>
        <v>0</v>
      </c>
    </row>
    <row r="357" spans="1:15" x14ac:dyDescent="0.25">
      <c r="A357" s="33"/>
      <c r="B357" s="373"/>
      <c r="C357" s="40"/>
      <c r="D357" s="35"/>
      <c r="E357" s="255"/>
      <c r="F357" s="610"/>
      <c r="G357" s="608"/>
      <c r="H357" s="640"/>
      <c r="I357" s="485"/>
      <c r="J357" s="96"/>
      <c r="K357" s="46"/>
      <c r="L357" s="194"/>
      <c r="M357" s="37"/>
      <c r="N357" s="96"/>
      <c r="O357" s="32"/>
    </row>
    <row r="358" spans="1:15" x14ac:dyDescent="0.25">
      <c r="A358" s="33"/>
      <c r="B358" s="373"/>
      <c r="C358" s="40"/>
      <c r="D358" s="35"/>
      <c r="E358" s="255"/>
      <c r="F358" s="639"/>
      <c r="G358" s="608"/>
      <c r="H358" s="640"/>
      <c r="I358" s="485"/>
      <c r="J358" s="96"/>
      <c r="K358" s="46"/>
      <c r="L358" s="194"/>
      <c r="M358" s="37"/>
      <c r="N358" s="96"/>
      <c r="O358" s="32"/>
    </row>
    <row r="359" spans="1:15" x14ac:dyDescent="0.25">
      <c r="A359" s="33"/>
      <c r="B359" s="373"/>
      <c r="C359" s="40"/>
      <c r="D359" s="35"/>
      <c r="E359" s="255"/>
      <c r="F359" s="610"/>
      <c r="G359" s="608"/>
      <c r="H359" s="640"/>
      <c r="I359" s="485"/>
      <c r="J359" s="96"/>
      <c r="K359" s="46"/>
      <c r="L359" s="194"/>
      <c r="M359" s="37"/>
      <c r="N359" s="96"/>
      <c r="O359" s="32"/>
    </row>
    <row r="360" spans="1:15" x14ac:dyDescent="0.25">
      <c r="A360" s="33"/>
      <c r="B360" s="373"/>
      <c r="C360" s="40"/>
      <c r="D360" s="35"/>
      <c r="E360" s="255"/>
      <c r="F360" s="610"/>
      <c r="G360" s="608"/>
      <c r="H360" s="640"/>
      <c r="I360" s="485"/>
      <c r="J360" s="96"/>
      <c r="K360" s="46"/>
      <c r="L360" s="194"/>
      <c r="M360" s="37"/>
      <c r="N360" s="96"/>
      <c r="O360" s="32"/>
    </row>
    <row r="361" spans="1:15" x14ac:dyDescent="0.25">
      <c r="A361" s="33"/>
      <c r="B361" s="373"/>
      <c r="C361" s="40"/>
      <c r="D361" s="35"/>
      <c r="E361" s="255"/>
      <c r="F361" s="610"/>
      <c r="G361" s="608"/>
      <c r="H361" s="640"/>
      <c r="I361" s="485"/>
      <c r="J361" s="96"/>
      <c r="K361" s="46"/>
      <c r="L361" s="194"/>
      <c r="M361" s="37"/>
      <c r="N361" s="96"/>
      <c r="O361" s="32"/>
    </row>
    <row r="362" spans="1:15" x14ac:dyDescent="0.25">
      <c r="A362" s="33"/>
      <c r="B362" s="373"/>
      <c r="C362" s="40"/>
      <c r="D362" s="35"/>
      <c r="E362" s="255"/>
      <c r="F362" s="610"/>
      <c r="G362" s="608"/>
      <c r="H362" s="213"/>
      <c r="I362" s="37"/>
      <c r="J362" s="96"/>
      <c r="K362" s="46"/>
      <c r="L362" s="194"/>
      <c r="M362" s="37"/>
      <c r="N362" s="96"/>
      <c r="O362" s="32"/>
    </row>
    <row r="363" spans="1:15" ht="13.5" thickBot="1" x14ac:dyDescent="0.3">
      <c r="A363" s="33"/>
      <c r="B363" s="641"/>
      <c r="C363" s="40"/>
      <c r="D363" s="35"/>
      <c r="E363" s="86"/>
      <c r="F363" s="326"/>
      <c r="G363" s="44">
        <f t="shared" ref="G363" si="75">E363*D363</f>
        <v>0</v>
      </c>
      <c r="H363" s="194"/>
      <c r="I363" s="37">
        <f t="shared" ref="I363" si="76">H363*E363</f>
        <v>0</v>
      </c>
      <c r="J363" s="96"/>
      <c r="K363" s="46">
        <f t="shared" ref="K363" si="77">J363*E363</f>
        <v>0</v>
      </c>
      <c r="L363" s="194"/>
      <c r="M363" s="37">
        <f t="shared" ref="M363" si="78">L363*E363</f>
        <v>0</v>
      </c>
      <c r="N363" s="96"/>
      <c r="O363" s="32">
        <f t="shared" ref="O363" si="79">N363*E363</f>
        <v>0</v>
      </c>
    </row>
    <row r="364" spans="1:15" ht="14.25" thickTop="1" thickBot="1" x14ac:dyDescent="0.3">
      <c r="A364" s="74"/>
      <c r="B364" s="392" t="s">
        <v>77</v>
      </c>
      <c r="C364" s="76"/>
      <c r="D364" s="77"/>
      <c r="E364" s="78"/>
      <c r="F364" s="79"/>
      <c r="G364" s="80">
        <f>SUM(G342,G344:G356)</f>
        <v>480668.08000000013</v>
      </c>
      <c r="H364" s="76"/>
      <c r="I364" s="80">
        <f>SUM(I342,I344:I356)</f>
        <v>480668.08000000013</v>
      </c>
      <c r="J364" s="78"/>
      <c r="K364" s="80">
        <f>SUM(K344:K363)</f>
        <v>0</v>
      </c>
      <c r="L364" s="76"/>
      <c r="M364" s="80">
        <f>SUM(M344:M363)</f>
        <v>0</v>
      </c>
      <c r="N364" s="98"/>
      <c r="O364" s="566">
        <f>SUM(O344:O363)</f>
        <v>0</v>
      </c>
    </row>
    <row r="365" spans="1:15" ht="13.5" thickTop="1" x14ac:dyDescent="0.25">
      <c r="A365" s="8" t="s">
        <v>5</v>
      </c>
      <c r="B365" s="9"/>
      <c r="C365" s="616"/>
      <c r="D365" s="9" t="s">
        <v>6</v>
      </c>
      <c r="E365" s="9"/>
      <c r="F365" s="17"/>
      <c r="G365" s="22"/>
      <c r="H365" s="616"/>
      <c r="I365" s="22"/>
      <c r="J365" s="616"/>
      <c r="K365" s="22"/>
      <c r="L365" s="26"/>
      <c r="M365" s="23" t="s">
        <v>7</v>
      </c>
      <c r="N365" s="29"/>
    </row>
    <row r="366" spans="1:15" x14ac:dyDescent="0.25">
      <c r="D366" s="8" t="s">
        <v>8</v>
      </c>
    </row>
    <row r="369" spans="1:15" x14ac:dyDescent="0.25">
      <c r="A369" s="652" t="s">
        <v>25</v>
      </c>
      <c r="B369" s="652"/>
      <c r="C369" s="617"/>
      <c r="D369" s="653" t="s">
        <v>9</v>
      </c>
      <c r="E369" s="653"/>
      <c r="F369" s="653"/>
      <c r="G369" s="20"/>
      <c r="H369" s="653" t="s">
        <v>10</v>
      </c>
      <c r="I369" s="653"/>
      <c r="J369" s="653"/>
      <c r="K369" s="20"/>
      <c r="L369" s="617"/>
      <c r="M369" s="653" t="s">
        <v>25</v>
      </c>
      <c r="N369" s="653"/>
      <c r="O369" s="653"/>
    </row>
    <row r="370" spans="1:15" x14ac:dyDescent="0.25">
      <c r="A370" s="654" t="s">
        <v>11</v>
      </c>
      <c r="B370" s="654"/>
      <c r="C370" s="618"/>
      <c r="D370" s="655" t="s">
        <v>12</v>
      </c>
      <c r="E370" s="655"/>
      <c r="F370" s="655"/>
      <c r="G370" s="24"/>
      <c r="H370" s="655" t="s">
        <v>13</v>
      </c>
      <c r="I370" s="655"/>
      <c r="J370" s="655"/>
      <c r="K370" s="24"/>
      <c r="L370" s="618"/>
      <c r="M370" s="655" t="s">
        <v>26</v>
      </c>
      <c r="N370" s="655"/>
      <c r="O370" s="655"/>
    </row>
  </sheetData>
  <mergeCells count="234">
    <mergeCell ref="A164:B164"/>
    <mergeCell ref="D164:F164"/>
    <mergeCell ref="H164:J164"/>
    <mergeCell ref="M164:O164"/>
    <mergeCell ref="C131:E131"/>
    <mergeCell ref="A133:A135"/>
    <mergeCell ref="B133:B135"/>
    <mergeCell ref="C128:E128"/>
    <mergeCell ref="C129:E129"/>
    <mergeCell ref="C130:E130"/>
    <mergeCell ref="C133:D133"/>
    <mergeCell ref="E133:G133"/>
    <mergeCell ref="H133:O133"/>
    <mergeCell ref="E134:F135"/>
    <mergeCell ref="G134:G135"/>
    <mergeCell ref="H134:I135"/>
    <mergeCell ref="J134:K135"/>
    <mergeCell ref="L134:M135"/>
    <mergeCell ref="N134:O135"/>
    <mergeCell ref="A123:B123"/>
    <mergeCell ref="D123:F123"/>
    <mergeCell ref="H123:J123"/>
    <mergeCell ref="G92:G93"/>
    <mergeCell ref="H92:I93"/>
    <mergeCell ref="J92:K93"/>
    <mergeCell ref="A126:O126"/>
    <mergeCell ref="F128:I128"/>
    <mergeCell ref="M123:O123"/>
    <mergeCell ref="A125:O125"/>
    <mergeCell ref="A122:B122"/>
    <mergeCell ref="D122:F122"/>
    <mergeCell ref="H122:J122"/>
    <mergeCell ref="M122:O122"/>
    <mergeCell ref="A81:B81"/>
    <mergeCell ref="D81:F81"/>
    <mergeCell ref="H81:J81"/>
    <mergeCell ref="M81:O81"/>
    <mergeCell ref="A82:B82"/>
    <mergeCell ref="D82:F82"/>
    <mergeCell ref="H82:J82"/>
    <mergeCell ref="M82:O82"/>
    <mergeCell ref="A83:O83"/>
    <mergeCell ref="A84:O84"/>
    <mergeCell ref="C86:E86"/>
    <mergeCell ref="F86:I86"/>
    <mergeCell ref="C87:E87"/>
    <mergeCell ref="C88:E88"/>
    <mergeCell ref="C89:E89"/>
    <mergeCell ref="A91:A93"/>
    <mergeCell ref="B91:B93"/>
    <mergeCell ref="C91:D91"/>
    <mergeCell ref="E91:G91"/>
    <mergeCell ref="E92:F93"/>
    <mergeCell ref="L92:M93"/>
    <mergeCell ref="A9:A11"/>
    <mergeCell ref="B9:B11"/>
    <mergeCell ref="C9:D9"/>
    <mergeCell ref="E9:G9"/>
    <mergeCell ref="A50:A52"/>
    <mergeCell ref="B50:B52"/>
    <mergeCell ref="C50:D50"/>
    <mergeCell ref="E50:G50"/>
    <mergeCell ref="A42:O42"/>
    <mergeCell ref="A43:O43"/>
    <mergeCell ref="C45:E45"/>
    <mergeCell ref="F45:I45"/>
    <mergeCell ref="C46:E46"/>
    <mergeCell ref="H50:O50"/>
    <mergeCell ref="E51:F52"/>
    <mergeCell ref="G51:G52"/>
    <mergeCell ref="H51:I52"/>
    <mergeCell ref="J51:K52"/>
    <mergeCell ref="L51:M52"/>
    <mergeCell ref="N51:O52"/>
    <mergeCell ref="C47:E47"/>
    <mergeCell ref="C48:E48"/>
    <mergeCell ref="C5:E5"/>
    <mergeCell ref="C6:E6"/>
    <mergeCell ref="C7:E7"/>
    <mergeCell ref="N92:O93"/>
    <mergeCell ref="A1:O1"/>
    <mergeCell ref="A2:O2"/>
    <mergeCell ref="C4:E4"/>
    <mergeCell ref="F4:I4"/>
    <mergeCell ref="A39:B39"/>
    <mergeCell ref="D39:F39"/>
    <mergeCell ref="H39:J39"/>
    <mergeCell ref="M39:O39"/>
    <mergeCell ref="H91:O91"/>
    <mergeCell ref="A40:B40"/>
    <mergeCell ref="D40:F40"/>
    <mergeCell ref="H40:J40"/>
    <mergeCell ref="M40:O40"/>
    <mergeCell ref="H9:O9"/>
    <mergeCell ref="E10:F11"/>
    <mergeCell ref="G10:G11"/>
    <mergeCell ref="H10:I11"/>
    <mergeCell ref="J10:K11"/>
    <mergeCell ref="L10:M11"/>
    <mergeCell ref="N10:O11"/>
    <mergeCell ref="A165:B165"/>
    <mergeCell ref="D165:F165"/>
    <mergeCell ref="H165:J165"/>
    <mergeCell ref="M165:O165"/>
    <mergeCell ref="A166:O166"/>
    <mergeCell ref="A167:O167"/>
    <mergeCell ref="C169:E169"/>
    <mergeCell ref="F169:I169"/>
    <mergeCell ref="C170:E170"/>
    <mergeCell ref="C171:E171"/>
    <mergeCell ref="C172:E172"/>
    <mergeCell ref="A174:A176"/>
    <mergeCell ref="B174:B176"/>
    <mergeCell ref="C174:D174"/>
    <mergeCell ref="E174:G174"/>
    <mergeCell ref="H174:O174"/>
    <mergeCell ref="E175:F176"/>
    <mergeCell ref="G175:G176"/>
    <mergeCell ref="H175:I176"/>
    <mergeCell ref="J175:K176"/>
    <mergeCell ref="L175:M176"/>
    <mergeCell ref="N175:O176"/>
    <mergeCell ref="A205:B205"/>
    <mergeCell ref="D205:F205"/>
    <mergeCell ref="H205:J205"/>
    <mergeCell ref="M205:O205"/>
    <mergeCell ref="A206:B206"/>
    <mergeCell ref="D206:F206"/>
    <mergeCell ref="H206:J206"/>
    <mergeCell ref="M206:O206"/>
    <mergeCell ref="A207:O207"/>
    <mergeCell ref="A208:O208"/>
    <mergeCell ref="C210:E210"/>
    <mergeCell ref="F210:I210"/>
    <mergeCell ref="C211:E211"/>
    <mergeCell ref="C212:E212"/>
    <mergeCell ref="C213:E213"/>
    <mergeCell ref="A215:A217"/>
    <mergeCell ref="B215:B217"/>
    <mergeCell ref="C215:D215"/>
    <mergeCell ref="E215:G215"/>
    <mergeCell ref="H215:O215"/>
    <mergeCell ref="E216:F217"/>
    <mergeCell ref="G216:G217"/>
    <mergeCell ref="H216:I217"/>
    <mergeCell ref="J216:K217"/>
    <mergeCell ref="L216:M217"/>
    <mergeCell ref="N216:O217"/>
    <mergeCell ref="N258:O259"/>
    <mergeCell ref="A246:B246"/>
    <mergeCell ref="D246:F246"/>
    <mergeCell ref="H246:J246"/>
    <mergeCell ref="M246:O246"/>
    <mergeCell ref="A247:B247"/>
    <mergeCell ref="D247:F247"/>
    <mergeCell ref="H247:J247"/>
    <mergeCell ref="M247:O247"/>
    <mergeCell ref="A249:O249"/>
    <mergeCell ref="A287:B287"/>
    <mergeCell ref="D287:F287"/>
    <mergeCell ref="H287:J287"/>
    <mergeCell ref="M287:O287"/>
    <mergeCell ref="A288:B288"/>
    <mergeCell ref="D288:F288"/>
    <mergeCell ref="H288:J288"/>
    <mergeCell ref="M288:O288"/>
    <mergeCell ref="A250:O250"/>
    <mergeCell ref="C252:E252"/>
    <mergeCell ref="F252:I252"/>
    <mergeCell ref="C253:E253"/>
    <mergeCell ref="C254:E254"/>
    <mergeCell ref="C255:E255"/>
    <mergeCell ref="A257:A259"/>
    <mergeCell ref="B257:B259"/>
    <mergeCell ref="C257:D257"/>
    <mergeCell ref="E257:G257"/>
    <mergeCell ref="H257:O257"/>
    <mergeCell ref="E258:F259"/>
    <mergeCell ref="G258:G259"/>
    <mergeCell ref="H258:I259"/>
    <mergeCell ref="J258:K259"/>
    <mergeCell ref="L258:M259"/>
    <mergeCell ref="C336:E336"/>
    <mergeCell ref="C337:E337"/>
    <mergeCell ref="C334:E334"/>
    <mergeCell ref="F334:I334"/>
    <mergeCell ref="C335:E335"/>
    <mergeCell ref="A339:A341"/>
    <mergeCell ref="B339:B341"/>
    <mergeCell ref="C339:D339"/>
    <mergeCell ref="E339:G339"/>
    <mergeCell ref="A290:O290"/>
    <mergeCell ref="A291:O291"/>
    <mergeCell ref="C293:E293"/>
    <mergeCell ref="F293:I293"/>
    <mergeCell ref="A298:A300"/>
    <mergeCell ref="B298:B300"/>
    <mergeCell ref="C298:D298"/>
    <mergeCell ref="E298:G298"/>
    <mergeCell ref="H298:O298"/>
    <mergeCell ref="E299:F300"/>
    <mergeCell ref="G299:G300"/>
    <mergeCell ref="H299:I300"/>
    <mergeCell ref="J299:K300"/>
    <mergeCell ref="L299:M300"/>
    <mergeCell ref="N299:O300"/>
    <mergeCell ref="C294:E294"/>
    <mergeCell ref="C295:E295"/>
    <mergeCell ref="C296:E296"/>
    <mergeCell ref="D328:F328"/>
    <mergeCell ref="H328:J328"/>
    <mergeCell ref="M328:O328"/>
    <mergeCell ref="A329:B329"/>
    <mergeCell ref="D329:F329"/>
    <mergeCell ref="H329:J329"/>
    <mergeCell ref="M329:O329"/>
    <mergeCell ref="A331:O331"/>
    <mergeCell ref="A332:O332"/>
    <mergeCell ref="A328:B328"/>
    <mergeCell ref="A370:B370"/>
    <mergeCell ref="D370:F370"/>
    <mergeCell ref="H370:J370"/>
    <mergeCell ref="M370:O370"/>
    <mergeCell ref="H339:O339"/>
    <mergeCell ref="E340:F341"/>
    <mergeCell ref="G340:G341"/>
    <mergeCell ref="H340:I341"/>
    <mergeCell ref="J340:K341"/>
    <mergeCell ref="L340:M341"/>
    <mergeCell ref="N340:O341"/>
    <mergeCell ref="A369:B369"/>
    <mergeCell ref="D369:F369"/>
    <mergeCell ref="H369:J369"/>
    <mergeCell ref="M369:O369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139"/>
  <sheetViews>
    <sheetView showWhiteSpace="0" view="pageLayout" topLeftCell="A61" zoomScale="85" zoomScaleNormal="100" zoomScalePageLayoutView="85" workbookViewId="0">
      <selection activeCell="I135" sqref="I135"/>
    </sheetView>
  </sheetViews>
  <sheetFormatPr defaultColWidth="9.140625" defaultRowHeight="12.75" x14ac:dyDescent="0.25"/>
  <cols>
    <col min="1" max="1" width="5.42578125" style="8" customWidth="1"/>
    <col min="2" max="2" width="31.28515625" style="8" customWidth="1"/>
    <col min="3" max="4" width="8.85546875" style="4" customWidth="1"/>
    <col min="5" max="5" width="9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346"/>
      <c r="D3" s="346"/>
      <c r="F3" s="16"/>
      <c r="G3" s="20"/>
      <c r="H3" s="346"/>
      <c r="I3" s="20"/>
      <c r="J3" s="346"/>
      <c r="K3" s="20"/>
      <c r="L3" s="346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52" t="s">
        <v>1</v>
      </c>
      <c r="D4" s="652"/>
      <c r="E4" s="652"/>
      <c r="F4" s="652"/>
      <c r="G4" s="652"/>
      <c r="H4" s="9"/>
      <c r="I4" s="9"/>
      <c r="J4" s="346"/>
      <c r="K4" s="20"/>
      <c r="L4" s="346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672"/>
      <c r="G5" s="672"/>
      <c r="H5" s="345"/>
      <c r="I5" s="21"/>
      <c r="J5" s="346"/>
      <c r="K5" s="20"/>
      <c r="L5" s="346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72" t="s">
        <v>1580</v>
      </c>
      <c r="D6" s="672"/>
      <c r="E6" s="672"/>
      <c r="F6" s="672"/>
      <c r="G6" s="672"/>
      <c r="H6" s="345"/>
      <c r="I6" s="21"/>
      <c r="J6" s="346"/>
      <c r="K6" s="20"/>
      <c r="L6" s="346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2"/>
      <c r="D7" s="672"/>
      <c r="E7" s="672"/>
      <c r="F7" s="672"/>
      <c r="G7" s="672"/>
      <c r="H7" s="345"/>
      <c r="I7" s="21"/>
      <c r="J7" s="346"/>
      <c r="K7" s="20"/>
      <c r="L7" s="346"/>
      <c r="M7" s="20"/>
      <c r="N7" s="28"/>
      <c r="O7" s="20"/>
      <c r="P7" s="28"/>
      <c r="Q7" s="28"/>
    </row>
    <row r="8" spans="1:17" s="5" customFormat="1" ht="13.5" thickBot="1" x14ac:dyDescent="0.3">
      <c r="C8" s="345"/>
      <c r="D8" s="345"/>
      <c r="E8" s="345"/>
      <c r="F8" s="17"/>
      <c r="G8" s="21"/>
      <c r="H8" s="345"/>
      <c r="I8" s="21"/>
      <c r="J8" s="346"/>
      <c r="K8" s="20"/>
      <c r="L8" s="346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347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219"/>
      <c r="C12" s="50"/>
      <c r="D12" s="51"/>
      <c r="E12" s="52"/>
      <c r="F12" s="53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5" customFormat="1" x14ac:dyDescent="0.25">
      <c r="A13" s="33">
        <v>1</v>
      </c>
      <c r="B13" s="42" t="s">
        <v>247</v>
      </c>
      <c r="C13" s="39"/>
      <c r="D13" s="35">
        <f>H13+J13+L13+N13</f>
        <v>1</v>
      </c>
      <c r="E13" s="108">
        <v>139.36000000000001</v>
      </c>
      <c r="F13" s="200" t="s">
        <v>277</v>
      </c>
      <c r="G13" s="44">
        <f>E13*D13</f>
        <v>139.36000000000001</v>
      </c>
      <c r="H13" s="194">
        <v>1</v>
      </c>
      <c r="I13" s="37">
        <f>H13*E13</f>
        <v>139.36000000000001</v>
      </c>
      <c r="J13" s="96"/>
      <c r="K13" s="46">
        <f>J13*E13</f>
        <v>0</v>
      </c>
      <c r="L13" s="194"/>
      <c r="M13" s="37">
        <f>L13*E13</f>
        <v>0</v>
      </c>
      <c r="N13" s="96"/>
      <c r="O13" s="32">
        <f>N13*E13</f>
        <v>0</v>
      </c>
      <c r="P13" s="28">
        <f t="shared" ref="P13:P43" si="0">N13+L13+J13+H13</f>
        <v>1</v>
      </c>
      <c r="Q13" s="28">
        <f t="shared" ref="Q13:Q43" si="1">P13-D13</f>
        <v>0</v>
      </c>
    </row>
    <row r="14" spans="1:17" s="7" customFormat="1" x14ac:dyDescent="0.25">
      <c r="A14" s="33">
        <v>2</v>
      </c>
      <c r="B14" s="42" t="s">
        <v>61</v>
      </c>
      <c r="C14" s="40"/>
      <c r="D14" s="35">
        <f t="shared" ref="D14:D77" si="2">H14+J14+L14+N14</f>
        <v>8</v>
      </c>
      <c r="E14" s="86"/>
      <c r="F14" s="200" t="s">
        <v>142</v>
      </c>
      <c r="G14" s="44">
        <f t="shared" ref="G14:G77" si="3">E14*D14</f>
        <v>0</v>
      </c>
      <c r="H14" s="194">
        <v>2</v>
      </c>
      <c r="I14" s="37">
        <f t="shared" ref="I14:I77" si="4">H14*E14</f>
        <v>0</v>
      </c>
      <c r="J14" s="96">
        <v>2</v>
      </c>
      <c r="K14" s="46">
        <f t="shared" ref="K14:K77" si="5">J14*E14</f>
        <v>0</v>
      </c>
      <c r="L14" s="194">
        <v>2</v>
      </c>
      <c r="M14" s="37">
        <f t="shared" ref="M14:M77" si="6">L14*E14</f>
        <v>0</v>
      </c>
      <c r="N14" s="96">
        <v>2</v>
      </c>
      <c r="O14" s="32">
        <f t="shared" ref="O14:O77" si="7">N14*E14</f>
        <v>0</v>
      </c>
      <c r="P14" s="28">
        <f t="shared" si="0"/>
        <v>8</v>
      </c>
      <c r="Q14" s="28">
        <f t="shared" si="1"/>
        <v>0</v>
      </c>
    </row>
    <row r="15" spans="1:17" s="7" customFormat="1" x14ac:dyDescent="0.25">
      <c r="A15" s="33">
        <v>3</v>
      </c>
      <c r="B15" s="42" t="s">
        <v>1581</v>
      </c>
      <c r="C15" s="40"/>
      <c r="D15" s="35">
        <f t="shared" si="2"/>
        <v>12</v>
      </c>
      <c r="E15" s="86">
        <v>24.63</v>
      </c>
      <c r="F15" s="200" t="s">
        <v>57</v>
      </c>
      <c r="G15" s="44">
        <f t="shared" si="3"/>
        <v>295.56</v>
      </c>
      <c r="H15" s="194">
        <v>3</v>
      </c>
      <c r="I15" s="37">
        <f t="shared" si="4"/>
        <v>73.89</v>
      </c>
      <c r="J15" s="96">
        <v>3</v>
      </c>
      <c r="K15" s="46">
        <f t="shared" si="5"/>
        <v>73.89</v>
      </c>
      <c r="L15" s="194">
        <v>3</v>
      </c>
      <c r="M15" s="37">
        <f t="shared" si="6"/>
        <v>73.89</v>
      </c>
      <c r="N15" s="96">
        <v>3</v>
      </c>
      <c r="O15" s="32">
        <f t="shared" si="7"/>
        <v>73.89</v>
      </c>
      <c r="P15" s="28">
        <f t="shared" si="0"/>
        <v>12</v>
      </c>
      <c r="Q15" s="28">
        <f t="shared" si="1"/>
        <v>0</v>
      </c>
    </row>
    <row r="16" spans="1:17" s="7" customFormat="1" x14ac:dyDescent="0.25">
      <c r="A16" s="33">
        <v>4</v>
      </c>
      <c r="B16" s="42" t="s">
        <v>1582</v>
      </c>
      <c r="C16" s="40"/>
      <c r="D16" s="35">
        <f t="shared" si="2"/>
        <v>1</v>
      </c>
      <c r="E16" s="86">
        <v>737.24</v>
      </c>
      <c r="F16" s="200" t="s">
        <v>105</v>
      </c>
      <c r="G16" s="44">
        <f t="shared" si="3"/>
        <v>737.24</v>
      </c>
      <c r="H16" s="194">
        <v>1</v>
      </c>
      <c r="I16" s="37">
        <f t="shared" si="4"/>
        <v>737.24</v>
      </c>
      <c r="J16" s="96"/>
      <c r="K16" s="46">
        <f t="shared" si="5"/>
        <v>0</v>
      </c>
      <c r="L16" s="194"/>
      <c r="M16" s="37">
        <f t="shared" si="6"/>
        <v>0</v>
      </c>
      <c r="N16" s="96"/>
      <c r="O16" s="32">
        <f t="shared" si="7"/>
        <v>0</v>
      </c>
      <c r="P16" s="28">
        <f t="shared" si="0"/>
        <v>1</v>
      </c>
      <c r="Q16" s="28">
        <f t="shared" si="1"/>
        <v>0</v>
      </c>
    </row>
    <row r="17" spans="1:17" s="7" customFormat="1" x14ac:dyDescent="0.25">
      <c r="A17" s="33">
        <v>5</v>
      </c>
      <c r="B17" s="42" t="s">
        <v>2706</v>
      </c>
      <c r="C17" s="40"/>
      <c r="D17" s="35">
        <f t="shared" si="2"/>
        <v>10</v>
      </c>
      <c r="E17" s="86">
        <v>208.52</v>
      </c>
      <c r="F17" s="200" t="s">
        <v>45</v>
      </c>
      <c r="G17" s="44">
        <f t="shared" si="3"/>
        <v>2085.2000000000003</v>
      </c>
      <c r="H17" s="194">
        <v>4</v>
      </c>
      <c r="I17" s="37">
        <f t="shared" si="4"/>
        <v>834.08</v>
      </c>
      <c r="J17" s="96">
        <v>2</v>
      </c>
      <c r="K17" s="46">
        <f t="shared" si="5"/>
        <v>417.04</v>
      </c>
      <c r="L17" s="194">
        <v>2</v>
      </c>
      <c r="M17" s="37">
        <f t="shared" si="6"/>
        <v>417.04</v>
      </c>
      <c r="N17" s="96">
        <v>2</v>
      </c>
      <c r="O17" s="32">
        <f t="shared" si="7"/>
        <v>417.04</v>
      </c>
      <c r="P17" s="28">
        <f t="shared" si="0"/>
        <v>10</v>
      </c>
      <c r="Q17" s="28">
        <f t="shared" si="1"/>
        <v>0</v>
      </c>
    </row>
    <row r="18" spans="1:17" s="7" customFormat="1" x14ac:dyDescent="0.25">
      <c r="A18" s="33">
        <v>6</v>
      </c>
      <c r="B18" s="42" t="s">
        <v>2707</v>
      </c>
      <c r="C18" s="40"/>
      <c r="D18" s="35">
        <f t="shared" si="2"/>
        <v>8</v>
      </c>
      <c r="E18" s="86">
        <v>208.52</v>
      </c>
      <c r="F18" s="200" t="s">
        <v>45</v>
      </c>
      <c r="G18" s="44">
        <f t="shared" si="3"/>
        <v>1668.16</v>
      </c>
      <c r="H18" s="194">
        <v>4</v>
      </c>
      <c r="I18" s="37">
        <f t="shared" si="4"/>
        <v>834.08</v>
      </c>
      <c r="J18" s="96">
        <v>2</v>
      </c>
      <c r="K18" s="46">
        <f t="shared" si="5"/>
        <v>417.04</v>
      </c>
      <c r="L18" s="194">
        <v>2</v>
      </c>
      <c r="M18" s="37">
        <f t="shared" si="6"/>
        <v>417.04</v>
      </c>
      <c r="N18" s="96"/>
      <c r="O18" s="32">
        <f t="shared" si="7"/>
        <v>0</v>
      </c>
      <c r="P18" s="28">
        <f t="shared" ref="P18:P19" si="8">N18+L18+J18+H18</f>
        <v>8</v>
      </c>
      <c r="Q18" s="28">
        <f t="shared" ref="Q18:Q19" si="9">P18-D18</f>
        <v>0</v>
      </c>
    </row>
    <row r="19" spans="1:17" s="7" customFormat="1" x14ac:dyDescent="0.25">
      <c r="A19" s="33">
        <v>7</v>
      </c>
      <c r="B19" s="41" t="s">
        <v>1584</v>
      </c>
      <c r="C19" s="40"/>
      <c r="D19" s="35">
        <f t="shared" si="2"/>
        <v>50</v>
      </c>
      <c r="E19" s="86">
        <v>41.5</v>
      </c>
      <c r="F19" s="200" t="s">
        <v>212</v>
      </c>
      <c r="G19" s="44">
        <f t="shared" si="3"/>
        <v>2075</v>
      </c>
      <c r="H19" s="194">
        <v>15</v>
      </c>
      <c r="I19" s="37">
        <f t="shared" si="4"/>
        <v>622.5</v>
      </c>
      <c r="J19" s="96">
        <v>10</v>
      </c>
      <c r="K19" s="46">
        <f t="shared" si="5"/>
        <v>415</v>
      </c>
      <c r="L19" s="194">
        <v>10</v>
      </c>
      <c r="M19" s="37">
        <f t="shared" si="6"/>
        <v>415</v>
      </c>
      <c r="N19" s="96">
        <v>15</v>
      </c>
      <c r="O19" s="32">
        <f t="shared" si="7"/>
        <v>622.5</v>
      </c>
      <c r="P19" s="28">
        <f t="shared" si="8"/>
        <v>50</v>
      </c>
      <c r="Q19" s="28">
        <f t="shared" si="9"/>
        <v>0</v>
      </c>
    </row>
    <row r="20" spans="1:17" s="7" customFormat="1" x14ac:dyDescent="0.25">
      <c r="A20" s="33">
        <v>8</v>
      </c>
      <c r="B20" s="41" t="s">
        <v>1583</v>
      </c>
      <c r="C20" s="40"/>
      <c r="D20" s="35">
        <f t="shared" si="2"/>
        <v>20</v>
      </c>
      <c r="E20" s="86">
        <v>56.06</v>
      </c>
      <c r="F20" s="200" t="s">
        <v>212</v>
      </c>
      <c r="G20" s="44">
        <f t="shared" si="3"/>
        <v>1121.2</v>
      </c>
      <c r="H20" s="194">
        <v>5</v>
      </c>
      <c r="I20" s="37">
        <f t="shared" si="4"/>
        <v>280.3</v>
      </c>
      <c r="J20" s="96">
        <v>5</v>
      </c>
      <c r="K20" s="46">
        <f t="shared" si="5"/>
        <v>280.3</v>
      </c>
      <c r="L20" s="194">
        <v>5</v>
      </c>
      <c r="M20" s="37">
        <f t="shared" si="6"/>
        <v>280.3</v>
      </c>
      <c r="N20" s="96">
        <v>5</v>
      </c>
      <c r="O20" s="32">
        <f t="shared" si="7"/>
        <v>280.3</v>
      </c>
      <c r="P20" s="28">
        <f t="shared" si="0"/>
        <v>20</v>
      </c>
      <c r="Q20" s="28">
        <f t="shared" si="1"/>
        <v>0</v>
      </c>
    </row>
    <row r="21" spans="1:17" s="7" customFormat="1" x14ac:dyDescent="0.25">
      <c r="A21" s="33">
        <v>9</v>
      </c>
      <c r="B21" s="42" t="s">
        <v>1585</v>
      </c>
      <c r="C21" s="40"/>
      <c r="D21" s="35">
        <f t="shared" si="2"/>
        <v>40</v>
      </c>
      <c r="E21" s="86">
        <v>12.04</v>
      </c>
      <c r="F21" s="200" t="s">
        <v>101</v>
      </c>
      <c r="G21" s="44">
        <f t="shared" si="3"/>
        <v>481.59999999999997</v>
      </c>
      <c r="H21" s="194">
        <v>10</v>
      </c>
      <c r="I21" s="37">
        <f t="shared" si="4"/>
        <v>120.39999999999999</v>
      </c>
      <c r="J21" s="96">
        <v>10</v>
      </c>
      <c r="K21" s="46">
        <f t="shared" si="5"/>
        <v>120.39999999999999</v>
      </c>
      <c r="L21" s="194">
        <v>10</v>
      </c>
      <c r="M21" s="37">
        <f t="shared" si="6"/>
        <v>120.39999999999999</v>
      </c>
      <c r="N21" s="96">
        <v>10</v>
      </c>
      <c r="O21" s="32">
        <f t="shared" si="7"/>
        <v>120.39999999999999</v>
      </c>
      <c r="P21" s="28">
        <f t="shared" si="0"/>
        <v>40</v>
      </c>
      <c r="Q21" s="28">
        <f t="shared" si="1"/>
        <v>0</v>
      </c>
    </row>
    <row r="22" spans="1:17" s="7" customFormat="1" x14ac:dyDescent="0.25">
      <c r="A22" s="33">
        <v>10</v>
      </c>
      <c r="B22" s="42" t="s">
        <v>1586</v>
      </c>
      <c r="C22" s="40"/>
      <c r="D22" s="35">
        <f t="shared" si="2"/>
        <v>180</v>
      </c>
      <c r="E22" s="86">
        <v>132.37</v>
      </c>
      <c r="F22" s="200" t="s">
        <v>40</v>
      </c>
      <c r="G22" s="44">
        <f t="shared" si="3"/>
        <v>23826.600000000002</v>
      </c>
      <c r="H22" s="194">
        <v>50</v>
      </c>
      <c r="I22" s="37">
        <f t="shared" si="4"/>
        <v>6618.5</v>
      </c>
      <c r="J22" s="96">
        <v>30</v>
      </c>
      <c r="K22" s="46">
        <f t="shared" si="5"/>
        <v>3971.1000000000004</v>
      </c>
      <c r="L22" s="194">
        <v>50</v>
      </c>
      <c r="M22" s="37">
        <f t="shared" si="6"/>
        <v>6618.5</v>
      </c>
      <c r="N22" s="96">
        <v>50</v>
      </c>
      <c r="O22" s="32">
        <f t="shared" si="7"/>
        <v>6618.5</v>
      </c>
      <c r="P22" s="28">
        <f t="shared" si="0"/>
        <v>180</v>
      </c>
      <c r="Q22" s="28">
        <f t="shared" si="1"/>
        <v>0</v>
      </c>
    </row>
    <row r="23" spans="1:17" s="7" customFormat="1" x14ac:dyDescent="0.25">
      <c r="A23" s="33">
        <v>11</v>
      </c>
      <c r="B23" s="42" t="s">
        <v>1587</v>
      </c>
      <c r="C23" s="40"/>
      <c r="D23" s="35">
        <f t="shared" si="2"/>
        <v>105</v>
      </c>
      <c r="E23" s="86">
        <v>154.75</v>
      </c>
      <c r="F23" s="200" t="s">
        <v>40</v>
      </c>
      <c r="G23" s="44">
        <f t="shared" si="3"/>
        <v>16248.75</v>
      </c>
      <c r="H23" s="194">
        <v>30</v>
      </c>
      <c r="I23" s="37">
        <f t="shared" si="4"/>
        <v>4642.5</v>
      </c>
      <c r="J23" s="96">
        <v>30</v>
      </c>
      <c r="K23" s="46">
        <f t="shared" si="5"/>
        <v>4642.5</v>
      </c>
      <c r="L23" s="194">
        <v>30</v>
      </c>
      <c r="M23" s="37">
        <f t="shared" si="6"/>
        <v>4642.5</v>
      </c>
      <c r="N23" s="96">
        <v>15</v>
      </c>
      <c r="O23" s="32">
        <f t="shared" si="7"/>
        <v>2321.25</v>
      </c>
      <c r="P23" s="28">
        <f t="shared" si="0"/>
        <v>105</v>
      </c>
      <c r="Q23" s="28">
        <f t="shared" si="1"/>
        <v>0</v>
      </c>
    </row>
    <row r="24" spans="1:17" s="7" customFormat="1" x14ac:dyDescent="0.25">
      <c r="A24" s="33">
        <v>12</v>
      </c>
      <c r="B24" s="42" t="s">
        <v>1588</v>
      </c>
      <c r="C24" s="40"/>
      <c r="D24" s="35">
        <f t="shared" si="2"/>
        <v>180</v>
      </c>
      <c r="E24" s="86">
        <v>129.97999999999999</v>
      </c>
      <c r="F24" s="200" t="s">
        <v>40</v>
      </c>
      <c r="G24" s="44">
        <f t="shared" si="3"/>
        <v>23396.399999999998</v>
      </c>
      <c r="H24" s="194">
        <v>50</v>
      </c>
      <c r="I24" s="37">
        <f t="shared" si="4"/>
        <v>6498.9999999999991</v>
      </c>
      <c r="J24" s="96">
        <v>30</v>
      </c>
      <c r="K24" s="46">
        <f t="shared" si="5"/>
        <v>3899.3999999999996</v>
      </c>
      <c r="L24" s="194">
        <v>50</v>
      </c>
      <c r="M24" s="37">
        <f t="shared" si="6"/>
        <v>6498.9999999999991</v>
      </c>
      <c r="N24" s="96">
        <v>50</v>
      </c>
      <c r="O24" s="32">
        <f t="shared" si="7"/>
        <v>6498.9999999999991</v>
      </c>
      <c r="P24" s="28">
        <f t="shared" si="0"/>
        <v>180</v>
      </c>
      <c r="Q24" s="28">
        <f t="shared" si="1"/>
        <v>0</v>
      </c>
    </row>
    <row r="25" spans="1:17" s="7" customFormat="1" x14ac:dyDescent="0.25">
      <c r="A25" s="33">
        <v>13</v>
      </c>
      <c r="B25" s="42" t="s">
        <v>1589</v>
      </c>
      <c r="C25" s="40"/>
      <c r="D25" s="35">
        <f t="shared" si="2"/>
        <v>20</v>
      </c>
      <c r="E25" s="86">
        <v>17.350000000000001</v>
      </c>
      <c r="F25" s="200" t="s">
        <v>212</v>
      </c>
      <c r="G25" s="44">
        <f t="shared" si="3"/>
        <v>347</v>
      </c>
      <c r="H25" s="194">
        <v>5</v>
      </c>
      <c r="I25" s="37">
        <f t="shared" si="4"/>
        <v>86.75</v>
      </c>
      <c r="J25" s="96">
        <v>5</v>
      </c>
      <c r="K25" s="46">
        <f t="shared" si="5"/>
        <v>86.75</v>
      </c>
      <c r="L25" s="194">
        <v>5</v>
      </c>
      <c r="M25" s="37">
        <f t="shared" si="6"/>
        <v>86.75</v>
      </c>
      <c r="N25" s="96">
        <v>5</v>
      </c>
      <c r="O25" s="32">
        <f t="shared" si="7"/>
        <v>86.75</v>
      </c>
      <c r="P25" s="28">
        <f t="shared" si="0"/>
        <v>20</v>
      </c>
      <c r="Q25" s="28">
        <f t="shared" si="1"/>
        <v>0</v>
      </c>
    </row>
    <row r="26" spans="1:17" s="7" customFormat="1" x14ac:dyDescent="0.25">
      <c r="A26" s="33">
        <v>14</v>
      </c>
      <c r="B26" s="42" t="s">
        <v>1174</v>
      </c>
      <c r="C26" s="40"/>
      <c r="D26" s="35">
        <f t="shared" si="2"/>
        <v>4</v>
      </c>
      <c r="E26" s="86">
        <v>70.72</v>
      </c>
      <c r="F26" s="200" t="s">
        <v>254</v>
      </c>
      <c r="G26" s="44">
        <f t="shared" si="3"/>
        <v>282.88</v>
      </c>
      <c r="H26" s="194">
        <v>1</v>
      </c>
      <c r="I26" s="37">
        <f t="shared" si="4"/>
        <v>70.72</v>
      </c>
      <c r="J26" s="96">
        <v>1</v>
      </c>
      <c r="K26" s="46">
        <f t="shared" si="5"/>
        <v>70.72</v>
      </c>
      <c r="L26" s="194">
        <v>1</v>
      </c>
      <c r="M26" s="37">
        <f t="shared" si="6"/>
        <v>70.72</v>
      </c>
      <c r="N26" s="96">
        <v>1</v>
      </c>
      <c r="O26" s="32">
        <f t="shared" si="7"/>
        <v>70.72</v>
      </c>
      <c r="P26" s="28">
        <f t="shared" si="0"/>
        <v>4</v>
      </c>
      <c r="Q26" s="28">
        <f t="shared" si="1"/>
        <v>0</v>
      </c>
    </row>
    <row r="27" spans="1:17" s="7" customFormat="1" x14ac:dyDescent="0.25">
      <c r="A27" s="33">
        <v>15</v>
      </c>
      <c r="B27" s="42" t="s">
        <v>1175</v>
      </c>
      <c r="C27" s="40"/>
      <c r="D27" s="35">
        <f t="shared" si="2"/>
        <v>8</v>
      </c>
      <c r="E27" s="86">
        <v>101.92</v>
      </c>
      <c r="F27" s="200" t="s">
        <v>254</v>
      </c>
      <c r="G27" s="44">
        <f t="shared" si="3"/>
        <v>815.36</v>
      </c>
      <c r="H27" s="194">
        <v>2</v>
      </c>
      <c r="I27" s="37">
        <f t="shared" si="4"/>
        <v>203.84</v>
      </c>
      <c r="J27" s="96">
        <v>2</v>
      </c>
      <c r="K27" s="46">
        <f t="shared" si="5"/>
        <v>203.84</v>
      </c>
      <c r="L27" s="194">
        <v>2</v>
      </c>
      <c r="M27" s="37">
        <f t="shared" si="6"/>
        <v>203.84</v>
      </c>
      <c r="N27" s="96">
        <v>2</v>
      </c>
      <c r="O27" s="32">
        <f t="shared" si="7"/>
        <v>203.84</v>
      </c>
      <c r="P27" s="28">
        <f t="shared" si="0"/>
        <v>8</v>
      </c>
      <c r="Q27" s="28">
        <f t="shared" si="1"/>
        <v>0</v>
      </c>
    </row>
    <row r="28" spans="1:17" s="7" customFormat="1" x14ac:dyDescent="0.25">
      <c r="A28" s="33">
        <v>16</v>
      </c>
      <c r="B28" s="42" t="s">
        <v>62</v>
      </c>
      <c r="C28" s="40"/>
      <c r="D28" s="35">
        <f t="shared" si="2"/>
        <v>24</v>
      </c>
      <c r="E28" s="86">
        <v>65.42</v>
      </c>
      <c r="F28" s="200" t="s">
        <v>118</v>
      </c>
      <c r="G28" s="44">
        <f t="shared" si="3"/>
        <v>1570.08</v>
      </c>
      <c r="H28" s="194">
        <v>6</v>
      </c>
      <c r="I28" s="37">
        <f t="shared" si="4"/>
        <v>392.52</v>
      </c>
      <c r="J28" s="96">
        <v>6</v>
      </c>
      <c r="K28" s="46">
        <f t="shared" si="5"/>
        <v>392.52</v>
      </c>
      <c r="L28" s="194">
        <v>6</v>
      </c>
      <c r="M28" s="37">
        <f t="shared" si="6"/>
        <v>392.52</v>
      </c>
      <c r="N28" s="96">
        <v>6</v>
      </c>
      <c r="O28" s="32">
        <f t="shared" si="7"/>
        <v>392.52</v>
      </c>
      <c r="P28" s="28">
        <f t="shared" si="0"/>
        <v>24</v>
      </c>
      <c r="Q28" s="28"/>
    </row>
    <row r="29" spans="1:17" s="7" customFormat="1" x14ac:dyDescent="0.25">
      <c r="A29" s="33">
        <v>17</v>
      </c>
      <c r="B29" s="42" t="s">
        <v>63</v>
      </c>
      <c r="C29" s="40"/>
      <c r="D29" s="35">
        <f t="shared" si="2"/>
        <v>10</v>
      </c>
      <c r="E29" s="86">
        <v>19.73</v>
      </c>
      <c r="F29" s="200" t="s">
        <v>118</v>
      </c>
      <c r="G29" s="44">
        <f t="shared" si="3"/>
        <v>197.3</v>
      </c>
      <c r="H29" s="194">
        <v>2</v>
      </c>
      <c r="I29" s="37">
        <f t="shared" si="4"/>
        <v>39.46</v>
      </c>
      <c r="J29" s="96">
        <v>3</v>
      </c>
      <c r="K29" s="46">
        <f t="shared" si="5"/>
        <v>59.19</v>
      </c>
      <c r="L29" s="194">
        <v>3</v>
      </c>
      <c r="M29" s="37">
        <f t="shared" si="6"/>
        <v>59.19</v>
      </c>
      <c r="N29" s="96">
        <v>2</v>
      </c>
      <c r="O29" s="32">
        <f t="shared" si="7"/>
        <v>39.46</v>
      </c>
      <c r="P29" s="28">
        <f t="shared" si="0"/>
        <v>10</v>
      </c>
      <c r="Q29" s="28">
        <f t="shared" si="1"/>
        <v>0</v>
      </c>
    </row>
    <row r="30" spans="1:17" s="7" customFormat="1" x14ac:dyDescent="0.25">
      <c r="A30" s="33">
        <v>18</v>
      </c>
      <c r="B30" s="42" t="s">
        <v>64</v>
      </c>
      <c r="C30" s="40"/>
      <c r="D30" s="35">
        <f t="shared" si="2"/>
        <v>10</v>
      </c>
      <c r="E30" s="86">
        <v>19.5</v>
      </c>
      <c r="F30" s="200" t="s">
        <v>118</v>
      </c>
      <c r="G30" s="44">
        <f t="shared" si="3"/>
        <v>195</v>
      </c>
      <c r="H30" s="194">
        <v>2</v>
      </c>
      <c r="I30" s="37">
        <f t="shared" si="4"/>
        <v>39</v>
      </c>
      <c r="J30" s="96">
        <v>3</v>
      </c>
      <c r="K30" s="46">
        <f t="shared" si="5"/>
        <v>58.5</v>
      </c>
      <c r="L30" s="194">
        <v>3</v>
      </c>
      <c r="M30" s="37">
        <f t="shared" si="6"/>
        <v>58.5</v>
      </c>
      <c r="N30" s="96">
        <v>2</v>
      </c>
      <c r="O30" s="32">
        <f t="shared" si="7"/>
        <v>39</v>
      </c>
      <c r="P30" s="28">
        <f t="shared" si="0"/>
        <v>10</v>
      </c>
      <c r="Q30" s="28">
        <f t="shared" si="1"/>
        <v>0</v>
      </c>
    </row>
    <row r="31" spans="1:17" s="7" customFormat="1" x14ac:dyDescent="0.25">
      <c r="A31" s="33">
        <v>19</v>
      </c>
      <c r="B31" s="42" t="s">
        <v>1590</v>
      </c>
      <c r="C31" s="40"/>
      <c r="D31" s="35">
        <f t="shared" si="2"/>
        <v>10</v>
      </c>
      <c r="E31" s="86">
        <v>47.82</v>
      </c>
      <c r="F31" s="200" t="s">
        <v>301</v>
      </c>
      <c r="G31" s="44">
        <f t="shared" si="3"/>
        <v>478.2</v>
      </c>
      <c r="H31" s="194">
        <v>3</v>
      </c>
      <c r="I31" s="37">
        <f t="shared" si="4"/>
        <v>143.46</v>
      </c>
      <c r="J31" s="96">
        <v>2</v>
      </c>
      <c r="K31" s="46">
        <f t="shared" si="5"/>
        <v>95.64</v>
      </c>
      <c r="L31" s="194">
        <v>3</v>
      </c>
      <c r="M31" s="37">
        <f t="shared" si="6"/>
        <v>143.46</v>
      </c>
      <c r="N31" s="96">
        <v>2</v>
      </c>
      <c r="O31" s="32">
        <f t="shared" si="7"/>
        <v>95.64</v>
      </c>
      <c r="P31" s="28">
        <f t="shared" si="0"/>
        <v>10</v>
      </c>
      <c r="Q31" s="28">
        <f t="shared" si="1"/>
        <v>0</v>
      </c>
    </row>
    <row r="32" spans="1:17" s="7" customFormat="1" x14ac:dyDescent="0.25">
      <c r="A32" s="33">
        <v>20</v>
      </c>
      <c r="B32" s="42" t="s">
        <v>1591</v>
      </c>
      <c r="C32" s="40"/>
      <c r="D32" s="35">
        <f t="shared" si="2"/>
        <v>10</v>
      </c>
      <c r="E32" s="86">
        <v>20.68</v>
      </c>
      <c r="F32" s="200" t="s">
        <v>45</v>
      </c>
      <c r="G32" s="44">
        <f t="shared" si="3"/>
        <v>206.8</v>
      </c>
      <c r="H32" s="194">
        <v>3</v>
      </c>
      <c r="I32" s="37">
        <f t="shared" si="4"/>
        <v>62.04</v>
      </c>
      <c r="J32" s="96">
        <v>2</v>
      </c>
      <c r="K32" s="46">
        <f t="shared" si="5"/>
        <v>41.36</v>
      </c>
      <c r="L32" s="194">
        <v>3</v>
      </c>
      <c r="M32" s="37">
        <f t="shared" si="6"/>
        <v>62.04</v>
      </c>
      <c r="N32" s="96">
        <v>2</v>
      </c>
      <c r="O32" s="32">
        <f t="shared" si="7"/>
        <v>41.36</v>
      </c>
      <c r="P32" s="28">
        <f t="shared" si="0"/>
        <v>10</v>
      </c>
      <c r="Q32" s="28">
        <f t="shared" si="1"/>
        <v>0</v>
      </c>
    </row>
    <row r="33" spans="1:17" s="7" customFormat="1" x14ac:dyDescent="0.25">
      <c r="A33" s="33">
        <v>21</v>
      </c>
      <c r="B33" s="82" t="s">
        <v>1592</v>
      </c>
      <c r="C33" s="40"/>
      <c r="D33" s="35">
        <f t="shared" si="2"/>
        <v>12</v>
      </c>
      <c r="E33" s="86">
        <v>20.05</v>
      </c>
      <c r="F33" s="200" t="s">
        <v>45</v>
      </c>
      <c r="G33" s="44">
        <f t="shared" si="3"/>
        <v>240.60000000000002</v>
      </c>
      <c r="H33" s="194">
        <v>4</v>
      </c>
      <c r="I33" s="37">
        <f t="shared" si="4"/>
        <v>80.2</v>
      </c>
      <c r="J33" s="96">
        <v>3</v>
      </c>
      <c r="K33" s="46">
        <f t="shared" si="5"/>
        <v>60.150000000000006</v>
      </c>
      <c r="L33" s="194">
        <v>2</v>
      </c>
      <c r="M33" s="37">
        <f t="shared" si="6"/>
        <v>40.1</v>
      </c>
      <c r="N33" s="96">
        <v>3</v>
      </c>
      <c r="O33" s="32">
        <f t="shared" si="7"/>
        <v>60.150000000000006</v>
      </c>
      <c r="P33" s="28">
        <f t="shared" si="0"/>
        <v>12</v>
      </c>
      <c r="Q33" s="28">
        <f t="shared" si="1"/>
        <v>0</v>
      </c>
    </row>
    <row r="34" spans="1:17" x14ac:dyDescent="0.25">
      <c r="A34" s="33">
        <v>22</v>
      </c>
      <c r="B34" s="42" t="s">
        <v>1188</v>
      </c>
      <c r="C34" s="39"/>
      <c r="D34" s="35">
        <f t="shared" si="2"/>
        <v>2</v>
      </c>
      <c r="E34" s="108">
        <v>18.2</v>
      </c>
      <c r="F34" s="200" t="s">
        <v>105</v>
      </c>
      <c r="G34" s="44">
        <f t="shared" si="3"/>
        <v>36.4</v>
      </c>
      <c r="H34" s="194">
        <v>1</v>
      </c>
      <c r="I34" s="37">
        <f t="shared" si="4"/>
        <v>18.2</v>
      </c>
      <c r="J34" s="96"/>
      <c r="K34" s="46">
        <f t="shared" si="5"/>
        <v>0</v>
      </c>
      <c r="L34" s="194"/>
      <c r="M34" s="37">
        <f t="shared" si="6"/>
        <v>0</v>
      </c>
      <c r="N34" s="96">
        <v>1</v>
      </c>
      <c r="O34" s="32">
        <f t="shared" si="7"/>
        <v>18.2</v>
      </c>
      <c r="P34" s="28">
        <f t="shared" si="0"/>
        <v>2</v>
      </c>
      <c r="Q34" s="28">
        <f t="shared" si="1"/>
        <v>0</v>
      </c>
    </row>
    <row r="35" spans="1:17" x14ac:dyDescent="0.25">
      <c r="A35" s="33">
        <v>23</v>
      </c>
      <c r="B35" s="42" t="s">
        <v>1621</v>
      </c>
      <c r="C35" s="40"/>
      <c r="D35" s="35">
        <f t="shared" si="2"/>
        <v>12</v>
      </c>
      <c r="E35" s="86">
        <v>55.12</v>
      </c>
      <c r="F35" s="200" t="s">
        <v>105</v>
      </c>
      <c r="G35" s="44">
        <f t="shared" si="3"/>
        <v>661.43999999999994</v>
      </c>
      <c r="H35" s="194">
        <v>3</v>
      </c>
      <c r="I35" s="37">
        <f t="shared" si="4"/>
        <v>165.35999999999999</v>
      </c>
      <c r="J35" s="96">
        <v>3</v>
      </c>
      <c r="K35" s="46">
        <f t="shared" si="5"/>
        <v>165.35999999999999</v>
      </c>
      <c r="L35" s="194">
        <v>3</v>
      </c>
      <c r="M35" s="37">
        <f t="shared" si="6"/>
        <v>165.35999999999999</v>
      </c>
      <c r="N35" s="96">
        <v>3</v>
      </c>
      <c r="O35" s="32">
        <f t="shared" si="7"/>
        <v>165.35999999999999</v>
      </c>
      <c r="P35" s="28">
        <f t="shared" si="0"/>
        <v>12</v>
      </c>
      <c r="Q35" s="28">
        <f t="shared" si="1"/>
        <v>0</v>
      </c>
    </row>
    <row r="36" spans="1:17" x14ac:dyDescent="0.25">
      <c r="A36" s="33">
        <v>24</v>
      </c>
      <c r="B36" s="42" t="s">
        <v>2708</v>
      </c>
      <c r="C36" s="40"/>
      <c r="D36" s="35">
        <f t="shared" si="2"/>
        <v>6</v>
      </c>
      <c r="E36" s="86">
        <v>106.6</v>
      </c>
      <c r="F36" s="200" t="s">
        <v>105</v>
      </c>
      <c r="G36" s="44">
        <f t="shared" si="3"/>
        <v>639.59999999999991</v>
      </c>
      <c r="H36" s="194">
        <v>2</v>
      </c>
      <c r="I36" s="37">
        <f t="shared" si="4"/>
        <v>213.2</v>
      </c>
      <c r="J36" s="96">
        <v>2</v>
      </c>
      <c r="K36" s="46">
        <f t="shared" si="5"/>
        <v>213.2</v>
      </c>
      <c r="L36" s="194"/>
      <c r="M36" s="37">
        <f t="shared" si="6"/>
        <v>0</v>
      </c>
      <c r="N36" s="96">
        <v>2</v>
      </c>
      <c r="O36" s="32">
        <f t="shared" si="7"/>
        <v>213.2</v>
      </c>
      <c r="P36" s="28"/>
      <c r="Q36" s="28"/>
    </row>
    <row r="37" spans="1:17" x14ac:dyDescent="0.25">
      <c r="A37" s="33">
        <v>25</v>
      </c>
      <c r="B37" s="42" t="s">
        <v>2709</v>
      </c>
      <c r="C37" s="40"/>
      <c r="D37" s="35">
        <f t="shared" si="2"/>
        <v>6</v>
      </c>
      <c r="E37" s="86">
        <v>18.2</v>
      </c>
      <c r="F37" s="200" t="s">
        <v>105</v>
      </c>
      <c r="G37" s="44">
        <f t="shared" si="3"/>
        <v>109.19999999999999</v>
      </c>
      <c r="H37" s="194">
        <v>2</v>
      </c>
      <c r="I37" s="37">
        <f t="shared" si="4"/>
        <v>36.4</v>
      </c>
      <c r="J37" s="96">
        <v>2</v>
      </c>
      <c r="K37" s="46">
        <f t="shared" si="5"/>
        <v>36.4</v>
      </c>
      <c r="L37" s="194"/>
      <c r="M37" s="37">
        <f t="shared" si="6"/>
        <v>0</v>
      </c>
      <c r="N37" s="96">
        <v>2</v>
      </c>
      <c r="O37" s="32">
        <f t="shared" si="7"/>
        <v>36.4</v>
      </c>
      <c r="P37" s="28"/>
      <c r="Q37" s="28"/>
    </row>
    <row r="38" spans="1:17" x14ac:dyDescent="0.25">
      <c r="A38" s="33">
        <v>26</v>
      </c>
      <c r="B38" s="42" t="s">
        <v>1593</v>
      </c>
      <c r="C38" s="40"/>
      <c r="D38" s="35">
        <f t="shared" si="2"/>
        <v>12</v>
      </c>
      <c r="E38" s="86">
        <v>9.1</v>
      </c>
      <c r="F38" s="200" t="s">
        <v>105</v>
      </c>
      <c r="G38" s="44">
        <f t="shared" si="3"/>
        <v>109.19999999999999</v>
      </c>
      <c r="H38" s="194">
        <v>3</v>
      </c>
      <c r="I38" s="37">
        <f t="shared" si="4"/>
        <v>27.299999999999997</v>
      </c>
      <c r="J38" s="96">
        <v>3</v>
      </c>
      <c r="K38" s="46">
        <f t="shared" si="5"/>
        <v>27.299999999999997</v>
      </c>
      <c r="L38" s="194">
        <v>3</v>
      </c>
      <c r="M38" s="37">
        <f t="shared" si="6"/>
        <v>27.299999999999997</v>
      </c>
      <c r="N38" s="96">
        <v>3</v>
      </c>
      <c r="O38" s="32">
        <f t="shared" si="7"/>
        <v>27.299999999999997</v>
      </c>
      <c r="P38" s="28">
        <f t="shared" si="0"/>
        <v>12</v>
      </c>
      <c r="Q38" s="28">
        <f t="shared" si="1"/>
        <v>0</v>
      </c>
    </row>
    <row r="39" spans="1:17" x14ac:dyDescent="0.25">
      <c r="A39" s="33">
        <v>27</v>
      </c>
      <c r="B39" s="42" t="s">
        <v>1594</v>
      </c>
      <c r="C39" s="40"/>
      <c r="D39" s="35">
        <f t="shared" si="2"/>
        <v>12</v>
      </c>
      <c r="E39" s="86">
        <v>18.2</v>
      </c>
      <c r="F39" s="200" t="s">
        <v>105</v>
      </c>
      <c r="G39" s="44">
        <f t="shared" si="3"/>
        <v>218.39999999999998</v>
      </c>
      <c r="H39" s="194">
        <v>3</v>
      </c>
      <c r="I39" s="37">
        <f t="shared" si="4"/>
        <v>54.599999999999994</v>
      </c>
      <c r="J39" s="96">
        <v>3</v>
      </c>
      <c r="K39" s="46">
        <f t="shared" si="5"/>
        <v>54.599999999999994</v>
      </c>
      <c r="L39" s="194">
        <v>3</v>
      </c>
      <c r="M39" s="37">
        <f t="shared" si="6"/>
        <v>54.599999999999994</v>
      </c>
      <c r="N39" s="96">
        <v>3</v>
      </c>
      <c r="O39" s="32">
        <f t="shared" si="7"/>
        <v>54.599999999999994</v>
      </c>
      <c r="P39" s="28">
        <f t="shared" si="0"/>
        <v>12</v>
      </c>
      <c r="Q39" s="28">
        <f t="shared" si="1"/>
        <v>0</v>
      </c>
    </row>
    <row r="40" spans="1:17" x14ac:dyDescent="0.25">
      <c r="A40" s="33">
        <v>28</v>
      </c>
      <c r="B40" s="42" t="s">
        <v>2710</v>
      </c>
      <c r="C40" s="40"/>
      <c r="D40" s="35">
        <f t="shared" si="2"/>
        <v>3</v>
      </c>
      <c r="E40" s="86">
        <v>50.96</v>
      </c>
      <c r="F40" s="200" t="s">
        <v>2711</v>
      </c>
      <c r="G40" s="44">
        <f t="shared" si="3"/>
        <v>152.88</v>
      </c>
      <c r="H40" s="194"/>
      <c r="I40" s="37">
        <f t="shared" si="4"/>
        <v>0</v>
      </c>
      <c r="J40" s="96">
        <v>1</v>
      </c>
      <c r="K40" s="46">
        <f t="shared" si="5"/>
        <v>50.96</v>
      </c>
      <c r="L40" s="194">
        <v>1</v>
      </c>
      <c r="M40" s="37">
        <f t="shared" si="6"/>
        <v>50.96</v>
      </c>
      <c r="N40" s="96">
        <v>1</v>
      </c>
      <c r="O40" s="32">
        <f t="shared" si="7"/>
        <v>50.96</v>
      </c>
      <c r="P40" s="28"/>
      <c r="Q40" s="28"/>
    </row>
    <row r="41" spans="1:17" x14ac:dyDescent="0.25">
      <c r="A41" s="33">
        <v>29</v>
      </c>
      <c r="B41" s="42" t="s">
        <v>1595</v>
      </c>
      <c r="C41" s="40"/>
      <c r="D41" s="35">
        <f t="shared" si="2"/>
        <v>7</v>
      </c>
      <c r="E41" s="86">
        <v>360</v>
      </c>
      <c r="F41" s="200" t="s">
        <v>101</v>
      </c>
      <c r="G41" s="44">
        <f t="shared" si="3"/>
        <v>2520</v>
      </c>
      <c r="H41" s="194">
        <v>2</v>
      </c>
      <c r="I41" s="37">
        <f t="shared" si="4"/>
        <v>720</v>
      </c>
      <c r="J41" s="96">
        <v>2</v>
      </c>
      <c r="K41" s="46">
        <f t="shared" si="5"/>
        <v>720</v>
      </c>
      <c r="L41" s="194">
        <v>1</v>
      </c>
      <c r="M41" s="37">
        <f t="shared" si="6"/>
        <v>360</v>
      </c>
      <c r="N41" s="96">
        <v>2</v>
      </c>
      <c r="O41" s="32">
        <f t="shared" si="7"/>
        <v>720</v>
      </c>
      <c r="P41" s="28">
        <f t="shared" si="0"/>
        <v>7</v>
      </c>
      <c r="Q41" s="28">
        <f t="shared" si="1"/>
        <v>0</v>
      </c>
    </row>
    <row r="42" spans="1:17" x14ac:dyDescent="0.25">
      <c r="A42" s="33">
        <v>30</v>
      </c>
      <c r="B42" s="42" t="s">
        <v>2712</v>
      </c>
      <c r="C42" s="40"/>
      <c r="D42" s="35">
        <f t="shared" si="2"/>
        <v>6</v>
      </c>
      <c r="E42" s="86">
        <v>72.489999999999995</v>
      </c>
      <c r="F42" s="200"/>
      <c r="G42" s="44">
        <f t="shared" si="3"/>
        <v>434.93999999999994</v>
      </c>
      <c r="H42" s="194">
        <v>2</v>
      </c>
      <c r="I42" s="37">
        <f t="shared" si="4"/>
        <v>144.97999999999999</v>
      </c>
      <c r="J42" s="96"/>
      <c r="K42" s="46">
        <f t="shared" si="5"/>
        <v>0</v>
      </c>
      <c r="L42" s="194">
        <v>2</v>
      </c>
      <c r="M42" s="37">
        <f t="shared" si="6"/>
        <v>144.97999999999999</v>
      </c>
      <c r="N42" s="96">
        <v>2</v>
      </c>
      <c r="O42" s="32">
        <f t="shared" si="7"/>
        <v>144.97999999999999</v>
      </c>
      <c r="P42" s="28"/>
      <c r="Q42" s="28"/>
    </row>
    <row r="43" spans="1:17" x14ac:dyDescent="0.25">
      <c r="A43" s="33">
        <v>31</v>
      </c>
      <c r="B43" s="42" t="s">
        <v>179</v>
      </c>
      <c r="C43" s="40"/>
      <c r="D43" s="35">
        <f t="shared" si="2"/>
        <v>10</v>
      </c>
      <c r="E43" s="86">
        <v>15.48</v>
      </c>
      <c r="F43" s="200" t="s">
        <v>101</v>
      </c>
      <c r="G43" s="44">
        <f t="shared" si="3"/>
        <v>154.80000000000001</v>
      </c>
      <c r="H43" s="194">
        <v>5</v>
      </c>
      <c r="I43" s="37">
        <f t="shared" si="4"/>
        <v>77.400000000000006</v>
      </c>
      <c r="J43" s="96"/>
      <c r="K43" s="46">
        <f t="shared" si="5"/>
        <v>0</v>
      </c>
      <c r="L43" s="194">
        <v>5</v>
      </c>
      <c r="M43" s="37">
        <f t="shared" si="6"/>
        <v>77.400000000000006</v>
      </c>
      <c r="N43" s="96"/>
      <c r="O43" s="32">
        <f t="shared" si="7"/>
        <v>0</v>
      </c>
      <c r="P43" s="28">
        <f t="shared" si="0"/>
        <v>10</v>
      </c>
      <c r="Q43" s="28">
        <f t="shared" si="1"/>
        <v>0</v>
      </c>
    </row>
    <row r="44" spans="1:17" x14ac:dyDescent="0.25">
      <c r="A44" s="33">
        <v>32</v>
      </c>
      <c r="B44" s="42" t="s">
        <v>66</v>
      </c>
      <c r="C44" s="40"/>
      <c r="D44" s="35">
        <f t="shared" si="2"/>
        <v>8</v>
      </c>
      <c r="E44" s="86">
        <v>86.06</v>
      </c>
      <c r="F44" s="200" t="s">
        <v>277</v>
      </c>
      <c r="G44" s="44">
        <f t="shared" si="3"/>
        <v>688.48</v>
      </c>
      <c r="H44" s="194">
        <v>2</v>
      </c>
      <c r="I44" s="37">
        <f t="shared" si="4"/>
        <v>172.12</v>
      </c>
      <c r="J44" s="96">
        <v>2</v>
      </c>
      <c r="K44" s="46">
        <f t="shared" si="5"/>
        <v>172.12</v>
      </c>
      <c r="L44" s="194">
        <v>2</v>
      </c>
      <c r="M44" s="37">
        <f t="shared" si="6"/>
        <v>172.12</v>
      </c>
      <c r="N44" s="96">
        <v>2</v>
      </c>
      <c r="O44" s="32">
        <f t="shared" si="7"/>
        <v>172.12</v>
      </c>
      <c r="P44" s="28">
        <f t="shared" ref="P44:P123" si="10">N44+L44+J44+H44</f>
        <v>8</v>
      </c>
      <c r="Q44" s="28">
        <f t="shared" ref="Q44:Q123" si="11">P44-D44</f>
        <v>0</v>
      </c>
    </row>
    <row r="45" spans="1:17" x14ac:dyDescent="0.25">
      <c r="A45" s="33">
        <v>33</v>
      </c>
      <c r="B45" s="42" t="s">
        <v>1596</v>
      </c>
      <c r="C45" s="40"/>
      <c r="D45" s="35">
        <f t="shared" si="2"/>
        <v>6</v>
      </c>
      <c r="E45" s="86">
        <v>130</v>
      </c>
      <c r="F45" s="200" t="s">
        <v>101</v>
      </c>
      <c r="G45" s="44">
        <f t="shared" si="3"/>
        <v>780</v>
      </c>
      <c r="H45" s="194">
        <v>3</v>
      </c>
      <c r="I45" s="37">
        <f t="shared" si="4"/>
        <v>390</v>
      </c>
      <c r="J45" s="96"/>
      <c r="K45" s="46">
        <f t="shared" si="5"/>
        <v>0</v>
      </c>
      <c r="L45" s="194">
        <v>3</v>
      </c>
      <c r="M45" s="37">
        <f t="shared" si="6"/>
        <v>390</v>
      </c>
      <c r="N45" s="96"/>
      <c r="O45" s="32">
        <f t="shared" si="7"/>
        <v>0</v>
      </c>
      <c r="P45" s="28">
        <f t="shared" si="10"/>
        <v>6</v>
      </c>
      <c r="Q45" s="28">
        <f t="shared" si="11"/>
        <v>0</v>
      </c>
    </row>
    <row r="46" spans="1:17" x14ac:dyDescent="0.25">
      <c r="A46" s="33">
        <v>34</v>
      </c>
      <c r="B46" s="42" t="s">
        <v>394</v>
      </c>
      <c r="C46" s="40"/>
      <c r="D46" s="35">
        <f t="shared" si="2"/>
        <v>12</v>
      </c>
      <c r="E46" s="86">
        <v>30.58</v>
      </c>
      <c r="F46" s="200" t="s">
        <v>101</v>
      </c>
      <c r="G46" s="44">
        <f t="shared" si="3"/>
        <v>366.96</v>
      </c>
      <c r="H46" s="194">
        <v>3</v>
      </c>
      <c r="I46" s="37">
        <f t="shared" si="4"/>
        <v>91.74</v>
      </c>
      <c r="J46" s="96">
        <v>3</v>
      </c>
      <c r="K46" s="46">
        <f t="shared" si="5"/>
        <v>91.74</v>
      </c>
      <c r="L46" s="194">
        <v>3</v>
      </c>
      <c r="M46" s="37">
        <f t="shared" si="6"/>
        <v>91.74</v>
      </c>
      <c r="N46" s="96">
        <v>3</v>
      </c>
      <c r="O46" s="32">
        <f t="shared" si="7"/>
        <v>91.74</v>
      </c>
      <c r="P46" s="28">
        <f t="shared" si="10"/>
        <v>12</v>
      </c>
      <c r="Q46" s="28">
        <f t="shared" si="11"/>
        <v>0</v>
      </c>
    </row>
    <row r="47" spans="1:17" x14ac:dyDescent="0.25">
      <c r="A47" s="33">
        <v>35</v>
      </c>
      <c r="B47" s="42" t="s">
        <v>772</v>
      </c>
      <c r="C47" s="40"/>
      <c r="D47" s="35">
        <f t="shared" si="2"/>
        <v>3</v>
      </c>
      <c r="E47" s="86">
        <v>41.6</v>
      </c>
      <c r="F47" s="200"/>
      <c r="G47" s="44">
        <f t="shared" si="3"/>
        <v>124.80000000000001</v>
      </c>
      <c r="H47" s="194">
        <v>3</v>
      </c>
      <c r="I47" s="37">
        <f t="shared" si="4"/>
        <v>124.80000000000001</v>
      </c>
      <c r="J47" s="96"/>
      <c r="K47" s="46">
        <f t="shared" si="5"/>
        <v>0</v>
      </c>
      <c r="L47" s="194"/>
      <c r="M47" s="37">
        <f t="shared" si="6"/>
        <v>0</v>
      </c>
      <c r="N47" s="96"/>
      <c r="O47" s="32">
        <f t="shared" si="7"/>
        <v>0</v>
      </c>
      <c r="P47" s="28"/>
      <c r="Q47" s="28"/>
    </row>
    <row r="48" spans="1:17" x14ac:dyDescent="0.25">
      <c r="A48" s="33">
        <v>36</v>
      </c>
      <c r="B48" s="42" t="s">
        <v>2713</v>
      </c>
      <c r="C48" s="40"/>
      <c r="D48" s="35">
        <f t="shared" si="2"/>
        <v>2</v>
      </c>
      <c r="E48" s="86">
        <v>23.92</v>
      </c>
      <c r="F48" s="200"/>
      <c r="G48" s="44">
        <f t="shared" si="3"/>
        <v>47.84</v>
      </c>
      <c r="H48" s="194">
        <v>1</v>
      </c>
      <c r="I48" s="37">
        <f t="shared" si="4"/>
        <v>23.92</v>
      </c>
      <c r="J48" s="96"/>
      <c r="K48" s="46">
        <f t="shared" si="5"/>
        <v>0</v>
      </c>
      <c r="L48" s="194">
        <v>1</v>
      </c>
      <c r="M48" s="37">
        <f t="shared" si="6"/>
        <v>23.92</v>
      </c>
      <c r="N48" s="96"/>
      <c r="O48" s="32">
        <f t="shared" si="7"/>
        <v>0</v>
      </c>
      <c r="P48" s="28"/>
      <c r="Q48" s="28"/>
    </row>
    <row r="49" spans="1:17" x14ac:dyDescent="0.25">
      <c r="A49" s="33">
        <v>37</v>
      </c>
      <c r="B49" s="42" t="s">
        <v>2714</v>
      </c>
      <c r="C49" s="40"/>
      <c r="D49" s="35">
        <f t="shared" si="2"/>
        <v>2</v>
      </c>
      <c r="E49" s="86">
        <v>8.01</v>
      </c>
      <c r="F49" s="200"/>
      <c r="G49" s="44">
        <f t="shared" si="3"/>
        <v>16.02</v>
      </c>
      <c r="H49" s="194">
        <v>2</v>
      </c>
      <c r="I49" s="37">
        <f t="shared" si="4"/>
        <v>16.02</v>
      </c>
      <c r="J49" s="96"/>
      <c r="K49" s="46">
        <f t="shared" si="5"/>
        <v>0</v>
      </c>
      <c r="L49" s="194"/>
      <c r="M49" s="37">
        <f t="shared" si="6"/>
        <v>0</v>
      </c>
      <c r="N49" s="96"/>
      <c r="O49" s="32">
        <f t="shared" si="7"/>
        <v>0</v>
      </c>
      <c r="P49" s="28"/>
      <c r="Q49" s="28"/>
    </row>
    <row r="50" spans="1:17" x14ac:dyDescent="0.25">
      <c r="A50" s="33">
        <v>38</v>
      </c>
      <c r="B50" s="42" t="s">
        <v>236</v>
      </c>
      <c r="C50" s="40"/>
      <c r="D50" s="35">
        <f t="shared" si="2"/>
        <v>7</v>
      </c>
      <c r="E50" s="86">
        <v>37.43</v>
      </c>
      <c r="F50" s="200"/>
      <c r="G50" s="44">
        <f t="shared" si="3"/>
        <v>262.01</v>
      </c>
      <c r="H50" s="194">
        <v>2</v>
      </c>
      <c r="I50" s="37">
        <f t="shared" si="4"/>
        <v>74.86</v>
      </c>
      <c r="J50" s="96">
        <v>2</v>
      </c>
      <c r="K50" s="46">
        <f t="shared" si="5"/>
        <v>74.86</v>
      </c>
      <c r="L50" s="194">
        <v>1</v>
      </c>
      <c r="M50" s="37">
        <f t="shared" si="6"/>
        <v>37.43</v>
      </c>
      <c r="N50" s="96">
        <v>2</v>
      </c>
      <c r="O50" s="32">
        <f t="shared" si="7"/>
        <v>74.86</v>
      </c>
      <c r="P50" s="28"/>
      <c r="Q50" s="28"/>
    </row>
    <row r="51" spans="1:17" x14ac:dyDescent="0.25">
      <c r="A51" s="33">
        <v>39</v>
      </c>
      <c r="B51" s="42" t="s">
        <v>401</v>
      </c>
      <c r="C51" s="40"/>
      <c r="D51" s="35"/>
      <c r="E51" s="86">
        <v>122.98</v>
      </c>
      <c r="F51" s="200"/>
      <c r="G51" s="44">
        <f t="shared" si="3"/>
        <v>0</v>
      </c>
      <c r="H51" s="194"/>
      <c r="I51" s="37">
        <f t="shared" si="4"/>
        <v>0</v>
      </c>
      <c r="J51" s="96"/>
      <c r="K51" s="46">
        <f t="shared" si="5"/>
        <v>0</v>
      </c>
      <c r="L51" s="194"/>
      <c r="M51" s="37">
        <f t="shared" si="6"/>
        <v>0</v>
      </c>
      <c r="N51" s="96"/>
      <c r="O51" s="32">
        <f t="shared" si="7"/>
        <v>0</v>
      </c>
      <c r="P51" s="28"/>
      <c r="Q51" s="28"/>
    </row>
    <row r="52" spans="1:17" x14ac:dyDescent="0.25">
      <c r="A52" s="33">
        <v>40</v>
      </c>
      <c r="B52" s="42" t="s">
        <v>237</v>
      </c>
      <c r="C52" s="40"/>
      <c r="D52" s="35"/>
      <c r="E52" s="86">
        <v>24.84</v>
      </c>
      <c r="F52" s="200" t="s">
        <v>101</v>
      </c>
      <c r="G52" s="44">
        <f t="shared" si="3"/>
        <v>0</v>
      </c>
      <c r="H52" s="194"/>
      <c r="I52" s="37">
        <f t="shared" si="4"/>
        <v>0</v>
      </c>
      <c r="J52" s="96"/>
      <c r="K52" s="46">
        <f t="shared" si="5"/>
        <v>0</v>
      </c>
      <c r="L52" s="194"/>
      <c r="M52" s="37">
        <f t="shared" si="6"/>
        <v>0</v>
      </c>
      <c r="N52" s="96"/>
      <c r="O52" s="32">
        <f t="shared" si="7"/>
        <v>0</v>
      </c>
      <c r="P52" s="28">
        <f t="shared" si="10"/>
        <v>0</v>
      </c>
      <c r="Q52" s="28">
        <f t="shared" si="11"/>
        <v>0</v>
      </c>
    </row>
    <row r="53" spans="1:17" x14ac:dyDescent="0.25">
      <c r="A53" s="33">
        <v>41</v>
      </c>
      <c r="B53" s="42" t="s">
        <v>2715</v>
      </c>
      <c r="C53" s="40"/>
      <c r="D53" s="35"/>
      <c r="E53" s="86">
        <v>269.36</v>
      </c>
      <c r="F53" s="200"/>
      <c r="G53" s="44">
        <f t="shared" si="3"/>
        <v>0</v>
      </c>
      <c r="H53" s="194"/>
      <c r="I53" s="37">
        <f t="shared" si="4"/>
        <v>0</v>
      </c>
      <c r="J53" s="96"/>
      <c r="K53" s="46">
        <f t="shared" si="5"/>
        <v>0</v>
      </c>
      <c r="L53" s="194"/>
      <c r="M53" s="37">
        <f t="shared" si="6"/>
        <v>0</v>
      </c>
      <c r="N53" s="96"/>
      <c r="O53" s="32">
        <f t="shared" si="7"/>
        <v>0</v>
      </c>
      <c r="P53" s="28"/>
      <c r="Q53" s="28"/>
    </row>
    <row r="54" spans="1:17" x14ac:dyDescent="0.25">
      <c r="A54" s="33">
        <v>42</v>
      </c>
      <c r="B54" s="42" t="s">
        <v>1597</v>
      </c>
      <c r="C54" s="40"/>
      <c r="D54" s="35"/>
      <c r="E54" s="86">
        <v>87.36</v>
      </c>
      <c r="F54" s="200" t="s">
        <v>277</v>
      </c>
      <c r="G54" s="44">
        <f t="shared" si="3"/>
        <v>0</v>
      </c>
      <c r="H54" s="194"/>
      <c r="I54" s="37">
        <f t="shared" si="4"/>
        <v>0</v>
      </c>
      <c r="J54" s="96"/>
      <c r="K54" s="46">
        <f t="shared" si="5"/>
        <v>0</v>
      </c>
      <c r="L54" s="194"/>
      <c r="M54" s="37">
        <f t="shared" si="6"/>
        <v>0</v>
      </c>
      <c r="N54" s="96"/>
      <c r="O54" s="32">
        <f t="shared" si="7"/>
        <v>0</v>
      </c>
      <c r="P54" s="28">
        <f t="shared" si="10"/>
        <v>0</v>
      </c>
      <c r="Q54" s="28">
        <f t="shared" si="11"/>
        <v>0</v>
      </c>
    </row>
    <row r="55" spans="1:17" x14ac:dyDescent="0.25">
      <c r="A55" s="33">
        <v>43</v>
      </c>
      <c r="B55" s="42" t="s">
        <v>1598</v>
      </c>
      <c r="C55" s="40"/>
      <c r="D55" s="35"/>
      <c r="E55" s="86">
        <v>1911</v>
      </c>
      <c r="F55" s="200" t="s">
        <v>414</v>
      </c>
      <c r="G55" s="44">
        <f t="shared" si="3"/>
        <v>0</v>
      </c>
      <c r="H55" s="194"/>
      <c r="I55" s="37">
        <f t="shared" si="4"/>
        <v>0</v>
      </c>
      <c r="J55" s="96"/>
      <c r="K55" s="46">
        <f t="shared" si="5"/>
        <v>0</v>
      </c>
      <c r="L55" s="194"/>
      <c r="M55" s="37">
        <f t="shared" si="6"/>
        <v>0</v>
      </c>
      <c r="N55" s="96"/>
      <c r="O55" s="32">
        <f t="shared" si="7"/>
        <v>0</v>
      </c>
      <c r="P55" s="28">
        <f t="shared" si="10"/>
        <v>0</v>
      </c>
      <c r="Q55" s="28">
        <f t="shared" si="11"/>
        <v>0</v>
      </c>
    </row>
    <row r="56" spans="1:17" x14ac:dyDescent="0.25">
      <c r="A56" s="33">
        <v>44</v>
      </c>
      <c r="B56" s="42" t="s">
        <v>2716</v>
      </c>
      <c r="C56" s="40"/>
      <c r="D56" s="35"/>
      <c r="E56" s="86">
        <v>145.6</v>
      </c>
      <c r="F56" s="200"/>
      <c r="G56" s="44">
        <f t="shared" si="3"/>
        <v>0</v>
      </c>
      <c r="H56" s="194"/>
      <c r="I56" s="37">
        <f t="shared" si="4"/>
        <v>0</v>
      </c>
      <c r="J56" s="96"/>
      <c r="K56" s="46">
        <f t="shared" si="5"/>
        <v>0</v>
      </c>
      <c r="L56" s="194"/>
      <c r="M56" s="37">
        <f t="shared" si="6"/>
        <v>0</v>
      </c>
      <c r="N56" s="96"/>
      <c r="O56" s="32">
        <f t="shared" si="7"/>
        <v>0</v>
      </c>
      <c r="P56" s="28"/>
      <c r="Q56" s="28"/>
    </row>
    <row r="57" spans="1:17" x14ac:dyDescent="0.25">
      <c r="A57" s="33">
        <v>45</v>
      </c>
      <c r="B57" s="42" t="s">
        <v>2717</v>
      </c>
      <c r="C57" s="40"/>
      <c r="D57" s="35"/>
      <c r="E57" s="86">
        <v>110.24</v>
      </c>
      <c r="F57" s="200"/>
      <c r="G57" s="44">
        <f t="shared" si="3"/>
        <v>0</v>
      </c>
      <c r="H57" s="194"/>
      <c r="I57" s="37">
        <f t="shared" si="4"/>
        <v>0</v>
      </c>
      <c r="J57" s="96"/>
      <c r="K57" s="46">
        <f t="shared" si="5"/>
        <v>0</v>
      </c>
      <c r="L57" s="194"/>
      <c r="M57" s="37">
        <f t="shared" si="6"/>
        <v>0</v>
      </c>
      <c r="N57" s="96"/>
      <c r="O57" s="32">
        <f t="shared" si="7"/>
        <v>0</v>
      </c>
      <c r="P57" s="28"/>
      <c r="Q57" s="28"/>
    </row>
    <row r="58" spans="1:17" x14ac:dyDescent="0.25">
      <c r="A58" s="33">
        <v>46</v>
      </c>
      <c r="B58" s="42" t="s">
        <v>505</v>
      </c>
      <c r="C58" s="40"/>
      <c r="D58" s="35"/>
      <c r="E58" s="86">
        <v>49.69</v>
      </c>
      <c r="F58" s="200"/>
      <c r="G58" s="44">
        <f t="shared" si="3"/>
        <v>0</v>
      </c>
      <c r="H58" s="194"/>
      <c r="I58" s="37">
        <f t="shared" si="4"/>
        <v>0</v>
      </c>
      <c r="J58" s="96"/>
      <c r="K58" s="46">
        <f t="shared" si="5"/>
        <v>0</v>
      </c>
      <c r="L58" s="194"/>
      <c r="M58" s="37">
        <f t="shared" si="6"/>
        <v>0</v>
      </c>
      <c r="N58" s="96"/>
      <c r="O58" s="32">
        <f t="shared" si="7"/>
        <v>0</v>
      </c>
      <c r="P58" s="28"/>
      <c r="Q58" s="28"/>
    </row>
    <row r="59" spans="1:17" x14ac:dyDescent="0.25">
      <c r="A59" s="33">
        <v>47</v>
      </c>
      <c r="B59" s="42" t="s">
        <v>2718</v>
      </c>
      <c r="C59" s="40"/>
      <c r="D59" s="35"/>
      <c r="E59" s="86">
        <v>102.96</v>
      </c>
      <c r="F59" s="200"/>
      <c r="G59" s="44">
        <f t="shared" si="3"/>
        <v>0</v>
      </c>
      <c r="H59" s="194"/>
      <c r="I59" s="37">
        <f t="shared" si="4"/>
        <v>0</v>
      </c>
      <c r="J59" s="96"/>
      <c r="K59" s="46">
        <f t="shared" si="5"/>
        <v>0</v>
      </c>
      <c r="L59" s="194"/>
      <c r="M59" s="37">
        <f t="shared" si="6"/>
        <v>0</v>
      </c>
      <c r="N59" s="96"/>
      <c r="O59" s="32">
        <f t="shared" si="7"/>
        <v>0</v>
      </c>
      <c r="P59" s="28"/>
      <c r="Q59" s="28"/>
    </row>
    <row r="60" spans="1:17" x14ac:dyDescent="0.25">
      <c r="A60" s="33">
        <v>48</v>
      </c>
      <c r="B60" s="42" t="s">
        <v>267</v>
      </c>
      <c r="C60" s="40"/>
      <c r="D60" s="35"/>
      <c r="E60" s="86">
        <v>139.88</v>
      </c>
      <c r="F60" s="200" t="s">
        <v>105</v>
      </c>
      <c r="G60" s="44">
        <f t="shared" si="3"/>
        <v>0</v>
      </c>
      <c r="H60" s="194"/>
      <c r="I60" s="37">
        <f t="shared" si="4"/>
        <v>0</v>
      </c>
      <c r="J60" s="96"/>
      <c r="K60" s="46">
        <f t="shared" si="5"/>
        <v>0</v>
      </c>
      <c r="L60" s="194"/>
      <c r="M60" s="37">
        <f t="shared" si="6"/>
        <v>0</v>
      </c>
      <c r="N60" s="96"/>
      <c r="O60" s="32">
        <f t="shared" si="7"/>
        <v>0</v>
      </c>
      <c r="P60" s="28">
        <f t="shared" si="10"/>
        <v>0</v>
      </c>
      <c r="Q60" s="28">
        <f t="shared" si="11"/>
        <v>0</v>
      </c>
    </row>
    <row r="61" spans="1:17" x14ac:dyDescent="0.25">
      <c r="A61" s="33">
        <v>49</v>
      </c>
      <c r="B61" s="42" t="s">
        <v>2719</v>
      </c>
      <c r="C61" s="40"/>
      <c r="D61" s="35"/>
      <c r="E61" s="86">
        <v>23.59</v>
      </c>
      <c r="F61" s="200"/>
      <c r="G61" s="44">
        <f t="shared" si="3"/>
        <v>0</v>
      </c>
      <c r="H61" s="194"/>
      <c r="I61" s="37">
        <f t="shared" si="4"/>
        <v>0</v>
      </c>
      <c r="J61" s="96"/>
      <c r="K61" s="46">
        <f t="shared" si="5"/>
        <v>0</v>
      </c>
      <c r="L61" s="194"/>
      <c r="M61" s="37">
        <f t="shared" si="6"/>
        <v>0</v>
      </c>
      <c r="N61" s="96"/>
      <c r="O61" s="32">
        <f t="shared" si="7"/>
        <v>0</v>
      </c>
      <c r="P61" s="28"/>
      <c r="Q61" s="28"/>
    </row>
    <row r="62" spans="1:17" x14ac:dyDescent="0.25">
      <c r="A62" s="33">
        <v>50</v>
      </c>
      <c r="B62" s="42" t="s">
        <v>2720</v>
      </c>
      <c r="C62" s="40"/>
      <c r="D62" s="35"/>
      <c r="E62" s="86">
        <v>35</v>
      </c>
      <c r="F62" s="200"/>
      <c r="G62" s="44">
        <f t="shared" si="3"/>
        <v>0</v>
      </c>
      <c r="H62" s="194"/>
      <c r="I62" s="37">
        <f t="shared" si="4"/>
        <v>0</v>
      </c>
      <c r="J62" s="96"/>
      <c r="K62" s="46">
        <f t="shared" si="5"/>
        <v>0</v>
      </c>
      <c r="L62" s="194"/>
      <c r="M62" s="37">
        <f t="shared" si="6"/>
        <v>0</v>
      </c>
      <c r="N62" s="96"/>
      <c r="O62" s="32">
        <f t="shared" si="7"/>
        <v>0</v>
      </c>
      <c r="P62" s="28"/>
      <c r="Q62" s="28"/>
    </row>
    <row r="63" spans="1:17" x14ac:dyDescent="0.25">
      <c r="A63" s="33">
        <v>51</v>
      </c>
      <c r="B63" s="42" t="s">
        <v>2721</v>
      </c>
      <c r="C63" s="40"/>
      <c r="D63" s="35"/>
      <c r="E63" s="86"/>
      <c r="F63" s="200"/>
      <c r="G63" s="44">
        <f t="shared" si="3"/>
        <v>0</v>
      </c>
      <c r="H63" s="194"/>
      <c r="I63" s="37">
        <f t="shared" si="4"/>
        <v>0</v>
      </c>
      <c r="J63" s="96"/>
      <c r="K63" s="46">
        <f t="shared" si="5"/>
        <v>0</v>
      </c>
      <c r="L63" s="194"/>
      <c r="M63" s="37">
        <f t="shared" si="6"/>
        <v>0</v>
      </c>
      <c r="N63" s="96"/>
      <c r="O63" s="32">
        <f t="shared" si="7"/>
        <v>0</v>
      </c>
      <c r="P63" s="28"/>
      <c r="Q63" s="28"/>
    </row>
    <row r="64" spans="1:17" x14ac:dyDescent="0.25">
      <c r="A64" s="33">
        <v>52</v>
      </c>
      <c r="B64" s="42" t="s">
        <v>2722</v>
      </c>
      <c r="C64" s="40"/>
      <c r="D64" s="35"/>
      <c r="E64" s="86"/>
      <c r="F64" s="200"/>
      <c r="G64" s="44">
        <f t="shared" si="3"/>
        <v>0</v>
      </c>
      <c r="H64" s="194"/>
      <c r="I64" s="37">
        <f t="shared" si="4"/>
        <v>0</v>
      </c>
      <c r="J64" s="96"/>
      <c r="K64" s="46">
        <f t="shared" si="5"/>
        <v>0</v>
      </c>
      <c r="L64" s="194"/>
      <c r="M64" s="37">
        <f t="shared" si="6"/>
        <v>0</v>
      </c>
      <c r="N64" s="96"/>
      <c r="O64" s="32">
        <f t="shared" si="7"/>
        <v>0</v>
      </c>
      <c r="P64" s="28"/>
      <c r="Q64" s="28"/>
    </row>
    <row r="65" spans="1:17" x14ac:dyDescent="0.25">
      <c r="A65" s="33">
        <v>53</v>
      </c>
      <c r="B65" s="42" t="s">
        <v>1599</v>
      </c>
      <c r="C65" s="40"/>
      <c r="D65" s="35">
        <f t="shared" si="2"/>
        <v>4</v>
      </c>
      <c r="E65" s="86">
        <v>276.64</v>
      </c>
      <c r="F65" s="200" t="s">
        <v>101</v>
      </c>
      <c r="G65" s="44">
        <f t="shared" si="3"/>
        <v>1106.56</v>
      </c>
      <c r="H65" s="194">
        <v>2</v>
      </c>
      <c r="I65" s="37">
        <f t="shared" si="4"/>
        <v>553.28</v>
      </c>
      <c r="J65" s="96"/>
      <c r="K65" s="46">
        <f t="shared" si="5"/>
        <v>0</v>
      </c>
      <c r="L65" s="194">
        <v>2</v>
      </c>
      <c r="M65" s="37">
        <f t="shared" si="6"/>
        <v>553.28</v>
      </c>
      <c r="N65" s="96"/>
      <c r="O65" s="32">
        <f t="shared" si="7"/>
        <v>0</v>
      </c>
      <c r="P65" s="28">
        <f t="shared" si="10"/>
        <v>4</v>
      </c>
      <c r="Q65" s="28">
        <f t="shared" si="11"/>
        <v>0</v>
      </c>
    </row>
    <row r="66" spans="1:17" x14ac:dyDescent="0.25">
      <c r="A66" s="33">
        <v>54</v>
      </c>
      <c r="B66" s="42" t="s">
        <v>2723</v>
      </c>
      <c r="C66" s="40"/>
      <c r="D66" s="35">
        <f t="shared" si="2"/>
        <v>2</v>
      </c>
      <c r="E66" s="86">
        <v>350</v>
      </c>
      <c r="F66" s="200"/>
      <c r="G66" s="44">
        <f t="shared" si="3"/>
        <v>700</v>
      </c>
      <c r="H66" s="194">
        <v>2</v>
      </c>
      <c r="I66" s="37">
        <f t="shared" si="4"/>
        <v>700</v>
      </c>
      <c r="J66" s="96"/>
      <c r="K66" s="46">
        <f t="shared" si="5"/>
        <v>0</v>
      </c>
      <c r="L66" s="194"/>
      <c r="M66" s="37">
        <f t="shared" si="6"/>
        <v>0</v>
      </c>
      <c r="N66" s="96"/>
      <c r="O66" s="32">
        <f t="shared" si="7"/>
        <v>0</v>
      </c>
      <c r="P66" s="28"/>
      <c r="Q66" s="28"/>
    </row>
    <row r="67" spans="1:17" x14ac:dyDescent="0.25">
      <c r="A67" s="33">
        <v>55</v>
      </c>
      <c r="B67" s="42" t="s">
        <v>2724</v>
      </c>
      <c r="C67" s="40"/>
      <c r="D67" s="35">
        <f t="shared" si="2"/>
        <v>1</v>
      </c>
      <c r="E67" s="86"/>
      <c r="F67" s="200"/>
      <c r="G67" s="44">
        <f t="shared" si="3"/>
        <v>0</v>
      </c>
      <c r="H67" s="194">
        <v>1</v>
      </c>
      <c r="I67" s="37">
        <f t="shared" si="4"/>
        <v>0</v>
      </c>
      <c r="J67" s="96"/>
      <c r="K67" s="46">
        <f t="shared" si="5"/>
        <v>0</v>
      </c>
      <c r="L67" s="194"/>
      <c r="M67" s="37">
        <f t="shared" si="6"/>
        <v>0</v>
      </c>
      <c r="N67" s="96"/>
      <c r="O67" s="32">
        <f t="shared" si="7"/>
        <v>0</v>
      </c>
      <c r="P67" s="28"/>
      <c r="Q67" s="28"/>
    </row>
    <row r="68" spans="1:17" x14ac:dyDescent="0.25">
      <c r="A68" s="33">
        <v>56</v>
      </c>
      <c r="B68" s="42" t="s">
        <v>2725</v>
      </c>
      <c r="C68" s="40"/>
      <c r="D68" s="35"/>
      <c r="E68" s="86">
        <v>50</v>
      </c>
      <c r="F68" s="200"/>
      <c r="G68" s="44">
        <f t="shared" si="3"/>
        <v>0</v>
      </c>
      <c r="H68" s="194"/>
      <c r="I68" s="37">
        <f t="shared" si="4"/>
        <v>0</v>
      </c>
      <c r="J68" s="96"/>
      <c r="K68" s="46">
        <f t="shared" si="5"/>
        <v>0</v>
      </c>
      <c r="L68" s="194"/>
      <c r="M68" s="37">
        <f t="shared" si="6"/>
        <v>0</v>
      </c>
      <c r="N68" s="96"/>
      <c r="O68" s="32">
        <f t="shared" si="7"/>
        <v>0</v>
      </c>
      <c r="P68" s="28"/>
      <c r="Q68" s="28"/>
    </row>
    <row r="69" spans="1:17" x14ac:dyDescent="0.25">
      <c r="A69" s="33">
        <v>57</v>
      </c>
      <c r="B69" s="42" t="s">
        <v>174</v>
      </c>
      <c r="C69" s="40"/>
      <c r="D69" s="35">
        <f t="shared" si="2"/>
        <v>120</v>
      </c>
      <c r="E69" s="86">
        <v>69.78</v>
      </c>
      <c r="F69" s="200" t="s">
        <v>101</v>
      </c>
      <c r="G69" s="44">
        <f t="shared" si="3"/>
        <v>8373.6</v>
      </c>
      <c r="H69" s="194">
        <v>30</v>
      </c>
      <c r="I69" s="37">
        <f t="shared" si="4"/>
        <v>2093.4</v>
      </c>
      <c r="J69" s="96">
        <v>30</v>
      </c>
      <c r="K69" s="46">
        <f t="shared" si="5"/>
        <v>2093.4</v>
      </c>
      <c r="L69" s="194">
        <v>30</v>
      </c>
      <c r="M69" s="37">
        <f t="shared" si="6"/>
        <v>2093.4</v>
      </c>
      <c r="N69" s="96">
        <v>30</v>
      </c>
      <c r="O69" s="32">
        <f t="shared" si="7"/>
        <v>2093.4</v>
      </c>
      <c r="P69" s="28">
        <f t="shared" si="10"/>
        <v>120</v>
      </c>
      <c r="Q69" s="28">
        <f t="shared" si="11"/>
        <v>0</v>
      </c>
    </row>
    <row r="70" spans="1:17" x14ac:dyDescent="0.25">
      <c r="A70" s="33">
        <v>58</v>
      </c>
      <c r="B70" s="42" t="s">
        <v>2726</v>
      </c>
      <c r="C70" s="40"/>
      <c r="D70" s="35">
        <f t="shared" si="2"/>
        <v>12</v>
      </c>
      <c r="E70" s="86">
        <v>408.14</v>
      </c>
      <c r="F70" s="200" t="s">
        <v>45</v>
      </c>
      <c r="G70" s="44">
        <f t="shared" si="3"/>
        <v>4897.68</v>
      </c>
      <c r="H70" s="194">
        <v>3</v>
      </c>
      <c r="I70" s="37">
        <f t="shared" si="4"/>
        <v>1224.42</v>
      </c>
      <c r="J70" s="96">
        <v>3</v>
      </c>
      <c r="K70" s="46">
        <f t="shared" si="5"/>
        <v>1224.42</v>
      </c>
      <c r="L70" s="194">
        <v>3</v>
      </c>
      <c r="M70" s="37">
        <f t="shared" si="6"/>
        <v>1224.42</v>
      </c>
      <c r="N70" s="96">
        <v>3</v>
      </c>
      <c r="O70" s="32">
        <f t="shared" si="7"/>
        <v>1224.42</v>
      </c>
      <c r="P70" s="28">
        <f t="shared" si="10"/>
        <v>12</v>
      </c>
      <c r="Q70" s="28">
        <f t="shared" si="11"/>
        <v>0</v>
      </c>
    </row>
    <row r="71" spans="1:17" x14ac:dyDescent="0.25">
      <c r="A71" s="33">
        <v>59</v>
      </c>
      <c r="B71" s="42" t="s">
        <v>1600</v>
      </c>
      <c r="C71" s="40"/>
      <c r="D71" s="35">
        <f t="shared" si="2"/>
        <v>12</v>
      </c>
      <c r="E71" s="86">
        <v>518.08000000000004</v>
      </c>
      <c r="F71" s="200"/>
      <c r="G71" s="44">
        <f t="shared" si="3"/>
        <v>6216.9600000000009</v>
      </c>
      <c r="H71" s="194">
        <v>3</v>
      </c>
      <c r="I71" s="37">
        <f t="shared" si="4"/>
        <v>1554.2400000000002</v>
      </c>
      <c r="J71" s="96">
        <v>3</v>
      </c>
      <c r="K71" s="46">
        <f t="shared" si="5"/>
        <v>1554.2400000000002</v>
      </c>
      <c r="L71" s="194">
        <v>3</v>
      </c>
      <c r="M71" s="37">
        <f t="shared" si="6"/>
        <v>1554.2400000000002</v>
      </c>
      <c r="N71" s="96">
        <v>3</v>
      </c>
      <c r="O71" s="32">
        <f t="shared" si="7"/>
        <v>1554.2400000000002</v>
      </c>
      <c r="P71" s="28"/>
      <c r="Q71" s="28"/>
    </row>
    <row r="72" spans="1:17" x14ac:dyDescent="0.25">
      <c r="A72" s="33">
        <v>60</v>
      </c>
      <c r="B72" s="42" t="s">
        <v>2727</v>
      </c>
      <c r="C72" s="40"/>
      <c r="D72" s="35">
        <f t="shared" si="2"/>
        <v>6</v>
      </c>
      <c r="E72" s="86">
        <v>738.4</v>
      </c>
      <c r="F72" s="200" t="s">
        <v>101</v>
      </c>
      <c r="G72" s="44">
        <f t="shared" si="3"/>
        <v>4430.3999999999996</v>
      </c>
      <c r="H72" s="194">
        <v>3</v>
      </c>
      <c r="I72" s="37">
        <f t="shared" si="4"/>
        <v>2215.1999999999998</v>
      </c>
      <c r="J72" s="96"/>
      <c r="K72" s="46">
        <f t="shared" si="5"/>
        <v>0</v>
      </c>
      <c r="L72" s="194">
        <v>3</v>
      </c>
      <c r="M72" s="37">
        <f t="shared" si="6"/>
        <v>2215.1999999999998</v>
      </c>
      <c r="N72" s="96"/>
      <c r="O72" s="32">
        <f t="shared" si="7"/>
        <v>0</v>
      </c>
      <c r="P72" s="28">
        <f t="shared" si="10"/>
        <v>6</v>
      </c>
      <c r="Q72" s="28">
        <f t="shared" si="11"/>
        <v>0</v>
      </c>
    </row>
    <row r="73" spans="1:17" x14ac:dyDescent="0.25">
      <c r="A73" s="33">
        <v>61</v>
      </c>
      <c r="B73" s="42" t="s">
        <v>1136</v>
      </c>
      <c r="C73" s="40"/>
      <c r="D73" s="35">
        <f t="shared" si="2"/>
        <v>12</v>
      </c>
      <c r="E73" s="86">
        <v>30.49</v>
      </c>
      <c r="F73" s="200" t="s">
        <v>101</v>
      </c>
      <c r="G73" s="44">
        <f t="shared" si="3"/>
        <v>365.88</v>
      </c>
      <c r="H73" s="194">
        <v>3</v>
      </c>
      <c r="I73" s="37">
        <f t="shared" si="4"/>
        <v>91.47</v>
      </c>
      <c r="J73" s="96">
        <v>9</v>
      </c>
      <c r="K73" s="46">
        <f t="shared" si="5"/>
        <v>274.40999999999997</v>
      </c>
      <c r="L73" s="194"/>
      <c r="M73" s="37">
        <f t="shared" si="6"/>
        <v>0</v>
      </c>
      <c r="N73" s="96"/>
      <c r="O73" s="32">
        <f t="shared" si="7"/>
        <v>0</v>
      </c>
      <c r="P73" s="28">
        <f t="shared" ref="P73" si="12">N73+L73+J73+H73</f>
        <v>12</v>
      </c>
      <c r="Q73" s="28">
        <f t="shared" ref="Q73" si="13">P73-D73</f>
        <v>0</v>
      </c>
    </row>
    <row r="74" spans="1:17" x14ac:dyDescent="0.25">
      <c r="A74" s="33">
        <v>62</v>
      </c>
      <c r="B74" s="42" t="s">
        <v>1601</v>
      </c>
      <c r="C74" s="40"/>
      <c r="D74" s="35">
        <f t="shared" si="2"/>
        <v>6</v>
      </c>
      <c r="E74" s="86">
        <v>328.64</v>
      </c>
      <c r="F74" s="200" t="s">
        <v>45</v>
      </c>
      <c r="G74" s="44">
        <f t="shared" si="3"/>
        <v>1971.84</v>
      </c>
      <c r="H74" s="194">
        <v>3</v>
      </c>
      <c r="I74" s="37">
        <f t="shared" si="4"/>
        <v>985.92</v>
      </c>
      <c r="J74" s="96"/>
      <c r="K74" s="46">
        <f t="shared" si="5"/>
        <v>0</v>
      </c>
      <c r="L74" s="194">
        <v>3</v>
      </c>
      <c r="M74" s="37">
        <f t="shared" si="6"/>
        <v>985.92</v>
      </c>
      <c r="N74" s="96"/>
      <c r="O74" s="32">
        <f t="shared" si="7"/>
        <v>0</v>
      </c>
      <c r="P74" s="28">
        <f t="shared" si="10"/>
        <v>6</v>
      </c>
      <c r="Q74" s="28">
        <f t="shared" si="11"/>
        <v>0</v>
      </c>
    </row>
    <row r="75" spans="1:17" x14ac:dyDescent="0.25">
      <c r="A75" s="33">
        <v>63</v>
      </c>
      <c r="B75" s="42" t="s">
        <v>1602</v>
      </c>
      <c r="C75" s="40"/>
      <c r="D75" s="35">
        <f t="shared" si="2"/>
        <v>12</v>
      </c>
      <c r="E75" s="86">
        <v>410.8</v>
      </c>
      <c r="F75" s="200" t="s">
        <v>45</v>
      </c>
      <c r="G75" s="44">
        <f t="shared" si="3"/>
        <v>4929.6000000000004</v>
      </c>
      <c r="H75" s="194">
        <v>3</v>
      </c>
      <c r="I75" s="37">
        <f t="shared" si="4"/>
        <v>1232.4000000000001</v>
      </c>
      <c r="J75" s="96">
        <v>3</v>
      </c>
      <c r="K75" s="46">
        <f t="shared" si="5"/>
        <v>1232.4000000000001</v>
      </c>
      <c r="L75" s="194">
        <v>3</v>
      </c>
      <c r="M75" s="37">
        <f t="shared" si="6"/>
        <v>1232.4000000000001</v>
      </c>
      <c r="N75" s="96">
        <v>3</v>
      </c>
      <c r="O75" s="32">
        <f t="shared" si="7"/>
        <v>1232.4000000000001</v>
      </c>
      <c r="P75" s="28">
        <f t="shared" si="10"/>
        <v>12</v>
      </c>
      <c r="Q75" s="28">
        <f t="shared" si="11"/>
        <v>0</v>
      </c>
    </row>
    <row r="76" spans="1:17" x14ac:dyDescent="0.25">
      <c r="A76" s="33">
        <v>64</v>
      </c>
      <c r="B76" s="42" t="s">
        <v>1603</v>
      </c>
      <c r="C76" s="40"/>
      <c r="D76" s="35">
        <f t="shared" si="2"/>
        <v>13</v>
      </c>
      <c r="E76" s="86">
        <v>11.11</v>
      </c>
      <c r="F76" s="200" t="s">
        <v>101</v>
      </c>
      <c r="G76" s="44">
        <f t="shared" si="3"/>
        <v>144.43</v>
      </c>
      <c r="H76" s="194">
        <v>6</v>
      </c>
      <c r="I76" s="37">
        <f t="shared" si="4"/>
        <v>66.66</v>
      </c>
      <c r="J76" s="96">
        <v>3</v>
      </c>
      <c r="K76" s="46">
        <f t="shared" si="5"/>
        <v>33.33</v>
      </c>
      <c r="L76" s="194">
        <v>4</v>
      </c>
      <c r="M76" s="37">
        <f t="shared" si="6"/>
        <v>44.44</v>
      </c>
      <c r="N76" s="96"/>
      <c r="O76" s="32">
        <f t="shared" si="7"/>
        <v>0</v>
      </c>
      <c r="P76" s="28">
        <f t="shared" si="10"/>
        <v>13</v>
      </c>
      <c r="Q76" s="28">
        <f t="shared" si="11"/>
        <v>0</v>
      </c>
    </row>
    <row r="77" spans="1:17" x14ac:dyDescent="0.25">
      <c r="A77" s="33">
        <v>65</v>
      </c>
      <c r="B77" s="42" t="s">
        <v>1604</v>
      </c>
      <c r="C77" s="40"/>
      <c r="D77" s="35">
        <f t="shared" si="2"/>
        <v>24</v>
      </c>
      <c r="E77" s="86">
        <v>78.92</v>
      </c>
      <c r="F77" s="200" t="s">
        <v>45</v>
      </c>
      <c r="G77" s="44">
        <f t="shared" si="3"/>
        <v>1894.08</v>
      </c>
      <c r="H77" s="194">
        <v>6</v>
      </c>
      <c r="I77" s="37">
        <f t="shared" si="4"/>
        <v>473.52</v>
      </c>
      <c r="J77" s="96">
        <v>6</v>
      </c>
      <c r="K77" s="46">
        <f t="shared" si="5"/>
        <v>473.52</v>
      </c>
      <c r="L77" s="194">
        <v>6</v>
      </c>
      <c r="M77" s="37">
        <f t="shared" si="6"/>
        <v>473.52</v>
      </c>
      <c r="N77" s="96">
        <v>6</v>
      </c>
      <c r="O77" s="32">
        <f t="shared" si="7"/>
        <v>473.52</v>
      </c>
      <c r="P77" s="28">
        <f t="shared" si="10"/>
        <v>24</v>
      </c>
      <c r="Q77" s="28">
        <f t="shared" si="11"/>
        <v>0</v>
      </c>
    </row>
    <row r="78" spans="1:17" x14ac:dyDescent="0.25">
      <c r="A78" s="33">
        <v>66</v>
      </c>
      <c r="B78" s="42" t="s">
        <v>574</v>
      </c>
      <c r="C78" s="40"/>
      <c r="D78" s="35">
        <f t="shared" ref="D78:D119" si="14">H78+J78+L78+N78</f>
        <v>6</v>
      </c>
      <c r="E78" s="86">
        <v>70.61</v>
      </c>
      <c r="F78" s="200"/>
      <c r="G78" s="44">
        <f t="shared" ref="G78:G126" si="15">E78*D78</f>
        <v>423.65999999999997</v>
      </c>
      <c r="H78" s="194"/>
      <c r="I78" s="37">
        <f t="shared" ref="I78:I126" si="16">H78*E78</f>
        <v>0</v>
      </c>
      <c r="J78" s="96">
        <v>6</v>
      </c>
      <c r="K78" s="46">
        <f t="shared" ref="K78:K126" si="17">J78*E78</f>
        <v>423.65999999999997</v>
      </c>
      <c r="L78" s="194"/>
      <c r="M78" s="37">
        <f t="shared" ref="M78:M126" si="18">L78*E78</f>
        <v>0</v>
      </c>
      <c r="N78" s="96"/>
      <c r="O78" s="32">
        <f t="shared" ref="O78:O126" si="19">N78*E78</f>
        <v>0</v>
      </c>
      <c r="P78" s="28"/>
      <c r="Q78" s="28"/>
    </row>
    <row r="79" spans="1:17" x14ac:dyDescent="0.25">
      <c r="A79" s="33">
        <v>67</v>
      </c>
      <c r="B79" s="42" t="s">
        <v>2728</v>
      </c>
      <c r="C79" s="40"/>
      <c r="D79" s="35"/>
      <c r="E79" s="86">
        <v>70.61</v>
      </c>
      <c r="F79" s="200"/>
      <c r="G79" s="44">
        <f t="shared" si="15"/>
        <v>0</v>
      </c>
      <c r="H79" s="194"/>
      <c r="I79" s="37">
        <f t="shared" si="16"/>
        <v>0</v>
      </c>
      <c r="J79" s="96"/>
      <c r="K79" s="46">
        <f t="shared" si="17"/>
        <v>0</v>
      </c>
      <c r="L79" s="194"/>
      <c r="M79" s="37">
        <f t="shared" si="18"/>
        <v>0</v>
      </c>
      <c r="N79" s="96"/>
      <c r="O79" s="32">
        <f t="shared" si="19"/>
        <v>0</v>
      </c>
      <c r="P79" s="28"/>
      <c r="Q79" s="28"/>
    </row>
    <row r="80" spans="1:17" x14ac:dyDescent="0.25">
      <c r="A80" s="33">
        <v>68</v>
      </c>
      <c r="B80" s="42" t="s">
        <v>2729</v>
      </c>
      <c r="C80" s="40"/>
      <c r="D80" s="35"/>
      <c r="E80" s="86">
        <v>12.48</v>
      </c>
      <c r="F80" s="200"/>
      <c r="G80" s="44">
        <f t="shared" si="15"/>
        <v>0</v>
      </c>
      <c r="H80" s="194"/>
      <c r="I80" s="37">
        <f t="shared" si="16"/>
        <v>0</v>
      </c>
      <c r="J80" s="96"/>
      <c r="K80" s="46">
        <f t="shared" si="17"/>
        <v>0</v>
      </c>
      <c r="L80" s="194"/>
      <c r="M80" s="37">
        <f t="shared" si="18"/>
        <v>0</v>
      </c>
      <c r="N80" s="96"/>
      <c r="O80" s="32">
        <f t="shared" si="19"/>
        <v>0</v>
      </c>
      <c r="P80" s="28"/>
      <c r="Q80" s="28"/>
    </row>
    <row r="81" spans="1:17" x14ac:dyDescent="0.25">
      <c r="A81" s="33">
        <v>69</v>
      </c>
      <c r="B81" s="42" t="s">
        <v>2730</v>
      </c>
      <c r="C81" s="40"/>
      <c r="D81" s="35"/>
      <c r="E81" s="86">
        <v>16.64</v>
      </c>
      <c r="F81" s="200"/>
      <c r="G81" s="44">
        <f t="shared" si="15"/>
        <v>0</v>
      </c>
      <c r="H81" s="194"/>
      <c r="I81" s="37">
        <f t="shared" si="16"/>
        <v>0</v>
      </c>
      <c r="J81" s="96"/>
      <c r="K81" s="46">
        <f t="shared" si="17"/>
        <v>0</v>
      </c>
      <c r="L81" s="194"/>
      <c r="M81" s="37">
        <f t="shared" si="18"/>
        <v>0</v>
      </c>
      <c r="N81" s="96"/>
      <c r="O81" s="32">
        <f t="shared" si="19"/>
        <v>0</v>
      </c>
      <c r="P81" s="28"/>
      <c r="Q81" s="28"/>
    </row>
    <row r="82" spans="1:17" x14ac:dyDescent="0.25">
      <c r="A82" s="33">
        <v>70</v>
      </c>
      <c r="B82" s="42" t="s">
        <v>2732</v>
      </c>
      <c r="C82" s="40"/>
      <c r="D82" s="35"/>
      <c r="E82" s="86">
        <v>253.29</v>
      </c>
      <c r="F82" s="200"/>
      <c r="G82" s="44">
        <f t="shared" si="15"/>
        <v>0</v>
      </c>
      <c r="H82" s="194"/>
      <c r="I82" s="37">
        <f t="shared" si="16"/>
        <v>0</v>
      </c>
      <c r="J82" s="96"/>
      <c r="K82" s="46">
        <f t="shared" si="17"/>
        <v>0</v>
      </c>
      <c r="L82" s="194"/>
      <c r="M82" s="37">
        <f t="shared" si="18"/>
        <v>0</v>
      </c>
      <c r="N82" s="96"/>
      <c r="O82" s="32">
        <f t="shared" si="19"/>
        <v>0</v>
      </c>
      <c r="P82" s="28"/>
      <c r="Q82" s="28"/>
    </row>
    <row r="83" spans="1:17" x14ac:dyDescent="0.25">
      <c r="A83" s="33">
        <v>71</v>
      </c>
      <c r="B83" s="42" t="s">
        <v>2731</v>
      </c>
      <c r="C83" s="40"/>
      <c r="D83" s="35"/>
      <c r="E83" s="86">
        <v>291.2</v>
      </c>
      <c r="F83" s="200"/>
      <c r="G83" s="44">
        <f t="shared" si="15"/>
        <v>0</v>
      </c>
      <c r="H83" s="194"/>
      <c r="I83" s="37">
        <f t="shared" si="16"/>
        <v>0</v>
      </c>
      <c r="J83" s="96"/>
      <c r="K83" s="46">
        <f t="shared" si="17"/>
        <v>0</v>
      </c>
      <c r="L83" s="194"/>
      <c r="M83" s="37">
        <f t="shared" si="18"/>
        <v>0</v>
      </c>
      <c r="N83" s="96"/>
      <c r="O83" s="32">
        <f t="shared" si="19"/>
        <v>0</v>
      </c>
      <c r="P83" s="28"/>
      <c r="Q83" s="28"/>
    </row>
    <row r="84" spans="1:17" x14ac:dyDescent="0.25">
      <c r="A84" s="33">
        <v>72</v>
      </c>
      <c r="B84" s="42" t="s">
        <v>1605</v>
      </c>
      <c r="C84" s="40"/>
      <c r="D84" s="35">
        <f t="shared" si="14"/>
        <v>36</v>
      </c>
      <c r="E84" s="86">
        <v>171.08</v>
      </c>
      <c r="F84" s="200" t="s">
        <v>118</v>
      </c>
      <c r="G84" s="44">
        <f t="shared" si="15"/>
        <v>6158.88</v>
      </c>
      <c r="H84" s="194">
        <v>9</v>
      </c>
      <c r="I84" s="37">
        <f t="shared" si="16"/>
        <v>1539.72</v>
      </c>
      <c r="J84" s="96">
        <v>9</v>
      </c>
      <c r="K84" s="46">
        <f t="shared" si="17"/>
        <v>1539.72</v>
      </c>
      <c r="L84" s="194">
        <v>9</v>
      </c>
      <c r="M84" s="37">
        <f t="shared" si="18"/>
        <v>1539.72</v>
      </c>
      <c r="N84" s="96">
        <v>9</v>
      </c>
      <c r="O84" s="32">
        <f t="shared" si="19"/>
        <v>1539.72</v>
      </c>
      <c r="P84" s="28">
        <f t="shared" si="10"/>
        <v>36</v>
      </c>
      <c r="Q84" s="28">
        <f t="shared" si="11"/>
        <v>0</v>
      </c>
    </row>
    <row r="85" spans="1:17" x14ac:dyDescent="0.25">
      <c r="A85" s="33">
        <v>73</v>
      </c>
      <c r="B85" s="42" t="s">
        <v>1606</v>
      </c>
      <c r="C85" s="40"/>
      <c r="D85" s="35">
        <f t="shared" si="14"/>
        <v>36</v>
      </c>
      <c r="E85" s="86">
        <v>213.72</v>
      </c>
      <c r="F85" s="200" t="s">
        <v>118</v>
      </c>
      <c r="G85" s="44">
        <f t="shared" si="15"/>
        <v>7693.92</v>
      </c>
      <c r="H85" s="194">
        <v>9</v>
      </c>
      <c r="I85" s="37">
        <f t="shared" si="16"/>
        <v>1923.48</v>
      </c>
      <c r="J85" s="96">
        <v>9</v>
      </c>
      <c r="K85" s="46">
        <f t="shared" si="17"/>
        <v>1923.48</v>
      </c>
      <c r="L85" s="194">
        <v>9</v>
      </c>
      <c r="M85" s="37">
        <f t="shared" si="18"/>
        <v>1923.48</v>
      </c>
      <c r="N85" s="96">
        <v>9</v>
      </c>
      <c r="O85" s="32">
        <f t="shared" si="19"/>
        <v>1923.48</v>
      </c>
      <c r="P85" s="28">
        <f t="shared" si="10"/>
        <v>36</v>
      </c>
      <c r="Q85" s="28">
        <f t="shared" si="11"/>
        <v>0</v>
      </c>
    </row>
    <row r="86" spans="1:17" x14ac:dyDescent="0.25">
      <c r="A86" s="33">
        <v>74</v>
      </c>
      <c r="B86" s="42" t="s">
        <v>2751</v>
      </c>
      <c r="C86" s="40"/>
      <c r="D86" s="35"/>
      <c r="E86" s="86">
        <v>746.72</v>
      </c>
      <c r="F86" s="200"/>
      <c r="G86" s="44">
        <f t="shared" si="15"/>
        <v>0</v>
      </c>
      <c r="H86" s="194"/>
      <c r="I86" s="37">
        <f t="shared" si="16"/>
        <v>0</v>
      </c>
      <c r="J86" s="96"/>
      <c r="K86" s="46">
        <f t="shared" si="17"/>
        <v>0</v>
      </c>
      <c r="L86" s="194"/>
      <c r="M86" s="37">
        <f t="shared" si="18"/>
        <v>0</v>
      </c>
      <c r="N86" s="96"/>
      <c r="O86" s="32">
        <f t="shared" si="19"/>
        <v>0</v>
      </c>
      <c r="P86" s="28"/>
      <c r="Q86" s="28"/>
    </row>
    <row r="87" spans="1:17" x14ac:dyDescent="0.25">
      <c r="A87" s="33">
        <v>75</v>
      </c>
      <c r="B87" s="42" t="s">
        <v>2733</v>
      </c>
      <c r="C87" s="40"/>
      <c r="D87" s="35"/>
      <c r="E87" s="86">
        <v>217.36</v>
      </c>
      <c r="F87" s="200"/>
      <c r="G87" s="44">
        <f t="shared" si="15"/>
        <v>0</v>
      </c>
      <c r="H87" s="194"/>
      <c r="I87" s="37">
        <f t="shared" si="16"/>
        <v>0</v>
      </c>
      <c r="J87" s="96"/>
      <c r="K87" s="46">
        <f t="shared" si="17"/>
        <v>0</v>
      </c>
      <c r="L87" s="194"/>
      <c r="M87" s="37">
        <f t="shared" si="18"/>
        <v>0</v>
      </c>
      <c r="N87" s="96"/>
      <c r="O87" s="32">
        <f t="shared" si="19"/>
        <v>0</v>
      </c>
      <c r="P87" s="28"/>
      <c r="Q87" s="28"/>
    </row>
    <row r="88" spans="1:17" x14ac:dyDescent="0.25">
      <c r="A88" s="33">
        <v>76</v>
      </c>
      <c r="B88" s="42" t="s">
        <v>2734</v>
      </c>
      <c r="C88" s="40"/>
      <c r="D88" s="35"/>
      <c r="E88" s="86">
        <v>279.64</v>
      </c>
      <c r="F88" s="200"/>
      <c r="G88" s="44">
        <f t="shared" si="15"/>
        <v>0</v>
      </c>
      <c r="H88" s="194"/>
      <c r="I88" s="37">
        <f t="shared" si="16"/>
        <v>0</v>
      </c>
      <c r="J88" s="96"/>
      <c r="K88" s="46">
        <f t="shared" si="17"/>
        <v>0</v>
      </c>
      <c r="L88" s="194"/>
      <c r="M88" s="37">
        <f t="shared" si="18"/>
        <v>0</v>
      </c>
      <c r="N88" s="96"/>
      <c r="O88" s="32">
        <f t="shared" si="19"/>
        <v>0</v>
      </c>
      <c r="P88" s="28"/>
      <c r="Q88" s="28"/>
    </row>
    <row r="89" spans="1:17" x14ac:dyDescent="0.25">
      <c r="A89" s="33">
        <v>77</v>
      </c>
      <c r="B89" s="42" t="s">
        <v>2735</v>
      </c>
      <c r="C89" s="40"/>
      <c r="D89" s="35"/>
      <c r="E89" s="86">
        <v>51.88</v>
      </c>
      <c r="F89" s="200"/>
      <c r="G89" s="44">
        <f t="shared" si="15"/>
        <v>0</v>
      </c>
      <c r="H89" s="194"/>
      <c r="I89" s="37">
        <f t="shared" si="16"/>
        <v>0</v>
      </c>
      <c r="J89" s="96"/>
      <c r="K89" s="46">
        <f t="shared" si="17"/>
        <v>0</v>
      </c>
      <c r="L89" s="194"/>
      <c r="M89" s="37">
        <f t="shared" si="18"/>
        <v>0</v>
      </c>
      <c r="N89" s="96"/>
      <c r="O89" s="32">
        <f t="shared" si="19"/>
        <v>0</v>
      </c>
      <c r="P89" s="28"/>
      <c r="Q89" s="28"/>
    </row>
    <row r="90" spans="1:17" x14ac:dyDescent="0.25">
      <c r="A90" s="33">
        <v>78</v>
      </c>
      <c r="B90" s="42" t="s">
        <v>2736</v>
      </c>
      <c r="C90" s="40"/>
      <c r="D90" s="35"/>
      <c r="E90" s="86">
        <v>41.6</v>
      </c>
      <c r="F90" s="200"/>
      <c r="G90" s="44">
        <f t="shared" si="15"/>
        <v>0</v>
      </c>
      <c r="H90" s="194"/>
      <c r="I90" s="37">
        <f t="shared" si="16"/>
        <v>0</v>
      </c>
      <c r="J90" s="96"/>
      <c r="K90" s="46">
        <f t="shared" si="17"/>
        <v>0</v>
      </c>
      <c r="L90" s="194"/>
      <c r="M90" s="37">
        <f t="shared" si="18"/>
        <v>0</v>
      </c>
      <c r="N90" s="96"/>
      <c r="O90" s="32">
        <f t="shared" si="19"/>
        <v>0</v>
      </c>
      <c r="P90" s="28"/>
      <c r="Q90" s="28"/>
    </row>
    <row r="91" spans="1:17" x14ac:dyDescent="0.25">
      <c r="A91" s="33">
        <v>79</v>
      </c>
      <c r="B91" s="42" t="s">
        <v>1607</v>
      </c>
      <c r="C91" s="40"/>
      <c r="D91" s="35">
        <f t="shared" si="14"/>
        <v>12</v>
      </c>
      <c r="E91" s="86">
        <v>9.65</v>
      </c>
      <c r="F91" s="200" t="s">
        <v>101</v>
      </c>
      <c r="G91" s="44">
        <f t="shared" si="15"/>
        <v>115.80000000000001</v>
      </c>
      <c r="H91" s="194">
        <v>6</v>
      </c>
      <c r="I91" s="37">
        <f t="shared" si="16"/>
        <v>57.900000000000006</v>
      </c>
      <c r="J91" s="96">
        <v>6</v>
      </c>
      <c r="K91" s="46">
        <f t="shared" si="17"/>
        <v>57.900000000000006</v>
      </c>
      <c r="L91" s="194"/>
      <c r="M91" s="37">
        <f t="shared" si="18"/>
        <v>0</v>
      </c>
      <c r="N91" s="96"/>
      <c r="O91" s="32">
        <f t="shared" si="19"/>
        <v>0</v>
      </c>
      <c r="P91" s="28">
        <f t="shared" si="10"/>
        <v>12</v>
      </c>
      <c r="Q91" s="28">
        <f t="shared" si="11"/>
        <v>0</v>
      </c>
    </row>
    <row r="92" spans="1:17" x14ac:dyDescent="0.25">
      <c r="A92" s="33">
        <v>80</v>
      </c>
      <c r="B92" s="42" t="s">
        <v>2737</v>
      </c>
      <c r="C92" s="40"/>
      <c r="D92" s="35"/>
      <c r="E92" s="86">
        <v>37.229999999999997</v>
      </c>
      <c r="F92" s="200"/>
      <c r="G92" s="44">
        <f t="shared" si="15"/>
        <v>0</v>
      </c>
      <c r="H92" s="194"/>
      <c r="I92" s="37">
        <f t="shared" si="16"/>
        <v>0</v>
      </c>
      <c r="J92" s="96"/>
      <c r="K92" s="46">
        <f t="shared" si="17"/>
        <v>0</v>
      </c>
      <c r="L92" s="194"/>
      <c r="M92" s="37">
        <f t="shared" si="18"/>
        <v>0</v>
      </c>
      <c r="N92" s="96"/>
      <c r="O92" s="32">
        <f t="shared" si="19"/>
        <v>0</v>
      </c>
      <c r="P92" s="28"/>
      <c r="Q92" s="28"/>
    </row>
    <row r="93" spans="1:17" x14ac:dyDescent="0.25">
      <c r="A93" s="33">
        <v>81</v>
      </c>
      <c r="B93" s="42" t="s">
        <v>1608</v>
      </c>
      <c r="C93" s="40"/>
      <c r="D93" s="35">
        <f t="shared" si="14"/>
        <v>24</v>
      </c>
      <c r="E93" s="86">
        <v>5.98</v>
      </c>
      <c r="F93" s="200" t="s">
        <v>45</v>
      </c>
      <c r="G93" s="44">
        <f t="shared" si="15"/>
        <v>143.52000000000001</v>
      </c>
      <c r="H93" s="194">
        <v>6</v>
      </c>
      <c r="I93" s="37">
        <f t="shared" si="16"/>
        <v>35.880000000000003</v>
      </c>
      <c r="J93" s="96">
        <v>6</v>
      </c>
      <c r="K93" s="46">
        <f t="shared" si="17"/>
        <v>35.880000000000003</v>
      </c>
      <c r="L93" s="194">
        <v>6</v>
      </c>
      <c r="M93" s="37">
        <f t="shared" si="18"/>
        <v>35.880000000000003</v>
      </c>
      <c r="N93" s="96">
        <v>6</v>
      </c>
      <c r="O93" s="32">
        <f t="shared" si="19"/>
        <v>35.880000000000003</v>
      </c>
      <c r="P93" s="28">
        <f t="shared" si="10"/>
        <v>24</v>
      </c>
      <c r="Q93" s="28">
        <f t="shared" si="11"/>
        <v>0</v>
      </c>
    </row>
    <row r="94" spans="1:17" x14ac:dyDescent="0.25">
      <c r="A94" s="33">
        <v>82</v>
      </c>
      <c r="B94" s="42" t="s">
        <v>1609</v>
      </c>
      <c r="C94" s="40"/>
      <c r="D94" s="35">
        <f t="shared" si="14"/>
        <v>24</v>
      </c>
      <c r="E94" s="86">
        <v>12.74</v>
      </c>
      <c r="F94" s="200" t="s">
        <v>45</v>
      </c>
      <c r="G94" s="44">
        <f t="shared" si="15"/>
        <v>305.76</v>
      </c>
      <c r="H94" s="194">
        <v>6</v>
      </c>
      <c r="I94" s="37">
        <f t="shared" si="16"/>
        <v>76.44</v>
      </c>
      <c r="J94" s="96">
        <v>6</v>
      </c>
      <c r="K94" s="46">
        <f t="shared" si="17"/>
        <v>76.44</v>
      </c>
      <c r="L94" s="194">
        <v>6</v>
      </c>
      <c r="M94" s="37">
        <f t="shared" si="18"/>
        <v>76.44</v>
      </c>
      <c r="N94" s="96">
        <v>6</v>
      </c>
      <c r="O94" s="32">
        <f t="shared" si="19"/>
        <v>76.44</v>
      </c>
      <c r="P94" s="28">
        <f t="shared" si="10"/>
        <v>24</v>
      </c>
      <c r="Q94" s="28">
        <f t="shared" si="11"/>
        <v>0</v>
      </c>
    </row>
    <row r="95" spans="1:17" x14ac:dyDescent="0.25">
      <c r="A95" s="33">
        <v>83</v>
      </c>
      <c r="B95" s="42" t="s">
        <v>333</v>
      </c>
      <c r="C95" s="40"/>
      <c r="D95" s="35">
        <f t="shared" si="14"/>
        <v>36</v>
      </c>
      <c r="E95" s="86">
        <v>20.79</v>
      </c>
      <c r="F95" s="200" t="s">
        <v>45</v>
      </c>
      <c r="G95" s="44">
        <f t="shared" si="15"/>
        <v>748.43999999999994</v>
      </c>
      <c r="H95" s="194">
        <v>9</v>
      </c>
      <c r="I95" s="37">
        <f t="shared" si="16"/>
        <v>187.10999999999999</v>
      </c>
      <c r="J95" s="96">
        <v>9</v>
      </c>
      <c r="K95" s="46">
        <f t="shared" si="17"/>
        <v>187.10999999999999</v>
      </c>
      <c r="L95" s="194">
        <v>9</v>
      </c>
      <c r="M95" s="37">
        <f t="shared" si="18"/>
        <v>187.10999999999999</v>
      </c>
      <c r="N95" s="96">
        <v>9</v>
      </c>
      <c r="O95" s="32">
        <f t="shared" si="19"/>
        <v>187.10999999999999</v>
      </c>
      <c r="P95" s="28">
        <f t="shared" si="10"/>
        <v>36</v>
      </c>
      <c r="Q95" s="28">
        <f t="shared" si="11"/>
        <v>0</v>
      </c>
    </row>
    <row r="96" spans="1:17" x14ac:dyDescent="0.25">
      <c r="A96" s="33">
        <v>84</v>
      </c>
      <c r="B96" s="42" t="s">
        <v>1610</v>
      </c>
      <c r="C96" s="40"/>
      <c r="D96" s="35">
        <f t="shared" si="14"/>
        <v>36</v>
      </c>
      <c r="E96" s="86">
        <v>201.64</v>
      </c>
      <c r="F96" s="200" t="s">
        <v>185</v>
      </c>
      <c r="G96" s="44">
        <f t="shared" si="15"/>
        <v>7259.0399999999991</v>
      </c>
      <c r="H96" s="194">
        <v>9</v>
      </c>
      <c r="I96" s="37">
        <f t="shared" si="16"/>
        <v>1814.7599999999998</v>
      </c>
      <c r="J96" s="96">
        <v>9</v>
      </c>
      <c r="K96" s="46">
        <f t="shared" si="17"/>
        <v>1814.7599999999998</v>
      </c>
      <c r="L96" s="194">
        <v>9</v>
      </c>
      <c r="M96" s="37">
        <f t="shared" si="18"/>
        <v>1814.7599999999998</v>
      </c>
      <c r="N96" s="96">
        <v>9</v>
      </c>
      <c r="O96" s="32">
        <f t="shared" si="19"/>
        <v>1814.7599999999998</v>
      </c>
      <c r="P96" s="28">
        <f t="shared" si="10"/>
        <v>36</v>
      </c>
      <c r="Q96" s="28">
        <f t="shared" si="11"/>
        <v>0</v>
      </c>
    </row>
    <row r="97" spans="1:17" x14ac:dyDescent="0.25">
      <c r="A97" s="33">
        <v>85</v>
      </c>
      <c r="B97" s="42" t="s">
        <v>1611</v>
      </c>
      <c r="C97" s="40"/>
      <c r="D97" s="35">
        <f t="shared" si="14"/>
        <v>20</v>
      </c>
      <c r="E97" s="86">
        <v>96.72</v>
      </c>
      <c r="F97" s="200" t="s">
        <v>45</v>
      </c>
      <c r="G97" s="44">
        <f t="shared" si="15"/>
        <v>1934.4</v>
      </c>
      <c r="H97" s="194">
        <v>5</v>
      </c>
      <c r="I97" s="37">
        <f t="shared" si="16"/>
        <v>483.6</v>
      </c>
      <c r="J97" s="96">
        <v>5</v>
      </c>
      <c r="K97" s="46">
        <f t="shared" si="17"/>
        <v>483.6</v>
      </c>
      <c r="L97" s="194">
        <v>6</v>
      </c>
      <c r="M97" s="37">
        <f t="shared" si="18"/>
        <v>580.31999999999994</v>
      </c>
      <c r="N97" s="96">
        <v>4</v>
      </c>
      <c r="O97" s="32">
        <f t="shared" si="19"/>
        <v>386.88</v>
      </c>
      <c r="P97" s="28">
        <f t="shared" si="10"/>
        <v>20</v>
      </c>
      <c r="Q97" s="28">
        <f t="shared" si="11"/>
        <v>0</v>
      </c>
    </row>
    <row r="98" spans="1:17" x14ac:dyDescent="0.25">
      <c r="A98" s="33">
        <v>86</v>
      </c>
      <c r="B98" s="42" t="s">
        <v>1612</v>
      </c>
      <c r="C98" s="40"/>
      <c r="D98" s="35">
        <f t="shared" si="14"/>
        <v>6</v>
      </c>
      <c r="E98" s="86">
        <v>27.66</v>
      </c>
      <c r="F98" s="200" t="s">
        <v>101</v>
      </c>
      <c r="G98" s="44">
        <f t="shared" si="15"/>
        <v>165.96</v>
      </c>
      <c r="H98" s="194">
        <v>3</v>
      </c>
      <c r="I98" s="37">
        <f t="shared" si="16"/>
        <v>82.98</v>
      </c>
      <c r="J98" s="96">
        <v>3</v>
      </c>
      <c r="K98" s="46">
        <f t="shared" si="17"/>
        <v>82.98</v>
      </c>
      <c r="L98" s="194"/>
      <c r="M98" s="37">
        <f t="shared" si="18"/>
        <v>0</v>
      </c>
      <c r="N98" s="96"/>
      <c r="O98" s="32">
        <f t="shared" si="19"/>
        <v>0</v>
      </c>
      <c r="P98" s="28">
        <f t="shared" si="10"/>
        <v>6</v>
      </c>
      <c r="Q98" s="28">
        <f t="shared" si="11"/>
        <v>0</v>
      </c>
    </row>
    <row r="99" spans="1:17" x14ac:dyDescent="0.25">
      <c r="A99" s="33">
        <v>87</v>
      </c>
      <c r="B99" s="42" t="s">
        <v>1613</v>
      </c>
      <c r="C99" s="40"/>
      <c r="D99" s="35">
        <f t="shared" si="14"/>
        <v>4</v>
      </c>
      <c r="E99" s="86">
        <v>11.77</v>
      </c>
      <c r="F99" s="200" t="s">
        <v>101</v>
      </c>
      <c r="G99" s="44">
        <f t="shared" si="15"/>
        <v>47.08</v>
      </c>
      <c r="H99" s="194">
        <v>2</v>
      </c>
      <c r="I99" s="37">
        <f t="shared" si="16"/>
        <v>23.54</v>
      </c>
      <c r="J99" s="96">
        <v>2</v>
      </c>
      <c r="K99" s="46">
        <f t="shared" si="17"/>
        <v>23.54</v>
      </c>
      <c r="L99" s="194"/>
      <c r="M99" s="37">
        <f t="shared" si="18"/>
        <v>0</v>
      </c>
      <c r="N99" s="96"/>
      <c r="O99" s="32">
        <f t="shared" si="19"/>
        <v>0</v>
      </c>
      <c r="P99" s="28">
        <f t="shared" si="10"/>
        <v>4</v>
      </c>
      <c r="Q99" s="28">
        <f t="shared" si="11"/>
        <v>0</v>
      </c>
    </row>
    <row r="100" spans="1:17" x14ac:dyDescent="0.25">
      <c r="A100" s="33">
        <v>88</v>
      </c>
      <c r="B100" s="42" t="s">
        <v>235</v>
      </c>
      <c r="C100" s="40"/>
      <c r="D100" s="35">
        <f t="shared" si="14"/>
        <v>5</v>
      </c>
      <c r="E100" s="86">
        <v>27.4</v>
      </c>
      <c r="F100" s="200"/>
      <c r="G100" s="44">
        <f t="shared" si="15"/>
        <v>137</v>
      </c>
      <c r="H100" s="194">
        <v>5</v>
      </c>
      <c r="I100" s="37">
        <f t="shared" si="16"/>
        <v>137</v>
      </c>
      <c r="J100" s="96"/>
      <c r="K100" s="46">
        <f t="shared" si="17"/>
        <v>0</v>
      </c>
      <c r="L100" s="194"/>
      <c r="M100" s="37">
        <f t="shared" si="18"/>
        <v>0</v>
      </c>
      <c r="N100" s="96"/>
      <c r="O100" s="32">
        <f t="shared" si="19"/>
        <v>0</v>
      </c>
      <c r="P100" s="28"/>
      <c r="Q100" s="28"/>
    </row>
    <row r="101" spans="1:17" x14ac:dyDescent="0.25">
      <c r="A101" s="33">
        <v>89</v>
      </c>
      <c r="B101" s="42" t="s">
        <v>252</v>
      </c>
      <c r="C101" s="40"/>
      <c r="D101" s="35">
        <f t="shared" si="14"/>
        <v>10</v>
      </c>
      <c r="E101" s="86">
        <v>187.2</v>
      </c>
      <c r="F101" s="200"/>
      <c r="G101" s="44">
        <f t="shared" si="15"/>
        <v>1872</v>
      </c>
      <c r="H101" s="194">
        <v>5</v>
      </c>
      <c r="I101" s="37">
        <f t="shared" si="16"/>
        <v>936</v>
      </c>
      <c r="J101" s="96">
        <v>5</v>
      </c>
      <c r="K101" s="46">
        <f t="shared" si="17"/>
        <v>936</v>
      </c>
      <c r="L101" s="194"/>
      <c r="M101" s="37">
        <f t="shared" si="18"/>
        <v>0</v>
      </c>
      <c r="N101" s="96"/>
      <c r="O101" s="32">
        <f t="shared" si="19"/>
        <v>0</v>
      </c>
      <c r="P101" s="28"/>
      <c r="Q101" s="28"/>
    </row>
    <row r="102" spans="1:17" x14ac:dyDescent="0.25">
      <c r="A102" s="33">
        <v>90</v>
      </c>
      <c r="B102" s="42" t="s">
        <v>1614</v>
      </c>
      <c r="C102" s="40"/>
      <c r="D102" s="35">
        <f t="shared" si="14"/>
        <v>2</v>
      </c>
      <c r="E102" s="86">
        <v>131.96</v>
      </c>
      <c r="F102" s="200" t="s">
        <v>101</v>
      </c>
      <c r="G102" s="44">
        <f t="shared" si="15"/>
        <v>263.92</v>
      </c>
      <c r="H102" s="194">
        <v>1</v>
      </c>
      <c r="I102" s="37">
        <f t="shared" si="16"/>
        <v>131.96</v>
      </c>
      <c r="J102" s="96"/>
      <c r="K102" s="46">
        <f t="shared" si="17"/>
        <v>0</v>
      </c>
      <c r="L102" s="194">
        <v>1</v>
      </c>
      <c r="M102" s="37">
        <f t="shared" si="18"/>
        <v>131.96</v>
      </c>
      <c r="N102" s="96"/>
      <c r="O102" s="32">
        <f t="shared" si="19"/>
        <v>0</v>
      </c>
      <c r="P102" s="28">
        <f t="shared" si="10"/>
        <v>2</v>
      </c>
      <c r="Q102" s="28">
        <f t="shared" si="11"/>
        <v>0</v>
      </c>
    </row>
    <row r="103" spans="1:17" x14ac:dyDescent="0.25">
      <c r="A103" s="33">
        <v>91</v>
      </c>
      <c r="B103" s="42" t="s">
        <v>65</v>
      </c>
      <c r="C103" s="40"/>
      <c r="D103" s="35">
        <f t="shared" si="14"/>
        <v>2</v>
      </c>
      <c r="E103" s="86">
        <v>15.6</v>
      </c>
      <c r="F103" s="200" t="s">
        <v>280</v>
      </c>
      <c r="G103" s="44">
        <f t="shared" si="15"/>
        <v>31.2</v>
      </c>
      <c r="H103" s="194">
        <v>2</v>
      </c>
      <c r="I103" s="37">
        <f t="shared" si="16"/>
        <v>31.2</v>
      </c>
      <c r="J103" s="96"/>
      <c r="K103" s="46">
        <f t="shared" si="17"/>
        <v>0</v>
      </c>
      <c r="L103" s="194"/>
      <c r="M103" s="37">
        <f t="shared" si="18"/>
        <v>0</v>
      </c>
      <c r="N103" s="96"/>
      <c r="O103" s="32">
        <f t="shared" si="19"/>
        <v>0</v>
      </c>
      <c r="P103" s="28">
        <f t="shared" si="10"/>
        <v>2</v>
      </c>
      <c r="Q103" s="28">
        <f t="shared" si="11"/>
        <v>0</v>
      </c>
    </row>
    <row r="104" spans="1:17" x14ac:dyDescent="0.25">
      <c r="A104" s="33">
        <v>92</v>
      </c>
      <c r="B104" s="42" t="s">
        <v>1615</v>
      </c>
      <c r="C104" s="40"/>
      <c r="D104" s="35">
        <f t="shared" si="14"/>
        <v>3</v>
      </c>
      <c r="E104" s="86">
        <v>82.16</v>
      </c>
      <c r="F104" s="200" t="s">
        <v>101</v>
      </c>
      <c r="G104" s="44">
        <f t="shared" si="15"/>
        <v>246.48</v>
      </c>
      <c r="H104" s="194">
        <v>1</v>
      </c>
      <c r="I104" s="37">
        <f t="shared" si="16"/>
        <v>82.16</v>
      </c>
      <c r="J104" s="96">
        <v>1</v>
      </c>
      <c r="K104" s="46">
        <f t="shared" si="17"/>
        <v>82.16</v>
      </c>
      <c r="L104" s="194">
        <v>1</v>
      </c>
      <c r="M104" s="37">
        <f t="shared" si="18"/>
        <v>82.16</v>
      </c>
      <c r="N104" s="96"/>
      <c r="O104" s="32">
        <f t="shared" si="19"/>
        <v>0</v>
      </c>
      <c r="P104" s="28">
        <f t="shared" si="10"/>
        <v>3</v>
      </c>
      <c r="Q104" s="28">
        <f t="shared" si="11"/>
        <v>0</v>
      </c>
    </row>
    <row r="105" spans="1:17" x14ac:dyDescent="0.25">
      <c r="A105" s="33">
        <v>93</v>
      </c>
      <c r="B105" s="42" t="s">
        <v>1616</v>
      </c>
      <c r="C105" s="40"/>
      <c r="D105" s="35">
        <f t="shared" si="14"/>
        <v>4</v>
      </c>
      <c r="E105" s="86">
        <v>878.8</v>
      </c>
      <c r="F105" s="200" t="s">
        <v>414</v>
      </c>
      <c r="G105" s="44">
        <f t="shared" si="15"/>
        <v>3515.2</v>
      </c>
      <c r="H105" s="194">
        <v>1</v>
      </c>
      <c r="I105" s="37">
        <f t="shared" si="16"/>
        <v>878.8</v>
      </c>
      <c r="J105" s="96">
        <v>1</v>
      </c>
      <c r="K105" s="46">
        <f t="shared" si="17"/>
        <v>878.8</v>
      </c>
      <c r="L105" s="194">
        <v>1</v>
      </c>
      <c r="M105" s="37">
        <f t="shared" si="18"/>
        <v>878.8</v>
      </c>
      <c r="N105" s="96">
        <v>1</v>
      </c>
      <c r="O105" s="32">
        <f t="shared" si="19"/>
        <v>878.8</v>
      </c>
      <c r="P105" s="28">
        <f t="shared" si="10"/>
        <v>4</v>
      </c>
      <c r="Q105" s="28">
        <f t="shared" si="11"/>
        <v>0</v>
      </c>
    </row>
    <row r="106" spans="1:17" x14ac:dyDescent="0.25">
      <c r="A106" s="33">
        <v>94</v>
      </c>
      <c r="B106" s="42" t="s">
        <v>1617</v>
      </c>
      <c r="C106" s="40"/>
      <c r="D106" s="35">
        <f t="shared" si="14"/>
        <v>6</v>
      </c>
      <c r="E106" s="86">
        <v>18.18</v>
      </c>
      <c r="F106" s="200" t="s">
        <v>101</v>
      </c>
      <c r="G106" s="44">
        <f t="shared" si="15"/>
        <v>109.08</v>
      </c>
      <c r="H106" s="194">
        <v>3</v>
      </c>
      <c r="I106" s="37">
        <f t="shared" si="16"/>
        <v>54.54</v>
      </c>
      <c r="J106" s="96">
        <v>3</v>
      </c>
      <c r="K106" s="46">
        <f t="shared" si="17"/>
        <v>54.54</v>
      </c>
      <c r="L106" s="194"/>
      <c r="M106" s="37">
        <f t="shared" si="18"/>
        <v>0</v>
      </c>
      <c r="N106" s="96"/>
      <c r="O106" s="32">
        <f t="shared" si="19"/>
        <v>0</v>
      </c>
      <c r="P106" s="28">
        <f t="shared" si="10"/>
        <v>6</v>
      </c>
      <c r="Q106" s="28">
        <f t="shared" si="11"/>
        <v>0</v>
      </c>
    </row>
    <row r="107" spans="1:17" x14ac:dyDescent="0.25">
      <c r="A107" s="33">
        <v>95</v>
      </c>
      <c r="B107" s="42" t="s">
        <v>1618</v>
      </c>
      <c r="C107" s="40"/>
      <c r="D107" s="35">
        <f t="shared" si="14"/>
        <v>1</v>
      </c>
      <c r="E107" s="86">
        <v>55.83</v>
      </c>
      <c r="F107" s="200" t="s">
        <v>101</v>
      </c>
      <c r="G107" s="44">
        <f t="shared" si="15"/>
        <v>55.83</v>
      </c>
      <c r="H107" s="194">
        <v>1</v>
      </c>
      <c r="I107" s="37">
        <f t="shared" si="16"/>
        <v>55.83</v>
      </c>
      <c r="J107" s="96"/>
      <c r="K107" s="46">
        <f t="shared" si="17"/>
        <v>0</v>
      </c>
      <c r="L107" s="194"/>
      <c r="M107" s="37">
        <f t="shared" si="18"/>
        <v>0</v>
      </c>
      <c r="N107" s="96"/>
      <c r="O107" s="32">
        <f t="shared" si="19"/>
        <v>0</v>
      </c>
      <c r="P107" s="28">
        <f t="shared" si="10"/>
        <v>1</v>
      </c>
      <c r="Q107" s="28">
        <f t="shared" si="11"/>
        <v>0</v>
      </c>
    </row>
    <row r="108" spans="1:17" x14ac:dyDescent="0.25">
      <c r="A108" s="33">
        <v>96</v>
      </c>
      <c r="B108" s="42" t="s">
        <v>1619</v>
      </c>
      <c r="C108" s="40"/>
      <c r="D108" s="35"/>
      <c r="E108" s="86">
        <v>135.19999999999999</v>
      </c>
      <c r="F108" s="200" t="s">
        <v>414</v>
      </c>
      <c r="G108" s="44">
        <f t="shared" si="15"/>
        <v>0</v>
      </c>
      <c r="H108" s="194"/>
      <c r="I108" s="37">
        <f t="shared" si="16"/>
        <v>0</v>
      </c>
      <c r="J108" s="96"/>
      <c r="K108" s="46">
        <f t="shared" si="17"/>
        <v>0</v>
      </c>
      <c r="L108" s="194"/>
      <c r="M108" s="37">
        <f t="shared" si="18"/>
        <v>0</v>
      </c>
      <c r="N108" s="96"/>
      <c r="O108" s="32">
        <f t="shared" si="19"/>
        <v>0</v>
      </c>
      <c r="P108" s="28">
        <f t="shared" si="10"/>
        <v>0</v>
      </c>
      <c r="Q108" s="28">
        <f t="shared" si="11"/>
        <v>0</v>
      </c>
    </row>
    <row r="109" spans="1:17" x14ac:dyDescent="0.25">
      <c r="A109" s="33">
        <v>97</v>
      </c>
      <c r="B109" s="42" t="s">
        <v>2738</v>
      </c>
      <c r="C109" s="40"/>
      <c r="D109" s="35">
        <f t="shared" si="14"/>
        <v>2</v>
      </c>
      <c r="E109" s="86"/>
      <c r="F109" s="200"/>
      <c r="G109" s="44">
        <f t="shared" si="15"/>
        <v>0</v>
      </c>
      <c r="H109" s="194">
        <v>2</v>
      </c>
      <c r="I109" s="37">
        <f t="shared" si="16"/>
        <v>0</v>
      </c>
      <c r="J109" s="96"/>
      <c r="K109" s="46">
        <f t="shared" si="17"/>
        <v>0</v>
      </c>
      <c r="L109" s="194"/>
      <c r="M109" s="37">
        <f t="shared" si="18"/>
        <v>0</v>
      </c>
      <c r="N109" s="96"/>
      <c r="O109" s="32">
        <f t="shared" si="19"/>
        <v>0</v>
      </c>
      <c r="P109" s="28"/>
      <c r="Q109" s="28"/>
    </row>
    <row r="110" spans="1:17" x14ac:dyDescent="0.25">
      <c r="A110" s="33">
        <v>98</v>
      </c>
      <c r="B110" s="42" t="s">
        <v>2739</v>
      </c>
      <c r="C110" s="40"/>
      <c r="D110" s="35">
        <f t="shared" si="14"/>
        <v>34</v>
      </c>
      <c r="E110" s="86">
        <v>254.8</v>
      </c>
      <c r="F110" s="200" t="s">
        <v>372</v>
      </c>
      <c r="G110" s="44">
        <f t="shared" si="15"/>
        <v>8663.2000000000007</v>
      </c>
      <c r="H110" s="194">
        <v>9</v>
      </c>
      <c r="I110" s="37">
        <f t="shared" si="16"/>
        <v>2293.2000000000003</v>
      </c>
      <c r="J110" s="96">
        <v>8</v>
      </c>
      <c r="K110" s="46">
        <f t="shared" si="17"/>
        <v>2038.4</v>
      </c>
      <c r="L110" s="194">
        <v>8</v>
      </c>
      <c r="M110" s="37">
        <f t="shared" si="18"/>
        <v>2038.4</v>
      </c>
      <c r="N110" s="96">
        <v>9</v>
      </c>
      <c r="O110" s="32">
        <f t="shared" si="19"/>
        <v>2293.2000000000003</v>
      </c>
      <c r="P110" s="28">
        <f t="shared" si="10"/>
        <v>34</v>
      </c>
      <c r="Q110" s="28">
        <f t="shared" si="11"/>
        <v>0</v>
      </c>
    </row>
    <row r="111" spans="1:17" x14ac:dyDescent="0.25">
      <c r="A111" s="33">
        <v>99</v>
      </c>
      <c r="B111" s="42" t="s">
        <v>2740</v>
      </c>
      <c r="C111" s="40"/>
      <c r="D111" s="35">
        <f t="shared" si="14"/>
        <v>7</v>
      </c>
      <c r="E111" s="86">
        <v>254.8</v>
      </c>
      <c r="F111" s="200" t="s">
        <v>372</v>
      </c>
      <c r="G111" s="44">
        <f t="shared" si="15"/>
        <v>1783.6000000000001</v>
      </c>
      <c r="H111" s="194">
        <v>4</v>
      </c>
      <c r="I111" s="37">
        <f t="shared" si="16"/>
        <v>1019.2</v>
      </c>
      <c r="J111" s="96"/>
      <c r="K111" s="46">
        <f t="shared" si="17"/>
        <v>0</v>
      </c>
      <c r="L111" s="194">
        <v>3</v>
      </c>
      <c r="M111" s="37">
        <f t="shared" si="18"/>
        <v>764.40000000000009</v>
      </c>
      <c r="N111" s="96"/>
      <c r="O111" s="32">
        <f t="shared" si="19"/>
        <v>0</v>
      </c>
      <c r="P111" s="28">
        <f t="shared" si="10"/>
        <v>7</v>
      </c>
      <c r="Q111" s="28">
        <f t="shared" si="11"/>
        <v>0</v>
      </c>
    </row>
    <row r="112" spans="1:17" x14ac:dyDescent="0.25">
      <c r="A112" s="33">
        <v>100</v>
      </c>
      <c r="B112" s="42" t="s">
        <v>2741</v>
      </c>
      <c r="C112" s="40"/>
      <c r="D112" s="35">
        <f t="shared" si="14"/>
        <v>7</v>
      </c>
      <c r="E112" s="86">
        <v>254.8</v>
      </c>
      <c r="F112" s="200" t="s">
        <v>372</v>
      </c>
      <c r="G112" s="44">
        <f t="shared" si="15"/>
        <v>1783.6000000000001</v>
      </c>
      <c r="H112" s="194">
        <v>4</v>
      </c>
      <c r="I112" s="37">
        <f t="shared" si="16"/>
        <v>1019.2</v>
      </c>
      <c r="J112" s="96"/>
      <c r="K112" s="46">
        <f t="shared" si="17"/>
        <v>0</v>
      </c>
      <c r="L112" s="194">
        <v>3</v>
      </c>
      <c r="M112" s="37">
        <f t="shared" si="18"/>
        <v>764.40000000000009</v>
      </c>
      <c r="N112" s="96"/>
      <c r="O112" s="32">
        <f t="shared" si="19"/>
        <v>0</v>
      </c>
      <c r="P112" s="28">
        <f t="shared" si="10"/>
        <v>7</v>
      </c>
      <c r="Q112" s="28">
        <f t="shared" si="11"/>
        <v>0</v>
      </c>
    </row>
    <row r="113" spans="1:17" x14ac:dyDescent="0.25">
      <c r="A113" s="33">
        <v>101</v>
      </c>
      <c r="B113" s="42" t="s">
        <v>2742</v>
      </c>
      <c r="C113" s="40"/>
      <c r="D113" s="35">
        <f t="shared" si="14"/>
        <v>7</v>
      </c>
      <c r="E113" s="86">
        <v>254.8</v>
      </c>
      <c r="F113" s="200" t="s">
        <v>372</v>
      </c>
      <c r="G113" s="44">
        <f t="shared" si="15"/>
        <v>1783.6000000000001</v>
      </c>
      <c r="H113" s="194">
        <v>4</v>
      </c>
      <c r="I113" s="37">
        <f t="shared" si="16"/>
        <v>1019.2</v>
      </c>
      <c r="J113" s="96"/>
      <c r="K113" s="46">
        <f t="shared" si="17"/>
        <v>0</v>
      </c>
      <c r="L113" s="194">
        <v>3</v>
      </c>
      <c r="M113" s="37">
        <f t="shared" si="18"/>
        <v>764.40000000000009</v>
      </c>
      <c r="N113" s="96"/>
      <c r="O113" s="32">
        <f t="shared" si="19"/>
        <v>0</v>
      </c>
      <c r="P113" s="28">
        <f t="shared" si="10"/>
        <v>7</v>
      </c>
      <c r="Q113" s="28">
        <f t="shared" si="11"/>
        <v>0</v>
      </c>
    </row>
    <row r="114" spans="1:17" x14ac:dyDescent="0.25">
      <c r="A114" s="33">
        <v>102</v>
      </c>
      <c r="B114" s="42" t="s">
        <v>2743</v>
      </c>
      <c r="C114" s="40"/>
      <c r="D114" s="35">
        <f t="shared" si="14"/>
        <v>12</v>
      </c>
      <c r="E114" s="86"/>
      <c r="F114" s="200" t="s">
        <v>372</v>
      </c>
      <c r="G114" s="44">
        <f t="shared" si="15"/>
        <v>0</v>
      </c>
      <c r="H114" s="194">
        <v>3</v>
      </c>
      <c r="I114" s="37">
        <f t="shared" si="16"/>
        <v>0</v>
      </c>
      <c r="J114" s="96">
        <v>3</v>
      </c>
      <c r="K114" s="46">
        <f t="shared" si="17"/>
        <v>0</v>
      </c>
      <c r="L114" s="194">
        <v>3</v>
      </c>
      <c r="M114" s="37">
        <f t="shared" si="18"/>
        <v>0</v>
      </c>
      <c r="N114" s="96">
        <v>3</v>
      </c>
      <c r="O114" s="32">
        <f t="shared" si="19"/>
        <v>0</v>
      </c>
      <c r="P114" s="28">
        <f t="shared" si="10"/>
        <v>12</v>
      </c>
      <c r="Q114" s="28">
        <f t="shared" si="11"/>
        <v>0</v>
      </c>
    </row>
    <row r="115" spans="1:17" x14ac:dyDescent="0.25">
      <c r="A115" s="33">
        <v>103</v>
      </c>
      <c r="B115" s="342" t="s">
        <v>2744</v>
      </c>
      <c r="C115" s="40"/>
      <c r="D115" s="35">
        <f t="shared" si="14"/>
        <v>12</v>
      </c>
      <c r="E115" s="86"/>
      <c r="F115" s="200" t="s">
        <v>372</v>
      </c>
      <c r="G115" s="44">
        <f t="shared" si="15"/>
        <v>0</v>
      </c>
      <c r="H115" s="194">
        <v>3</v>
      </c>
      <c r="I115" s="37">
        <f t="shared" si="16"/>
        <v>0</v>
      </c>
      <c r="J115" s="96">
        <v>3</v>
      </c>
      <c r="K115" s="46">
        <f t="shared" si="17"/>
        <v>0</v>
      </c>
      <c r="L115" s="194">
        <v>3</v>
      </c>
      <c r="M115" s="37">
        <f t="shared" si="18"/>
        <v>0</v>
      </c>
      <c r="N115" s="96">
        <v>3</v>
      </c>
      <c r="O115" s="32">
        <f t="shared" si="19"/>
        <v>0</v>
      </c>
      <c r="P115" s="28">
        <f t="shared" si="10"/>
        <v>12</v>
      </c>
      <c r="Q115" s="28">
        <f t="shared" si="11"/>
        <v>0</v>
      </c>
    </row>
    <row r="116" spans="1:17" x14ac:dyDescent="0.25">
      <c r="A116" s="33">
        <v>104</v>
      </c>
      <c r="B116" s="42" t="s">
        <v>1620</v>
      </c>
      <c r="C116" s="40"/>
      <c r="D116" s="35">
        <f t="shared" si="14"/>
        <v>12</v>
      </c>
      <c r="E116" s="86">
        <v>4.42</v>
      </c>
      <c r="F116" s="200" t="s">
        <v>101</v>
      </c>
      <c r="G116" s="44">
        <f t="shared" si="15"/>
        <v>53.04</v>
      </c>
      <c r="H116" s="194">
        <v>3</v>
      </c>
      <c r="I116" s="37">
        <f t="shared" si="16"/>
        <v>13.26</v>
      </c>
      <c r="J116" s="96">
        <v>3</v>
      </c>
      <c r="K116" s="46">
        <f t="shared" si="17"/>
        <v>13.26</v>
      </c>
      <c r="L116" s="194">
        <v>3</v>
      </c>
      <c r="M116" s="37">
        <f t="shared" si="18"/>
        <v>13.26</v>
      </c>
      <c r="N116" s="96">
        <v>3</v>
      </c>
      <c r="O116" s="32">
        <f t="shared" si="19"/>
        <v>13.26</v>
      </c>
      <c r="P116" s="28">
        <f t="shared" si="10"/>
        <v>12</v>
      </c>
      <c r="Q116" s="28">
        <f t="shared" si="11"/>
        <v>0</v>
      </c>
    </row>
    <row r="117" spans="1:17" x14ac:dyDescent="0.25">
      <c r="A117" s="33">
        <v>105</v>
      </c>
      <c r="B117" s="42" t="s">
        <v>342</v>
      </c>
      <c r="C117" s="39"/>
      <c r="D117" s="35">
        <f t="shared" si="14"/>
        <v>40</v>
      </c>
      <c r="E117" s="108">
        <v>34.61</v>
      </c>
      <c r="F117" s="200" t="s">
        <v>101</v>
      </c>
      <c r="G117" s="44">
        <f t="shared" si="15"/>
        <v>1384.4</v>
      </c>
      <c r="H117" s="194">
        <v>10</v>
      </c>
      <c r="I117" s="37">
        <f t="shared" si="16"/>
        <v>346.1</v>
      </c>
      <c r="J117" s="96">
        <v>10</v>
      </c>
      <c r="K117" s="46">
        <f t="shared" si="17"/>
        <v>346.1</v>
      </c>
      <c r="L117" s="194">
        <v>10</v>
      </c>
      <c r="M117" s="37">
        <f t="shared" si="18"/>
        <v>346.1</v>
      </c>
      <c r="N117" s="96">
        <v>10</v>
      </c>
      <c r="O117" s="32">
        <f t="shared" si="19"/>
        <v>346.1</v>
      </c>
      <c r="P117" s="28">
        <f t="shared" si="10"/>
        <v>40</v>
      </c>
      <c r="Q117" s="28">
        <f t="shared" si="11"/>
        <v>0</v>
      </c>
    </row>
    <row r="118" spans="1:17" x14ac:dyDescent="0.25">
      <c r="A118" s="33">
        <v>106</v>
      </c>
      <c r="B118" s="64" t="s">
        <v>343</v>
      </c>
      <c r="C118" s="70"/>
      <c r="D118" s="35">
        <f t="shared" si="14"/>
        <v>6</v>
      </c>
      <c r="E118" s="348">
        <v>34.61</v>
      </c>
      <c r="F118" s="262" t="s">
        <v>101</v>
      </c>
      <c r="G118" s="44">
        <f t="shared" si="15"/>
        <v>207.66</v>
      </c>
      <c r="H118" s="212">
        <v>3</v>
      </c>
      <c r="I118" s="37">
        <f t="shared" si="16"/>
        <v>103.83</v>
      </c>
      <c r="J118" s="97"/>
      <c r="K118" s="46">
        <f t="shared" si="17"/>
        <v>0</v>
      </c>
      <c r="L118" s="212">
        <v>3</v>
      </c>
      <c r="M118" s="37">
        <f t="shared" si="18"/>
        <v>103.83</v>
      </c>
      <c r="N118" s="97"/>
      <c r="O118" s="32">
        <f t="shared" si="19"/>
        <v>0</v>
      </c>
      <c r="P118" s="28">
        <f t="shared" si="10"/>
        <v>6</v>
      </c>
      <c r="Q118" s="28">
        <f t="shared" si="11"/>
        <v>0</v>
      </c>
    </row>
    <row r="119" spans="1:17" x14ac:dyDescent="0.25">
      <c r="A119" s="33">
        <v>107</v>
      </c>
      <c r="B119" s="64" t="s">
        <v>344</v>
      </c>
      <c r="C119" s="70"/>
      <c r="D119" s="35">
        <f t="shared" si="14"/>
        <v>4</v>
      </c>
      <c r="E119" s="348">
        <v>34.61</v>
      </c>
      <c r="F119" s="262" t="s">
        <v>101</v>
      </c>
      <c r="G119" s="44">
        <f t="shared" si="15"/>
        <v>138.44</v>
      </c>
      <c r="H119" s="212">
        <v>2</v>
      </c>
      <c r="I119" s="37">
        <f t="shared" si="16"/>
        <v>69.22</v>
      </c>
      <c r="J119" s="97">
        <v>2</v>
      </c>
      <c r="K119" s="46">
        <f t="shared" si="17"/>
        <v>69.22</v>
      </c>
      <c r="L119" s="212"/>
      <c r="M119" s="37">
        <f t="shared" si="18"/>
        <v>0</v>
      </c>
      <c r="N119" s="97"/>
      <c r="O119" s="32">
        <f t="shared" si="19"/>
        <v>0</v>
      </c>
      <c r="P119" s="28">
        <f t="shared" si="10"/>
        <v>4</v>
      </c>
      <c r="Q119" s="28">
        <f t="shared" si="11"/>
        <v>0</v>
      </c>
    </row>
    <row r="120" spans="1:17" x14ac:dyDescent="0.25">
      <c r="A120" s="33">
        <v>108</v>
      </c>
      <c r="B120" s="64" t="s">
        <v>2404</v>
      </c>
      <c r="C120" s="70"/>
      <c r="D120" s="35"/>
      <c r="E120" s="348"/>
      <c r="F120" s="262"/>
      <c r="G120" s="44">
        <f t="shared" si="15"/>
        <v>0</v>
      </c>
      <c r="H120" s="212"/>
      <c r="I120" s="37">
        <f t="shared" si="16"/>
        <v>0</v>
      </c>
      <c r="J120" s="97"/>
      <c r="K120" s="46">
        <f t="shared" si="17"/>
        <v>0</v>
      </c>
      <c r="L120" s="212"/>
      <c r="M120" s="37">
        <f t="shared" si="18"/>
        <v>0</v>
      </c>
      <c r="N120" s="97"/>
      <c r="O120" s="32">
        <f t="shared" si="19"/>
        <v>0</v>
      </c>
      <c r="P120" s="28">
        <f t="shared" si="10"/>
        <v>0</v>
      </c>
      <c r="Q120" s="28">
        <f t="shared" si="11"/>
        <v>0</v>
      </c>
    </row>
    <row r="121" spans="1:17" x14ac:dyDescent="0.25">
      <c r="A121" s="33">
        <v>109</v>
      </c>
      <c r="B121" s="64" t="s">
        <v>2745</v>
      </c>
      <c r="C121" s="70"/>
      <c r="D121" s="35"/>
      <c r="E121" s="348"/>
      <c r="F121" s="262"/>
      <c r="G121" s="44">
        <f t="shared" si="15"/>
        <v>0</v>
      </c>
      <c r="H121" s="212"/>
      <c r="I121" s="37">
        <f t="shared" si="16"/>
        <v>0</v>
      </c>
      <c r="J121" s="97"/>
      <c r="K121" s="46">
        <f t="shared" si="17"/>
        <v>0</v>
      </c>
      <c r="L121" s="212"/>
      <c r="M121" s="37">
        <f t="shared" si="18"/>
        <v>0</v>
      </c>
      <c r="N121" s="97"/>
      <c r="O121" s="32">
        <f t="shared" si="19"/>
        <v>0</v>
      </c>
      <c r="P121" s="28">
        <f t="shared" si="10"/>
        <v>0</v>
      </c>
      <c r="Q121" s="28">
        <f t="shared" si="11"/>
        <v>0</v>
      </c>
    </row>
    <row r="122" spans="1:17" x14ac:dyDescent="0.25">
      <c r="A122" s="33">
        <v>110</v>
      </c>
      <c r="B122" s="64" t="s">
        <v>2746</v>
      </c>
      <c r="C122" s="70"/>
      <c r="D122" s="35"/>
      <c r="E122" s="348"/>
      <c r="F122" s="262"/>
      <c r="G122" s="44">
        <f t="shared" si="15"/>
        <v>0</v>
      </c>
      <c r="H122" s="212"/>
      <c r="I122" s="37">
        <f t="shared" si="16"/>
        <v>0</v>
      </c>
      <c r="J122" s="97"/>
      <c r="K122" s="46">
        <f t="shared" si="17"/>
        <v>0</v>
      </c>
      <c r="L122" s="212"/>
      <c r="M122" s="37">
        <f t="shared" si="18"/>
        <v>0</v>
      </c>
      <c r="N122" s="97"/>
      <c r="O122" s="32">
        <f t="shared" si="19"/>
        <v>0</v>
      </c>
      <c r="P122" s="28">
        <f t="shared" si="10"/>
        <v>0</v>
      </c>
      <c r="Q122" s="28">
        <f t="shared" si="11"/>
        <v>0</v>
      </c>
    </row>
    <row r="123" spans="1:17" x14ac:dyDescent="0.25">
      <c r="A123" s="33">
        <v>111</v>
      </c>
      <c r="B123" s="64" t="s">
        <v>2747</v>
      </c>
      <c r="C123" s="70"/>
      <c r="D123" s="35"/>
      <c r="E123" s="348"/>
      <c r="F123" s="262"/>
      <c r="G123" s="44">
        <f t="shared" si="15"/>
        <v>0</v>
      </c>
      <c r="H123" s="212"/>
      <c r="I123" s="37">
        <f t="shared" si="16"/>
        <v>0</v>
      </c>
      <c r="J123" s="97"/>
      <c r="K123" s="46">
        <f t="shared" si="17"/>
        <v>0</v>
      </c>
      <c r="L123" s="212"/>
      <c r="M123" s="37">
        <f t="shared" si="18"/>
        <v>0</v>
      </c>
      <c r="N123" s="97"/>
      <c r="O123" s="32">
        <f t="shared" si="19"/>
        <v>0</v>
      </c>
      <c r="P123" s="28">
        <f t="shared" si="10"/>
        <v>0</v>
      </c>
      <c r="Q123" s="28">
        <f t="shared" si="11"/>
        <v>0</v>
      </c>
    </row>
    <row r="124" spans="1:17" x14ac:dyDescent="0.25">
      <c r="A124" s="33">
        <v>112</v>
      </c>
      <c r="B124" s="64" t="s">
        <v>2748</v>
      </c>
      <c r="C124" s="70"/>
      <c r="D124" s="35"/>
      <c r="E124" s="348"/>
      <c r="F124" s="262"/>
      <c r="G124" s="44">
        <f t="shared" si="15"/>
        <v>0</v>
      </c>
      <c r="H124" s="212"/>
      <c r="I124" s="37">
        <f t="shared" si="16"/>
        <v>0</v>
      </c>
      <c r="J124" s="97"/>
      <c r="K124" s="46">
        <f t="shared" si="17"/>
        <v>0</v>
      </c>
      <c r="L124" s="212"/>
      <c r="M124" s="37">
        <f t="shared" si="18"/>
        <v>0</v>
      </c>
      <c r="N124" s="97"/>
      <c r="O124" s="32">
        <f t="shared" si="19"/>
        <v>0</v>
      </c>
      <c r="P124" s="28"/>
      <c r="Q124" s="28"/>
    </row>
    <row r="125" spans="1:17" x14ac:dyDescent="0.25">
      <c r="A125" s="33">
        <v>113</v>
      </c>
      <c r="B125" s="64" t="s">
        <v>2749</v>
      </c>
      <c r="C125" s="70"/>
      <c r="D125" s="35"/>
      <c r="E125" s="348"/>
      <c r="F125" s="262"/>
      <c r="G125" s="44">
        <f t="shared" si="15"/>
        <v>0</v>
      </c>
      <c r="H125" s="212"/>
      <c r="I125" s="37">
        <f t="shared" si="16"/>
        <v>0</v>
      </c>
      <c r="J125" s="97"/>
      <c r="K125" s="46">
        <f t="shared" si="17"/>
        <v>0</v>
      </c>
      <c r="L125" s="212"/>
      <c r="M125" s="37">
        <f t="shared" si="18"/>
        <v>0</v>
      </c>
      <c r="N125" s="97"/>
      <c r="O125" s="32">
        <f t="shared" si="19"/>
        <v>0</v>
      </c>
      <c r="P125" s="28"/>
      <c r="Q125" s="28"/>
    </row>
    <row r="126" spans="1:17" x14ac:dyDescent="0.25">
      <c r="A126" s="33">
        <v>114</v>
      </c>
      <c r="B126" s="64" t="s">
        <v>2750</v>
      </c>
      <c r="C126" s="70"/>
      <c r="D126" s="35"/>
      <c r="E126" s="348"/>
      <c r="F126" s="262"/>
      <c r="G126" s="44">
        <f t="shared" si="15"/>
        <v>0</v>
      </c>
      <c r="H126" s="212"/>
      <c r="I126" s="37">
        <f t="shared" si="16"/>
        <v>0</v>
      </c>
      <c r="J126" s="97"/>
      <c r="K126" s="46">
        <f t="shared" si="17"/>
        <v>0</v>
      </c>
      <c r="L126" s="212"/>
      <c r="M126" s="37">
        <f t="shared" si="18"/>
        <v>0</v>
      </c>
      <c r="N126" s="97"/>
      <c r="O126" s="32">
        <f t="shared" si="19"/>
        <v>0</v>
      </c>
      <c r="P126" s="28"/>
      <c r="Q126" s="28"/>
    </row>
    <row r="127" spans="1:17" x14ac:dyDescent="0.25">
      <c r="A127" s="94"/>
      <c r="B127" s="64"/>
      <c r="C127" s="70"/>
      <c r="D127" s="92"/>
      <c r="E127" s="348"/>
      <c r="F127" s="262"/>
      <c r="G127" s="263"/>
      <c r="H127" s="212"/>
      <c r="I127" s="71"/>
      <c r="J127" s="97"/>
      <c r="K127" s="69"/>
      <c r="L127" s="212"/>
      <c r="M127" s="71"/>
      <c r="N127" s="97"/>
      <c r="O127" s="73"/>
      <c r="P127" s="28"/>
      <c r="Q127" s="28"/>
    </row>
    <row r="128" spans="1:17" x14ac:dyDescent="0.25">
      <c r="A128" s="94"/>
      <c r="B128" s="64"/>
      <c r="C128" s="70"/>
      <c r="D128" s="92"/>
      <c r="E128" s="348"/>
      <c r="F128" s="262"/>
      <c r="G128" s="263"/>
      <c r="H128" s="212"/>
      <c r="I128" s="71"/>
      <c r="J128" s="97"/>
      <c r="K128" s="69"/>
      <c r="L128" s="212"/>
      <c r="M128" s="71"/>
      <c r="N128" s="97"/>
      <c r="O128" s="73"/>
      <c r="P128" s="28"/>
      <c r="Q128" s="28"/>
    </row>
    <row r="129" spans="1:17" x14ac:dyDescent="0.25">
      <c r="A129" s="94"/>
      <c r="B129" s="64"/>
      <c r="C129" s="70"/>
      <c r="D129" s="92"/>
      <c r="E129" s="348"/>
      <c r="F129" s="262"/>
      <c r="G129" s="263"/>
      <c r="H129" s="212"/>
      <c r="I129" s="71"/>
      <c r="J129" s="97"/>
      <c r="K129" s="69"/>
      <c r="L129" s="212"/>
      <c r="M129" s="71"/>
      <c r="N129" s="97"/>
      <c r="O129" s="73"/>
      <c r="P129" s="28"/>
      <c r="Q129" s="28"/>
    </row>
    <row r="130" spans="1:17" x14ac:dyDescent="0.25">
      <c r="A130" s="94"/>
      <c r="B130" s="64"/>
      <c r="C130" s="70"/>
      <c r="D130" s="92"/>
      <c r="E130" s="348"/>
      <c r="F130" s="262"/>
      <c r="G130" s="263"/>
      <c r="H130" s="212"/>
      <c r="I130" s="71"/>
      <c r="J130" s="97"/>
      <c r="K130" s="69"/>
      <c r="L130" s="212"/>
      <c r="M130" s="71"/>
      <c r="N130" s="97"/>
      <c r="O130" s="73"/>
      <c r="P130" s="28"/>
      <c r="Q130" s="28"/>
    </row>
    <row r="131" spans="1:17" x14ac:dyDescent="0.25">
      <c r="A131" s="94"/>
      <c r="B131" s="64"/>
      <c r="C131" s="70"/>
      <c r="D131" s="92"/>
      <c r="E131" s="348"/>
      <c r="F131" s="262"/>
      <c r="G131" s="263"/>
      <c r="H131" s="212"/>
      <c r="I131" s="71"/>
      <c r="J131" s="97"/>
      <c r="K131" s="69"/>
      <c r="L131" s="212"/>
      <c r="M131" s="71"/>
      <c r="N131" s="97"/>
      <c r="O131" s="73"/>
      <c r="P131" s="28"/>
      <c r="Q131" s="28"/>
    </row>
    <row r="132" spans="1:17" ht="13.5" thickBot="1" x14ac:dyDescent="0.3">
      <c r="A132" s="63"/>
      <c r="B132" s="64"/>
      <c r="C132" s="65"/>
      <c r="D132" s="66"/>
      <c r="E132" s="67"/>
      <c r="F132" s="68"/>
      <c r="G132" s="69"/>
      <c r="H132" s="70"/>
      <c r="I132" s="71"/>
      <c r="J132" s="72"/>
      <c r="K132" s="69"/>
      <c r="L132" s="70"/>
      <c r="M132" s="71"/>
      <c r="N132" s="97"/>
      <c r="O132" s="73"/>
      <c r="P132" s="28"/>
      <c r="Q132" s="28"/>
    </row>
    <row r="133" spans="1:17" ht="14.25" thickTop="1" thickBot="1" x14ac:dyDescent="0.3">
      <c r="A133" s="74"/>
      <c r="B133" s="81" t="s">
        <v>77</v>
      </c>
      <c r="C133" s="76"/>
      <c r="D133" s="77"/>
      <c r="E133" s="78"/>
      <c r="F133" s="79"/>
      <c r="G133" s="80">
        <f>SUM(G13:G132)</f>
        <v>165787.00000000006</v>
      </c>
      <c r="H133" s="76"/>
      <c r="I133" s="80">
        <f>SUM(I13:I132)</f>
        <v>50477.360000000015</v>
      </c>
      <c r="J133" s="78"/>
      <c r="K133" s="80">
        <f>SUM(K13:K132)</f>
        <v>34865.150000000009</v>
      </c>
      <c r="L133" s="76"/>
      <c r="M133" s="80">
        <f>SUM(M13:M132)</f>
        <v>44618.840000000018</v>
      </c>
      <c r="N133" s="98"/>
      <c r="O133" s="80">
        <f>SUM(O13:O132)</f>
        <v>35825.650000000009</v>
      </c>
      <c r="P133" s="28"/>
      <c r="Q133" s="28"/>
    </row>
    <row r="134" spans="1:17" ht="13.5" thickTop="1" x14ac:dyDescent="0.25">
      <c r="A134" s="8" t="s">
        <v>5</v>
      </c>
      <c r="B134" s="9"/>
      <c r="C134" s="345"/>
      <c r="D134" s="9" t="s">
        <v>6</v>
      </c>
      <c r="E134" s="9"/>
      <c r="F134" s="17"/>
      <c r="G134" s="22"/>
      <c r="H134" s="345"/>
      <c r="I134" s="22"/>
      <c r="J134" s="345"/>
      <c r="K134" s="22"/>
      <c r="L134" s="26"/>
      <c r="M134" s="23" t="s">
        <v>7</v>
      </c>
      <c r="N134" s="29"/>
      <c r="P134" s="28"/>
      <c r="Q134" s="28"/>
    </row>
    <row r="135" spans="1:17" x14ac:dyDescent="0.25">
      <c r="D135" s="8" t="s">
        <v>8</v>
      </c>
      <c r="P135" s="28"/>
      <c r="Q135" s="28"/>
    </row>
    <row r="136" spans="1:17" x14ac:dyDescent="0.25">
      <c r="P136" s="28"/>
      <c r="Q136" s="28"/>
    </row>
    <row r="137" spans="1:17" x14ac:dyDescent="0.25">
      <c r="P137" s="28"/>
      <c r="Q137" s="28"/>
    </row>
    <row r="138" spans="1:17" x14ac:dyDescent="0.25">
      <c r="A138" s="652" t="s">
        <v>9</v>
      </c>
      <c r="B138" s="652"/>
      <c r="C138" s="346"/>
      <c r="D138" s="653" t="s">
        <v>9</v>
      </c>
      <c r="E138" s="653"/>
      <c r="F138" s="653"/>
      <c r="G138" s="20"/>
      <c r="H138" s="653" t="s">
        <v>10</v>
      </c>
      <c r="I138" s="653"/>
      <c r="J138" s="653"/>
      <c r="K138" s="20"/>
      <c r="L138" s="346"/>
      <c r="M138" s="653" t="s">
        <v>25</v>
      </c>
      <c r="N138" s="653"/>
      <c r="O138" s="653"/>
      <c r="P138" s="28"/>
      <c r="Q138" s="28"/>
    </row>
    <row r="139" spans="1:17" x14ac:dyDescent="0.25">
      <c r="A139" s="654" t="s">
        <v>11</v>
      </c>
      <c r="B139" s="654"/>
      <c r="C139" s="344"/>
      <c r="D139" s="655" t="s">
        <v>12</v>
      </c>
      <c r="E139" s="655"/>
      <c r="F139" s="655"/>
      <c r="G139" s="24"/>
      <c r="H139" s="655" t="s">
        <v>13</v>
      </c>
      <c r="I139" s="655"/>
      <c r="J139" s="655"/>
      <c r="K139" s="24"/>
      <c r="L139" s="344"/>
      <c r="M139" s="655" t="s">
        <v>26</v>
      </c>
      <c r="N139" s="655"/>
      <c r="O139" s="655"/>
      <c r="P139" s="28"/>
      <c r="Q139" s="28"/>
    </row>
  </sheetData>
  <mergeCells count="25">
    <mergeCell ref="C7:G7"/>
    <mergeCell ref="A1:O1"/>
    <mergeCell ref="A2:O2"/>
    <mergeCell ref="C4:G4"/>
    <mergeCell ref="C5:G5"/>
    <mergeCell ref="C6:G6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D138:F138"/>
    <mergeCell ref="H138:J138"/>
    <mergeCell ref="M138:O138"/>
    <mergeCell ref="A139:B139"/>
    <mergeCell ref="D139:F139"/>
    <mergeCell ref="H139:J139"/>
    <mergeCell ref="M139:O139"/>
    <mergeCell ref="A138:B138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56"/>
  <sheetViews>
    <sheetView view="pageLayout" zoomScale="85" zoomScaleNormal="100" zoomScalePageLayoutView="85" workbookViewId="0">
      <selection activeCell="B58" sqref="B58"/>
    </sheetView>
  </sheetViews>
  <sheetFormatPr defaultColWidth="9.140625" defaultRowHeight="12.75" x14ac:dyDescent="0.25"/>
  <cols>
    <col min="1" max="1" width="5.42578125" style="8" customWidth="1"/>
    <col min="2" max="2" width="31.28515625" style="8" customWidth="1"/>
    <col min="3" max="4" width="8.85546875" style="4" customWidth="1"/>
    <col min="5" max="5" width="9.7109375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306"/>
      <c r="D3" s="306"/>
      <c r="F3" s="16"/>
      <c r="G3" s="20"/>
      <c r="H3" s="306"/>
      <c r="I3" s="20"/>
      <c r="J3" s="306"/>
      <c r="K3" s="20"/>
      <c r="L3" s="306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73" t="s">
        <v>1</v>
      </c>
      <c r="D4" s="673"/>
      <c r="E4" s="673"/>
      <c r="F4" s="652"/>
      <c r="G4" s="652"/>
      <c r="H4" s="652"/>
      <c r="I4" s="652"/>
      <c r="J4" s="306"/>
      <c r="K4" s="20"/>
      <c r="L4" s="306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17"/>
      <c r="G5" s="21"/>
      <c r="H5" s="305"/>
      <c r="I5" s="21"/>
      <c r="J5" s="306"/>
      <c r="K5" s="20"/>
      <c r="L5" s="306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72" t="s">
        <v>1515</v>
      </c>
      <c r="D6" s="672"/>
      <c r="E6" s="672"/>
      <c r="F6" s="17"/>
      <c r="G6" s="21"/>
      <c r="H6" s="305"/>
      <c r="I6" s="21"/>
      <c r="J6" s="306"/>
      <c r="K6" s="20"/>
      <c r="L6" s="306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3"/>
      <c r="D7" s="673"/>
      <c r="E7" s="673"/>
      <c r="F7" s="17"/>
      <c r="G7" s="21"/>
      <c r="H7" s="305"/>
      <c r="I7" s="21"/>
      <c r="J7" s="306"/>
      <c r="K7" s="20"/>
      <c r="L7" s="306"/>
      <c r="M7" s="20"/>
      <c r="N7" s="28"/>
      <c r="O7" s="20"/>
      <c r="P7" s="28"/>
      <c r="Q7" s="28"/>
    </row>
    <row r="8" spans="1:17" s="5" customFormat="1" ht="13.5" thickBot="1" x14ac:dyDescent="0.3">
      <c r="C8" s="305"/>
      <c r="D8" s="305"/>
      <c r="E8" s="305"/>
      <c r="F8" s="17"/>
      <c r="G8" s="21"/>
      <c r="H8" s="305"/>
      <c r="I8" s="21"/>
      <c r="J8" s="306"/>
      <c r="K8" s="20"/>
      <c r="L8" s="306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307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87"/>
      <c r="C12" s="50"/>
      <c r="D12" s="51"/>
      <c r="E12" s="52"/>
      <c r="F12" s="53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5" customFormat="1" x14ac:dyDescent="0.25">
      <c r="A13" s="33">
        <v>1</v>
      </c>
      <c r="B13" s="428" t="s">
        <v>74</v>
      </c>
      <c r="C13" s="40"/>
      <c r="D13" s="290">
        <v>50</v>
      </c>
      <c r="E13" s="86">
        <v>27.66</v>
      </c>
      <c r="F13" s="417" t="s">
        <v>31</v>
      </c>
      <c r="G13" s="44">
        <f>E13*D13</f>
        <v>1383</v>
      </c>
      <c r="H13" s="290">
        <v>50</v>
      </c>
      <c r="I13" s="37">
        <f>H13*E13</f>
        <v>1383</v>
      </c>
      <c r="J13" s="96"/>
      <c r="K13" s="46">
        <f t="shared" ref="K13:K28" si="0">J13*E13</f>
        <v>0</v>
      </c>
      <c r="L13" s="194"/>
      <c r="M13" s="37">
        <f>L13*E13</f>
        <v>0</v>
      </c>
      <c r="N13" s="96"/>
      <c r="O13" s="32">
        <f t="shared" ref="O13:O30" si="1">N13*E13</f>
        <v>0</v>
      </c>
      <c r="P13" s="28">
        <f>N13+L13+J13+H13</f>
        <v>50</v>
      </c>
      <c r="Q13" s="28">
        <f>P13-D13</f>
        <v>0</v>
      </c>
    </row>
    <row r="14" spans="1:17" s="7" customFormat="1" x14ac:dyDescent="0.25">
      <c r="A14" s="33">
        <v>2</v>
      </c>
      <c r="B14" s="428" t="s">
        <v>158</v>
      </c>
      <c r="C14" s="40"/>
      <c r="D14" s="290">
        <v>2</v>
      </c>
      <c r="E14" s="86">
        <v>415.33</v>
      </c>
      <c r="F14" s="417" t="s">
        <v>2068</v>
      </c>
      <c r="G14" s="44">
        <f t="shared" ref="G14:G32" si="2">E14*D14</f>
        <v>830.66</v>
      </c>
      <c r="H14" s="290">
        <v>2</v>
      </c>
      <c r="I14" s="37">
        <f>H14*E14</f>
        <v>830.66</v>
      </c>
      <c r="J14" s="96"/>
      <c r="K14" s="46">
        <f t="shared" si="0"/>
        <v>0</v>
      </c>
      <c r="L14" s="194"/>
      <c r="M14" s="37">
        <f>L14*E14</f>
        <v>0</v>
      </c>
      <c r="N14" s="96"/>
      <c r="O14" s="32">
        <f t="shared" si="1"/>
        <v>0</v>
      </c>
      <c r="P14" s="28">
        <f t="shared" ref="P14:P32" si="3">N14+L14+J14+H14</f>
        <v>2</v>
      </c>
      <c r="Q14" s="28">
        <f t="shared" ref="Q14:Q32" si="4">P14-D14</f>
        <v>0</v>
      </c>
    </row>
    <row r="15" spans="1:17" s="7" customFormat="1" x14ac:dyDescent="0.25">
      <c r="A15" s="33">
        <v>3</v>
      </c>
      <c r="B15" s="428" t="s">
        <v>44</v>
      </c>
      <c r="C15" s="40"/>
      <c r="D15" s="290">
        <v>2</v>
      </c>
      <c r="E15" s="86">
        <v>100</v>
      </c>
      <c r="F15" s="417" t="s">
        <v>2068</v>
      </c>
      <c r="G15" s="44">
        <f t="shared" si="2"/>
        <v>200</v>
      </c>
      <c r="H15" s="290">
        <v>2</v>
      </c>
      <c r="I15" s="37">
        <f t="shared" ref="I15:I40" si="5">H15*E15</f>
        <v>200</v>
      </c>
      <c r="J15" s="96"/>
      <c r="K15" s="46">
        <f t="shared" si="0"/>
        <v>0</v>
      </c>
      <c r="L15" s="194"/>
      <c r="M15" s="37">
        <f t="shared" ref="M15:M44" si="6">L15*E15</f>
        <v>0</v>
      </c>
      <c r="N15" s="96"/>
      <c r="O15" s="32">
        <f t="shared" si="1"/>
        <v>0</v>
      </c>
      <c r="P15" s="28">
        <f t="shared" si="3"/>
        <v>2</v>
      </c>
      <c r="Q15" s="28">
        <f t="shared" si="4"/>
        <v>0</v>
      </c>
    </row>
    <row r="16" spans="1:17" s="7" customFormat="1" x14ac:dyDescent="0.25">
      <c r="A16" s="33">
        <v>4</v>
      </c>
      <c r="B16" s="428" t="s">
        <v>48</v>
      </c>
      <c r="C16" s="40"/>
      <c r="D16" s="290">
        <v>50</v>
      </c>
      <c r="E16" s="86">
        <v>2.91</v>
      </c>
      <c r="F16" s="417" t="s">
        <v>31</v>
      </c>
      <c r="G16" s="44">
        <f t="shared" si="2"/>
        <v>145.5</v>
      </c>
      <c r="H16" s="290">
        <v>50</v>
      </c>
      <c r="I16" s="37">
        <f t="shared" si="5"/>
        <v>145.5</v>
      </c>
      <c r="J16" s="96"/>
      <c r="K16" s="46">
        <f t="shared" si="0"/>
        <v>0</v>
      </c>
      <c r="L16" s="194"/>
      <c r="M16" s="37">
        <f t="shared" si="6"/>
        <v>0</v>
      </c>
      <c r="N16" s="96"/>
      <c r="O16" s="32">
        <f t="shared" si="1"/>
        <v>0</v>
      </c>
      <c r="P16" s="28">
        <f>N16+L16+J16+H16</f>
        <v>50</v>
      </c>
      <c r="Q16" s="28">
        <f t="shared" si="4"/>
        <v>0</v>
      </c>
    </row>
    <row r="17" spans="1:17" s="7" customFormat="1" x14ac:dyDescent="0.2">
      <c r="A17" s="33">
        <v>5</v>
      </c>
      <c r="B17" s="451" t="s">
        <v>585</v>
      </c>
      <c r="C17" s="40"/>
      <c r="D17" s="452">
        <v>15</v>
      </c>
      <c r="E17" s="86">
        <v>129.97999999999999</v>
      </c>
      <c r="F17" s="299" t="s">
        <v>233</v>
      </c>
      <c r="G17" s="44">
        <f t="shared" si="2"/>
        <v>1949.6999999999998</v>
      </c>
      <c r="H17" s="452">
        <v>15</v>
      </c>
      <c r="I17" s="37">
        <f t="shared" si="5"/>
        <v>1949.6999999999998</v>
      </c>
      <c r="J17" s="96"/>
      <c r="K17" s="46">
        <f t="shared" si="0"/>
        <v>0</v>
      </c>
      <c r="L17" s="194"/>
      <c r="M17" s="37">
        <f t="shared" si="6"/>
        <v>0</v>
      </c>
      <c r="N17" s="96"/>
      <c r="O17" s="32">
        <f t="shared" si="1"/>
        <v>0</v>
      </c>
      <c r="P17" s="28">
        <f t="shared" si="3"/>
        <v>15</v>
      </c>
      <c r="Q17" s="28">
        <f t="shared" si="4"/>
        <v>0</v>
      </c>
    </row>
    <row r="18" spans="1:17" s="7" customFormat="1" x14ac:dyDescent="0.2">
      <c r="A18" s="33">
        <v>6</v>
      </c>
      <c r="B18" s="451" t="s">
        <v>586</v>
      </c>
      <c r="C18" s="40"/>
      <c r="D18" s="452">
        <v>5</v>
      </c>
      <c r="E18" s="86">
        <v>114.51</v>
      </c>
      <c r="F18" s="299" t="s">
        <v>233</v>
      </c>
      <c r="G18" s="44">
        <f t="shared" si="2"/>
        <v>572.55000000000007</v>
      </c>
      <c r="H18" s="452">
        <v>5</v>
      </c>
      <c r="I18" s="37">
        <f t="shared" si="5"/>
        <v>572.55000000000007</v>
      </c>
      <c r="J18" s="96"/>
      <c r="K18" s="46">
        <f t="shared" si="0"/>
        <v>0</v>
      </c>
      <c r="L18" s="194"/>
      <c r="M18" s="37">
        <f t="shared" si="6"/>
        <v>0</v>
      </c>
      <c r="N18" s="96"/>
      <c r="O18" s="32">
        <f t="shared" si="1"/>
        <v>0</v>
      </c>
      <c r="P18" s="28">
        <f t="shared" si="3"/>
        <v>5</v>
      </c>
      <c r="Q18" s="28">
        <f t="shared" si="4"/>
        <v>0</v>
      </c>
    </row>
    <row r="19" spans="1:17" s="7" customFormat="1" x14ac:dyDescent="0.25">
      <c r="A19" s="33">
        <v>7</v>
      </c>
      <c r="B19" s="428" t="s">
        <v>102</v>
      </c>
      <c r="C19" s="40"/>
      <c r="D19" s="290">
        <v>4</v>
      </c>
      <c r="E19" s="86">
        <v>135.19999999999999</v>
      </c>
      <c r="F19" s="417" t="s">
        <v>31</v>
      </c>
      <c r="G19" s="44">
        <f t="shared" si="2"/>
        <v>540.79999999999995</v>
      </c>
      <c r="H19" s="290">
        <v>4</v>
      </c>
      <c r="I19" s="37">
        <f t="shared" si="5"/>
        <v>540.79999999999995</v>
      </c>
      <c r="J19" s="96"/>
      <c r="K19" s="46">
        <f t="shared" si="0"/>
        <v>0</v>
      </c>
      <c r="L19" s="194"/>
      <c r="M19" s="37">
        <f t="shared" si="6"/>
        <v>0</v>
      </c>
      <c r="N19" s="96"/>
      <c r="O19" s="32">
        <f t="shared" si="1"/>
        <v>0</v>
      </c>
      <c r="P19" s="28">
        <f t="shared" si="3"/>
        <v>4</v>
      </c>
      <c r="Q19" s="28">
        <f t="shared" si="4"/>
        <v>0</v>
      </c>
    </row>
    <row r="20" spans="1:17" s="7" customFormat="1" x14ac:dyDescent="0.25">
      <c r="A20" s="33">
        <v>8</v>
      </c>
      <c r="B20" s="428" t="s">
        <v>67</v>
      </c>
      <c r="C20" s="40"/>
      <c r="D20" s="290">
        <v>20</v>
      </c>
      <c r="E20" s="86">
        <v>17.559999999999999</v>
      </c>
      <c r="F20" s="417" t="s">
        <v>31</v>
      </c>
      <c r="G20" s="44">
        <f t="shared" si="2"/>
        <v>351.2</v>
      </c>
      <c r="H20" s="290">
        <v>20</v>
      </c>
      <c r="I20" s="37">
        <f t="shared" si="5"/>
        <v>351.2</v>
      </c>
      <c r="J20" s="96"/>
      <c r="K20" s="46">
        <f t="shared" si="0"/>
        <v>0</v>
      </c>
      <c r="L20" s="194"/>
      <c r="M20" s="37">
        <f t="shared" si="6"/>
        <v>0</v>
      </c>
      <c r="N20" s="96"/>
      <c r="O20" s="32">
        <f t="shared" si="1"/>
        <v>0</v>
      </c>
      <c r="P20" s="28">
        <f t="shared" si="3"/>
        <v>20</v>
      </c>
      <c r="Q20" s="28">
        <f t="shared" si="4"/>
        <v>0</v>
      </c>
    </row>
    <row r="21" spans="1:17" s="7" customFormat="1" x14ac:dyDescent="0.25">
      <c r="A21" s="33">
        <v>9</v>
      </c>
      <c r="B21" s="428" t="s">
        <v>201</v>
      </c>
      <c r="C21" s="40"/>
      <c r="D21" s="290">
        <v>10</v>
      </c>
      <c r="E21" s="86">
        <v>101.92</v>
      </c>
      <c r="F21" s="417" t="s">
        <v>31</v>
      </c>
      <c r="G21" s="44">
        <f t="shared" si="2"/>
        <v>1019.2</v>
      </c>
      <c r="H21" s="290">
        <v>10</v>
      </c>
      <c r="I21" s="37">
        <f t="shared" si="5"/>
        <v>1019.2</v>
      </c>
      <c r="J21" s="96"/>
      <c r="K21" s="46">
        <f t="shared" si="0"/>
        <v>0</v>
      </c>
      <c r="L21" s="194"/>
      <c r="M21" s="37">
        <f t="shared" si="6"/>
        <v>0</v>
      </c>
      <c r="N21" s="96"/>
      <c r="O21" s="32">
        <f t="shared" si="1"/>
        <v>0</v>
      </c>
      <c r="P21" s="28">
        <f t="shared" si="3"/>
        <v>10</v>
      </c>
      <c r="Q21" s="28">
        <f t="shared" si="4"/>
        <v>0</v>
      </c>
    </row>
    <row r="22" spans="1:17" s="7" customFormat="1" x14ac:dyDescent="0.25">
      <c r="A22" s="33">
        <v>10</v>
      </c>
      <c r="B22" s="428" t="s">
        <v>2051</v>
      </c>
      <c r="C22" s="40"/>
      <c r="D22" s="290">
        <v>30</v>
      </c>
      <c r="E22" s="86">
        <v>43.99</v>
      </c>
      <c r="F22" s="417" t="s">
        <v>2069</v>
      </c>
      <c r="G22" s="44">
        <f t="shared" si="2"/>
        <v>1319.7</v>
      </c>
      <c r="H22" s="290">
        <v>30</v>
      </c>
      <c r="I22" s="37">
        <f t="shared" si="5"/>
        <v>1319.7</v>
      </c>
      <c r="J22" s="96"/>
      <c r="K22" s="46">
        <f t="shared" si="0"/>
        <v>0</v>
      </c>
      <c r="L22" s="194"/>
      <c r="M22" s="37">
        <f t="shared" si="6"/>
        <v>0</v>
      </c>
      <c r="N22" s="96"/>
      <c r="O22" s="32">
        <f t="shared" si="1"/>
        <v>0</v>
      </c>
      <c r="P22" s="28">
        <f t="shared" si="3"/>
        <v>30</v>
      </c>
      <c r="Q22" s="28">
        <f t="shared" si="4"/>
        <v>0</v>
      </c>
    </row>
    <row r="23" spans="1:17" s="7" customFormat="1" x14ac:dyDescent="0.2">
      <c r="A23" s="33">
        <v>11</v>
      </c>
      <c r="B23" s="451" t="s">
        <v>249</v>
      </c>
      <c r="C23" s="40"/>
      <c r="D23" s="452">
        <v>30</v>
      </c>
      <c r="E23" s="86">
        <v>130</v>
      </c>
      <c r="F23" s="299" t="s">
        <v>1224</v>
      </c>
      <c r="G23" s="44">
        <f t="shared" si="2"/>
        <v>3900</v>
      </c>
      <c r="H23" s="452">
        <v>30</v>
      </c>
      <c r="I23" s="37">
        <f t="shared" si="5"/>
        <v>3900</v>
      </c>
      <c r="J23" s="96"/>
      <c r="K23" s="46">
        <f t="shared" si="0"/>
        <v>0</v>
      </c>
      <c r="L23" s="194"/>
      <c r="M23" s="37">
        <f t="shared" si="6"/>
        <v>0</v>
      </c>
      <c r="N23" s="96"/>
      <c r="O23" s="32">
        <f t="shared" si="1"/>
        <v>0</v>
      </c>
      <c r="P23" s="28">
        <f t="shared" si="3"/>
        <v>30</v>
      </c>
      <c r="Q23" s="28">
        <f t="shared" si="4"/>
        <v>0</v>
      </c>
    </row>
    <row r="24" spans="1:17" s="7" customFormat="1" x14ac:dyDescent="0.2">
      <c r="A24" s="33">
        <v>12</v>
      </c>
      <c r="B24" s="428" t="s">
        <v>772</v>
      </c>
      <c r="C24" s="40"/>
      <c r="D24" s="290">
        <v>24</v>
      </c>
      <c r="E24" s="86">
        <v>41.6</v>
      </c>
      <c r="F24" s="299" t="s">
        <v>1224</v>
      </c>
      <c r="G24" s="44">
        <f t="shared" si="2"/>
        <v>998.40000000000009</v>
      </c>
      <c r="H24" s="290">
        <v>24</v>
      </c>
      <c r="I24" s="37">
        <f t="shared" si="5"/>
        <v>998.40000000000009</v>
      </c>
      <c r="J24" s="96"/>
      <c r="K24" s="46">
        <f t="shared" si="0"/>
        <v>0</v>
      </c>
      <c r="L24" s="194"/>
      <c r="M24" s="37">
        <f t="shared" si="6"/>
        <v>0</v>
      </c>
      <c r="N24" s="96"/>
      <c r="O24" s="32">
        <f t="shared" si="1"/>
        <v>0</v>
      </c>
      <c r="P24" s="28">
        <f t="shared" si="3"/>
        <v>24</v>
      </c>
      <c r="Q24" s="28">
        <f t="shared" si="4"/>
        <v>0</v>
      </c>
    </row>
    <row r="25" spans="1:17" s="7" customFormat="1" x14ac:dyDescent="0.25">
      <c r="A25" s="33">
        <v>13</v>
      </c>
      <c r="B25" s="428" t="s">
        <v>2052</v>
      </c>
      <c r="C25" s="40"/>
      <c r="D25" s="290">
        <v>24</v>
      </c>
      <c r="E25" s="86">
        <v>35</v>
      </c>
      <c r="F25" s="417" t="s">
        <v>31</v>
      </c>
      <c r="G25" s="44">
        <f t="shared" si="2"/>
        <v>840</v>
      </c>
      <c r="H25" s="290">
        <v>24</v>
      </c>
      <c r="I25" s="37">
        <f t="shared" si="5"/>
        <v>840</v>
      </c>
      <c r="J25" s="96"/>
      <c r="K25" s="46">
        <f t="shared" si="0"/>
        <v>0</v>
      </c>
      <c r="L25" s="194"/>
      <c r="M25" s="37">
        <f t="shared" si="6"/>
        <v>0</v>
      </c>
      <c r="N25" s="96"/>
      <c r="O25" s="32">
        <f t="shared" si="1"/>
        <v>0</v>
      </c>
      <c r="P25" s="28">
        <f t="shared" si="3"/>
        <v>24</v>
      </c>
      <c r="Q25" s="28">
        <f t="shared" si="4"/>
        <v>0</v>
      </c>
    </row>
    <row r="26" spans="1:17" s="7" customFormat="1" x14ac:dyDescent="0.25">
      <c r="A26" s="33">
        <v>14</v>
      </c>
      <c r="B26" s="428" t="s">
        <v>2053</v>
      </c>
      <c r="C26" s="40"/>
      <c r="D26" s="290">
        <v>24</v>
      </c>
      <c r="E26" s="86">
        <v>35</v>
      </c>
      <c r="F26" s="417" t="s">
        <v>2069</v>
      </c>
      <c r="G26" s="44">
        <f t="shared" si="2"/>
        <v>840</v>
      </c>
      <c r="H26" s="290">
        <v>24</v>
      </c>
      <c r="I26" s="37">
        <f t="shared" si="5"/>
        <v>840</v>
      </c>
      <c r="J26" s="96"/>
      <c r="K26" s="46">
        <f t="shared" si="0"/>
        <v>0</v>
      </c>
      <c r="L26" s="194"/>
      <c r="M26" s="37">
        <f t="shared" si="6"/>
        <v>0</v>
      </c>
      <c r="N26" s="96"/>
      <c r="O26" s="32">
        <f t="shared" si="1"/>
        <v>0</v>
      </c>
      <c r="P26" s="28">
        <f t="shared" si="3"/>
        <v>24</v>
      </c>
      <c r="Q26" s="28">
        <f t="shared" si="4"/>
        <v>0</v>
      </c>
    </row>
    <row r="27" spans="1:17" s="7" customFormat="1" x14ac:dyDescent="0.25">
      <c r="A27" s="33">
        <v>15</v>
      </c>
      <c r="B27" s="428" t="s">
        <v>2054</v>
      </c>
      <c r="C27" s="40"/>
      <c r="D27" s="290">
        <v>24</v>
      </c>
      <c r="E27" s="86">
        <v>75</v>
      </c>
      <c r="F27" s="417" t="s">
        <v>1224</v>
      </c>
      <c r="G27" s="44">
        <f t="shared" si="2"/>
        <v>1800</v>
      </c>
      <c r="H27" s="290">
        <v>24</v>
      </c>
      <c r="I27" s="37">
        <f t="shared" si="5"/>
        <v>1800</v>
      </c>
      <c r="J27" s="96"/>
      <c r="K27" s="46">
        <f t="shared" si="0"/>
        <v>0</v>
      </c>
      <c r="L27" s="194"/>
      <c r="M27" s="37">
        <f t="shared" si="6"/>
        <v>0</v>
      </c>
      <c r="N27" s="96"/>
      <c r="O27" s="32">
        <f t="shared" si="1"/>
        <v>0</v>
      </c>
      <c r="P27" s="28">
        <f t="shared" si="3"/>
        <v>24</v>
      </c>
      <c r="Q27" s="28">
        <f t="shared" si="4"/>
        <v>0</v>
      </c>
    </row>
    <row r="28" spans="1:17" s="7" customFormat="1" x14ac:dyDescent="0.25">
      <c r="A28" s="33">
        <v>16</v>
      </c>
      <c r="B28" s="428" t="s">
        <v>950</v>
      </c>
      <c r="C28" s="40"/>
      <c r="D28" s="290">
        <v>10</v>
      </c>
      <c r="E28" s="86">
        <v>150</v>
      </c>
      <c r="F28" s="417" t="s">
        <v>2068</v>
      </c>
      <c r="G28" s="44">
        <f t="shared" si="2"/>
        <v>1500</v>
      </c>
      <c r="H28" s="290">
        <v>10</v>
      </c>
      <c r="I28" s="37">
        <f t="shared" si="5"/>
        <v>1500</v>
      </c>
      <c r="J28" s="96"/>
      <c r="K28" s="46">
        <f t="shared" si="0"/>
        <v>0</v>
      </c>
      <c r="L28" s="194"/>
      <c r="M28" s="37">
        <f t="shared" si="6"/>
        <v>0</v>
      </c>
      <c r="N28" s="96"/>
      <c r="O28" s="32">
        <f t="shared" si="1"/>
        <v>0</v>
      </c>
      <c r="P28" s="28">
        <f t="shared" si="3"/>
        <v>10</v>
      </c>
      <c r="Q28" s="28">
        <f t="shared" si="4"/>
        <v>0</v>
      </c>
    </row>
    <row r="29" spans="1:17" s="7" customFormat="1" x14ac:dyDescent="0.25">
      <c r="A29" s="33">
        <v>17</v>
      </c>
      <c r="B29" s="428" t="s">
        <v>2055</v>
      </c>
      <c r="C29" s="40"/>
      <c r="D29" s="290">
        <v>24</v>
      </c>
      <c r="E29" s="86">
        <v>50</v>
      </c>
      <c r="F29" s="417" t="s">
        <v>31</v>
      </c>
      <c r="G29" s="44">
        <f t="shared" si="2"/>
        <v>1200</v>
      </c>
      <c r="H29" s="290">
        <v>24</v>
      </c>
      <c r="I29" s="37">
        <f t="shared" si="5"/>
        <v>1200</v>
      </c>
      <c r="J29" s="96"/>
      <c r="K29" s="46">
        <f>J29*E29</f>
        <v>0</v>
      </c>
      <c r="L29" s="194"/>
      <c r="M29" s="37">
        <f t="shared" si="6"/>
        <v>0</v>
      </c>
      <c r="N29" s="96"/>
      <c r="O29" s="32">
        <f t="shared" si="1"/>
        <v>0</v>
      </c>
      <c r="P29" s="28">
        <f t="shared" si="3"/>
        <v>24</v>
      </c>
      <c r="Q29" s="28">
        <f t="shared" si="4"/>
        <v>0</v>
      </c>
    </row>
    <row r="30" spans="1:17" s="7" customFormat="1" x14ac:dyDescent="0.25">
      <c r="A30" s="33">
        <v>18</v>
      </c>
      <c r="B30" s="428" t="s">
        <v>2070</v>
      </c>
      <c r="C30" s="40"/>
      <c r="D30" s="290">
        <v>24</v>
      </c>
      <c r="E30" s="86">
        <v>50</v>
      </c>
      <c r="F30" s="417" t="s">
        <v>31</v>
      </c>
      <c r="G30" s="44">
        <f t="shared" si="2"/>
        <v>1200</v>
      </c>
      <c r="H30" s="290">
        <v>24</v>
      </c>
      <c r="I30" s="37">
        <f t="shared" si="5"/>
        <v>1200</v>
      </c>
      <c r="J30" s="96"/>
      <c r="K30" s="46">
        <f t="shared" ref="K30:K44" si="7">J30*E30</f>
        <v>0</v>
      </c>
      <c r="L30" s="194"/>
      <c r="M30" s="37">
        <f t="shared" si="6"/>
        <v>0</v>
      </c>
      <c r="N30" s="96"/>
      <c r="O30" s="32">
        <f t="shared" si="1"/>
        <v>0</v>
      </c>
      <c r="P30" s="28">
        <f t="shared" si="3"/>
        <v>24</v>
      </c>
      <c r="Q30" s="28">
        <f t="shared" si="4"/>
        <v>0</v>
      </c>
    </row>
    <row r="31" spans="1:17" s="7" customFormat="1" x14ac:dyDescent="0.25">
      <c r="A31" s="33">
        <v>19</v>
      </c>
      <c r="B31" s="428" t="s">
        <v>2056</v>
      </c>
      <c r="C31" s="40"/>
      <c r="D31" s="290">
        <v>50</v>
      </c>
      <c r="E31" s="86">
        <v>100</v>
      </c>
      <c r="F31" s="417" t="s">
        <v>31</v>
      </c>
      <c r="G31" s="44">
        <f t="shared" si="2"/>
        <v>5000</v>
      </c>
      <c r="H31" s="290">
        <v>50</v>
      </c>
      <c r="I31" s="37">
        <f t="shared" si="5"/>
        <v>5000</v>
      </c>
      <c r="J31" s="96"/>
      <c r="K31" s="46">
        <f t="shared" si="7"/>
        <v>0</v>
      </c>
      <c r="L31" s="194"/>
      <c r="M31" s="37">
        <f t="shared" si="6"/>
        <v>0</v>
      </c>
      <c r="N31" s="96"/>
      <c r="O31" s="32">
        <f>N31*E31</f>
        <v>0</v>
      </c>
      <c r="P31" s="28">
        <f t="shared" si="3"/>
        <v>50</v>
      </c>
      <c r="Q31" s="28">
        <f t="shared" si="4"/>
        <v>0</v>
      </c>
    </row>
    <row r="32" spans="1:17" s="7" customFormat="1" x14ac:dyDescent="0.25">
      <c r="A32" s="33">
        <v>20</v>
      </c>
      <c r="B32" s="428" t="s">
        <v>2057</v>
      </c>
      <c r="C32" s="40"/>
      <c r="D32" s="290">
        <v>150</v>
      </c>
      <c r="E32" s="86"/>
      <c r="F32" s="417" t="s">
        <v>470</v>
      </c>
      <c r="G32" s="44">
        <f t="shared" si="2"/>
        <v>0</v>
      </c>
      <c r="H32" s="290">
        <v>150</v>
      </c>
      <c r="I32" s="37">
        <f t="shared" si="5"/>
        <v>0</v>
      </c>
      <c r="J32" s="96"/>
      <c r="K32" s="46">
        <f t="shared" si="7"/>
        <v>0</v>
      </c>
      <c r="L32" s="194"/>
      <c r="M32" s="37">
        <f t="shared" si="6"/>
        <v>0</v>
      </c>
      <c r="N32" s="96"/>
      <c r="O32" s="32">
        <f t="shared" ref="O32:O44" si="8">N32*E32</f>
        <v>0</v>
      </c>
      <c r="P32" s="28">
        <f t="shared" si="3"/>
        <v>150</v>
      </c>
      <c r="Q32" s="28">
        <f t="shared" si="4"/>
        <v>0</v>
      </c>
    </row>
    <row r="33" spans="1:17" s="7" customFormat="1" x14ac:dyDescent="0.2">
      <c r="A33" s="33">
        <v>21</v>
      </c>
      <c r="B33" s="451" t="s">
        <v>2071</v>
      </c>
      <c r="C33" s="40"/>
      <c r="D33" s="452">
        <v>5</v>
      </c>
      <c r="E33" s="86">
        <v>75</v>
      </c>
      <c r="F33" s="299" t="s">
        <v>31</v>
      </c>
      <c r="G33" s="44">
        <f t="shared" ref="G33:G40" si="9">E33*D33</f>
        <v>375</v>
      </c>
      <c r="H33" s="452">
        <v>5</v>
      </c>
      <c r="I33" s="37">
        <f t="shared" si="5"/>
        <v>375</v>
      </c>
      <c r="J33" s="96"/>
      <c r="K33" s="46">
        <f t="shared" si="7"/>
        <v>0</v>
      </c>
      <c r="L33" s="194"/>
      <c r="M33" s="37">
        <f t="shared" si="6"/>
        <v>0</v>
      </c>
      <c r="N33" s="96"/>
      <c r="O33" s="32">
        <f t="shared" si="8"/>
        <v>0</v>
      </c>
      <c r="P33" s="28">
        <f t="shared" ref="P33:P49" si="10">N33+L33+J33+H33</f>
        <v>5</v>
      </c>
      <c r="Q33" s="28">
        <f t="shared" ref="Q33:Q49" si="11">P33-D33</f>
        <v>0</v>
      </c>
    </row>
    <row r="34" spans="1:17" s="7" customFormat="1" x14ac:dyDescent="0.2">
      <c r="A34" s="33">
        <v>22</v>
      </c>
      <c r="B34" s="451" t="s">
        <v>2072</v>
      </c>
      <c r="C34" s="40"/>
      <c r="D34" s="452">
        <v>5</v>
      </c>
      <c r="E34" s="86"/>
      <c r="F34" s="299" t="s">
        <v>31</v>
      </c>
      <c r="G34" s="44">
        <f t="shared" si="9"/>
        <v>0</v>
      </c>
      <c r="H34" s="452">
        <v>5</v>
      </c>
      <c r="I34" s="37">
        <f t="shared" si="5"/>
        <v>0</v>
      </c>
      <c r="J34" s="96"/>
      <c r="K34" s="46">
        <f t="shared" si="7"/>
        <v>0</v>
      </c>
      <c r="L34" s="194"/>
      <c r="M34" s="37">
        <f t="shared" si="6"/>
        <v>0</v>
      </c>
      <c r="N34" s="96"/>
      <c r="O34" s="32">
        <f t="shared" si="8"/>
        <v>0</v>
      </c>
      <c r="P34" s="28">
        <f t="shared" si="10"/>
        <v>5</v>
      </c>
      <c r="Q34" s="28">
        <f t="shared" si="11"/>
        <v>0</v>
      </c>
    </row>
    <row r="35" spans="1:17" s="7" customFormat="1" x14ac:dyDescent="0.2">
      <c r="A35" s="33">
        <v>23</v>
      </c>
      <c r="B35" s="451" t="s">
        <v>1514</v>
      </c>
      <c r="C35" s="40"/>
      <c r="D35" s="452">
        <v>5</v>
      </c>
      <c r="E35" s="86">
        <v>20</v>
      </c>
      <c r="F35" s="299" t="s">
        <v>31</v>
      </c>
      <c r="G35" s="44">
        <f t="shared" si="9"/>
        <v>100</v>
      </c>
      <c r="H35" s="452">
        <v>5</v>
      </c>
      <c r="I35" s="37">
        <f t="shared" si="5"/>
        <v>100</v>
      </c>
      <c r="J35" s="96"/>
      <c r="K35" s="46">
        <f t="shared" si="7"/>
        <v>0</v>
      </c>
      <c r="L35" s="194"/>
      <c r="M35" s="37">
        <f t="shared" si="6"/>
        <v>0</v>
      </c>
      <c r="N35" s="96"/>
      <c r="O35" s="32">
        <f t="shared" si="8"/>
        <v>0</v>
      </c>
      <c r="P35" s="28">
        <f t="shared" si="10"/>
        <v>5</v>
      </c>
      <c r="Q35" s="28">
        <f t="shared" si="11"/>
        <v>0</v>
      </c>
    </row>
    <row r="36" spans="1:17" s="7" customFormat="1" x14ac:dyDescent="0.2">
      <c r="A36" s="33">
        <v>24</v>
      </c>
      <c r="B36" s="451" t="s">
        <v>2059</v>
      </c>
      <c r="C36" s="40"/>
      <c r="D36" s="452">
        <v>12</v>
      </c>
      <c r="E36" s="86">
        <v>100</v>
      </c>
      <c r="F36" s="299" t="s">
        <v>31</v>
      </c>
      <c r="G36" s="44">
        <f t="shared" si="9"/>
        <v>1200</v>
      </c>
      <c r="H36" s="452">
        <v>12</v>
      </c>
      <c r="I36" s="37">
        <f t="shared" si="5"/>
        <v>1200</v>
      </c>
      <c r="J36" s="96"/>
      <c r="K36" s="46">
        <f t="shared" si="7"/>
        <v>0</v>
      </c>
      <c r="L36" s="194"/>
      <c r="M36" s="37">
        <f t="shared" si="6"/>
        <v>0</v>
      </c>
      <c r="N36" s="96"/>
      <c r="O36" s="32">
        <f t="shared" si="8"/>
        <v>0</v>
      </c>
      <c r="P36" s="28">
        <f t="shared" si="10"/>
        <v>12</v>
      </c>
      <c r="Q36" s="28">
        <f t="shared" si="11"/>
        <v>0</v>
      </c>
    </row>
    <row r="37" spans="1:17" s="7" customFormat="1" x14ac:dyDescent="0.2">
      <c r="A37" s="33">
        <v>25</v>
      </c>
      <c r="B37" s="451" t="s">
        <v>2060</v>
      </c>
      <c r="C37" s="40"/>
      <c r="D37" s="452">
        <v>2</v>
      </c>
      <c r="E37" s="86">
        <v>5000</v>
      </c>
      <c r="F37" s="299" t="s">
        <v>34</v>
      </c>
      <c r="G37" s="44">
        <f t="shared" si="9"/>
        <v>10000</v>
      </c>
      <c r="H37" s="452">
        <v>2</v>
      </c>
      <c r="I37" s="37">
        <f t="shared" si="5"/>
        <v>10000</v>
      </c>
      <c r="J37" s="96"/>
      <c r="K37" s="46">
        <f t="shared" si="7"/>
        <v>0</v>
      </c>
      <c r="L37" s="194"/>
      <c r="M37" s="37">
        <f t="shared" si="6"/>
        <v>0</v>
      </c>
      <c r="N37" s="96"/>
      <c r="O37" s="32">
        <f t="shared" si="8"/>
        <v>0</v>
      </c>
      <c r="P37" s="28">
        <f t="shared" si="10"/>
        <v>2</v>
      </c>
      <c r="Q37" s="28">
        <f t="shared" si="11"/>
        <v>0</v>
      </c>
    </row>
    <row r="38" spans="1:17" s="7" customFormat="1" x14ac:dyDescent="0.2">
      <c r="A38" s="33">
        <v>26</v>
      </c>
      <c r="B38" s="451" t="s">
        <v>1283</v>
      </c>
      <c r="C38" s="40"/>
      <c r="D38" s="452">
        <v>12</v>
      </c>
      <c r="E38" s="86">
        <v>50</v>
      </c>
      <c r="F38" s="299" t="s">
        <v>31</v>
      </c>
      <c r="G38" s="44">
        <f t="shared" si="9"/>
        <v>600</v>
      </c>
      <c r="H38" s="452">
        <v>12</v>
      </c>
      <c r="I38" s="37">
        <f t="shared" si="5"/>
        <v>600</v>
      </c>
      <c r="J38" s="96"/>
      <c r="K38" s="46">
        <f t="shared" si="7"/>
        <v>0</v>
      </c>
      <c r="L38" s="194"/>
      <c r="M38" s="37">
        <f t="shared" si="6"/>
        <v>0</v>
      </c>
      <c r="N38" s="96"/>
      <c r="O38" s="32">
        <f t="shared" si="8"/>
        <v>0</v>
      </c>
      <c r="P38" s="28">
        <f t="shared" si="10"/>
        <v>12</v>
      </c>
      <c r="Q38" s="28">
        <f t="shared" si="11"/>
        <v>0</v>
      </c>
    </row>
    <row r="39" spans="1:17" s="7" customFormat="1" x14ac:dyDescent="0.2">
      <c r="A39" s="33">
        <v>27</v>
      </c>
      <c r="B39" s="451" t="s">
        <v>1513</v>
      </c>
      <c r="C39" s="40"/>
      <c r="D39" s="452">
        <v>20</v>
      </c>
      <c r="E39" s="86">
        <v>15</v>
      </c>
      <c r="F39" s="299" t="s">
        <v>31</v>
      </c>
      <c r="G39" s="44">
        <f t="shared" si="9"/>
        <v>300</v>
      </c>
      <c r="H39" s="452">
        <v>20</v>
      </c>
      <c r="I39" s="37">
        <f t="shared" si="5"/>
        <v>300</v>
      </c>
      <c r="J39" s="96"/>
      <c r="K39" s="46">
        <f t="shared" si="7"/>
        <v>0</v>
      </c>
      <c r="L39" s="194"/>
      <c r="M39" s="37">
        <f t="shared" si="6"/>
        <v>0</v>
      </c>
      <c r="N39" s="96"/>
      <c r="O39" s="32">
        <f t="shared" si="8"/>
        <v>0</v>
      </c>
      <c r="P39" s="28">
        <f t="shared" si="10"/>
        <v>20</v>
      </c>
      <c r="Q39" s="28">
        <f t="shared" si="11"/>
        <v>0</v>
      </c>
    </row>
    <row r="40" spans="1:17" s="7" customFormat="1" x14ac:dyDescent="0.2">
      <c r="A40" s="33">
        <v>28</v>
      </c>
      <c r="B40" s="451" t="s">
        <v>2061</v>
      </c>
      <c r="C40" s="40"/>
      <c r="D40" s="452">
        <v>200</v>
      </c>
      <c r="E40" s="86">
        <v>30.58</v>
      </c>
      <c r="F40" s="299" t="s">
        <v>31</v>
      </c>
      <c r="G40" s="44">
        <f t="shared" si="9"/>
        <v>6116</v>
      </c>
      <c r="H40" s="452">
        <v>200</v>
      </c>
      <c r="I40" s="37">
        <f t="shared" si="5"/>
        <v>6116</v>
      </c>
      <c r="J40" s="96"/>
      <c r="K40" s="46">
        <f t="shared" si="7"/>
        <v>0</v>
      </c>
      <c r="L40" s="194"/>
      <c r="M40" s="37">
        <f t="shared" si="6"/>
        <v>0</v>
      </c>
      <c r="N40" s="96"/>
      <c r="O40" s="32">
        <f t="shared" si="8"/>
        <v>0</v>
      </c>
      <c r="P40" s="28">
        <f t="shared" si="10"/>
        <v>200</v>
      </c>
      <c r="Q40" s="28">
        <f t="shared" si="11"/>
        <v>0</v>
      </c>
    </row>
    <row r="41" spans="1:17" s="7" customFormat="1" x14ac:dyDescent="0.2">
      <c r="A41" s="33">
        <v>29</v>
      </c>
      <c r="B41" s="451" t="s">
        <v>2062</v>
      </c>
      <c r="C41" s="40"/>
      <c r="D41" s="452">
        <v>100</v>
      </c>
      <c r="E41" s="86"/>
      <c r="F41" s="299" t="s">
        <v>470</v>
      </c>
      <c r="G41" s="44">
        <f t="shared" ref="G41:G47" si="12">E41*D41</f>
        <v>0</v>
      </c>
      <c r="H41" s="452">
        <v>100</v>
      </c>
      <c r="I41" s="37">
        <f t="shared" ref="I41:I47" si="13">H41*E41</f>
        <v>0</v>
      </c>
      <c r="J41" s="96"/>
      <c r="K41" s="46">
        <f t="shared" si="7"/>
        <v>0</v>
      </c>
      <c r="L41" s="194"/>
      <c r="M41" s="37">
        <f t="shared" si="6"/>
        <v>0</v>
      </c>
      <c r="N41" s="96"/>
      <c r="O41" s="32">
        <f t="shared" si="8"/>
        <v>0</v>
      </c>
      <c r="P41" s="28">
        <f t="shared" si="10"/>
        <v>100</v>
      </c>
      <c r="Q41" s="28">
        <f t="shared" si="11"/>
        <v>0</v>
      </c>
    </row>
    <row r="42" spans="1:17" s="7" customFormat="1" x14ac:dyDescent="0.2">
      <c r="A42" s="33">
        <v>30</v>
      </c>
      <c r="B42" s="451" t="s">
        <v>2063</v>
      </c>
      <c r="C42" s="40"/>
      <c r="D42" s="452">
        <v>20</v>
      </c>
      <c r="E42" s="86"/>
      <c r="F42" s="299" t="s">
        <v>470</v>
      </c>
      <c r="G42" s="44">
        <f t="shared" si="12"/>
        <v>0</v>
      </c>
      <c r="H42" s="452">
        <v>20</v>
      </c>
      <c r="I42" s="37">
        <f t="shared" si="13"/>
        <v>0</v>
      </c>
      <c r="J42" s="96"/>
      <c r="K42" s="46">
        <f t="shared" si="7"/>
        <v>0</v>
      </c>
      <c r="L42" s="194"/>
      <c r="M42" s="37">
        <f t="shared" si="6"/>
        <v>0</v>
      </c>
      <c r="N42" s="96"/>
      <c r="O42" s="32">
        <f t="shared" si="8"/>
        <v>0</v>
      </c>
      <c r="P42" s="28">
        <f t="shared" si="10"/>
        <v>20</v>
      </c>
      <c r="Q42" s="28">
        <f t="shared" si="11"/>
        <v>0</v>
      </c>
    </row>
    <row r="43" spans="1:17" s="7" customFormat="1" x14ac:dyDescent="0.2">
      <c r="A43" s="33">
        <v>31</v>
      </c>
      <c r="B43" s="451" t="s">
        <v>2064</v>
      </c>
      <c r="C43" s="40"/>
      <c r="D43" s="452">
        <v>24</v>
      </c>
      <c r="E43" s="86">
        <v>450</v>
      </c>
      <c r="F43" s="299" t="s">
        <v>31</v>
      </c>
      <c r="G43" s="44">
        <f t="shared" si="12"/>
        <v>10800</v>
      </c>
      <c r="H43" s="452">
        <v>24</v>
      </c>
      <c r="I43" s="37">
        <f t="shared" si="13"/>
        <v>10800</v>
      </c>
      <c r="J43" s="96"/>
      <c r="K43" s="46">
        <f t="shared" si="7"/>
        <v>0</v>
      </c>
      <c r="L43" s="194"/>
      <c r="M43" s="37">
        <f t="shared" si="6"/>
        <v>0</v>
      </c>
      <c r="N43" s="96"/>
      <c r="O43" s="32">
        <f t="shared" si="8"/>
        <v>0</v>
      </c>
      <c r="P43" s="28">
        <f t="shared" si="10"/>
        <v>24</v>
      </c>
      <c r="Q43" s="28">
        <f t="shared" si="11"/>
        <v>0</v>
      </c>
    </row>
    <row r="44" spans="1:17" s="7" customFormat="1" x14ac:dyDescent="0.2">
      <c r="A44" s="33">
        <v>32</v>
      </c>
      <c r="B44" s="451" t="s">
        <v>2065</v>
      </c>
      <c r="C44" s="40"/>
      <c r="D44" s="452">
        <v>4</v>
      </c>
      <c r="E44" s="86">
        <v>82.16</v>
      </c>
      <c r="F44" s="299" t="s">
        <v>31</v>
      </c>
      <c r="G44" s="44">
        <f t="shared" si="12"/>
        <v>328.64</v>
      </c>
      <c r="H44" s="452">
        <v>4</v>
      </c>
      <c r="I44" s="37">
        <f t="shared" si="13"/>
        <v>328.64</v>
      </c>
      <c r="J44" s="96"/>
      <c r="K44" s="46">
        <f t="shared" si="7"/>
        <v>0</v>
      </c>
      <c r="L44" s="194"/>
      <c r="M44" s="37">
        <f t="shared" si="6"/>
        <v>0</v>
      </c>
      <c r="N44" s="96"/>
      <c r="O44" s="32">
        <f t="shared" si="8"/>
        <v>0</v>
      </c>
      <c r="P44" s="28">
        <f t="shared" si="10"/>
        <v>4</v>
      </c>
      <c r="Q44" s="28">
        <f t="shared" si="11"/>
        <v>0</v>
      </c>
    </row>
    <row r="45" spans="1:17" s="7" customFormat="1" ht="12" customHeight="1" x14ac:dyDescent="0.2">
      <c r="A45" s="33">
        <v>33</v>
      </c>
      <c r="B45" s="451" t="s">
        <v>69</v>
      </c>
      <c r="C45" s="40"/>
      <c r="D45" s="452">
        <v>10</v>
      </c>
      <c r="E45" s="86">
        <v>20.68</v>
      </c>
      <c r="F45" s="299" t="s">
        <v>2068</v>
      </c>
      <c r="G45" s="44">
        <f t="shared" si="12"/>
        <v>206.8</v>
      </c>
      <c r="H45" s="452">
        <v>10</v>
      </c>
      <c r="I45" s="37">
        <f t="shared" si="13"/>
        <v>206.8</v>
      </c>
      <c r="J45" s="96"/>
      <c r="K45" s="46">
        <f>J45*E45</f>
        <v>0</v>
      </c>
      <c r="L45" s="194"/>
      <c r="M45" s="37">
        <f>L45*E45</f>
        <v>0</v>
      </c>
      <c r="N45" s="96"/>
      <c r="O45" s="32">
        <f>N45*E45</f>
        <v>0</v>
      </c>
      <c r="P45" s="28">
        <f>N45+L45+J45+H45</f>
        <v>10</v>
      </c>
      <c r="Q45" s="28">
        <f>P45-D45</f>
        <v>0</v>
      </c>
    </row>
    <row r="46" spans="1:17" s="7" customFormat="1" ht="12" customHeight="1" x14ac:dyDescent="0.2">
      <c r="A46" s="33">
        <v>34</v>
      </c>
      <c r="B46" s="451" t="s">
        <v>2066</v>
      </c>
      <c r="C46" s="40"/>
      <c r="D46" s="452">
        <v>4</v>
      </c>
      <c r="E46" s="86"/>
      <c r="F46" s="299" t="s">
        <v>31</v>
      </c>
      <c r="G46" s="44">
        <f t="shared" si="12"/>
        <v>0</v>
      </c>
      <c r="H46" s="452">
        <v>4</v>
      </c>
      <c r="I46" s="37">
        <f t="shared" si="13"/>
        <v>0</v>
      </c>
      <c r="J46" s="96"/>
      <c r="K46" s="46">
        <f t="shared" ref="K46:K47" si="14">J46*E46</f>
        <v>0</v>
      </c>
      <c r="L46" s="194"/>
      <c r="M46" s="37">
        <f t="shared" ref="M46:M47" si="15">L46*E46</f>
        <v>0</v>
      </c>
      <c r="N46" s="96"/>
      <c r="O46" s="32">
        <f>N46*E46</f>
        <v>0</v>
      </c>
      <c r="P46" s="28">
        <f>N46+L46+J46+H46</f>
        <v>4</v>
      </c>
      <c r="Q46" s="28">
        <f>P46-D46</f>
        <v>0</v>
      </c>
    </row>
    <row r="47" spans="1:17" s="7" customFormat="1" ht="12" customHeight="1" x14ac:dyDescent="0.2">
      <c r="A47" s="33">
        <v>35</v>
      </c>
      <c r="B47" s="451" t="s">
        <v>2067</v>
      </c>
      <c r="C47" s="40"/>
      <c r="D47" s="452">
        <v>4</v>
      </c>
      <c r="E47" s="86"/>
      <c r="F47" s="299" t="s">
        <v>31</v>
      </c>
      <c r="G47" s="44">
        <f t="shared" si="12"/>
        <v>0</v>
      </c>
      <c r="H47" s="452">
        <v>4</v>
      </c>
      <c r="I47" s="37">
        <f t="shared" si="13"/>
        <v>0</v>
      </c>
      <c r="J47" s="96"/>
      <c r="K47" s="46">
        <f t="shared" si="14"/>
        <v>0</v>
      </c>
      <c r="L47" s="194"/>
      <c r="M47" s="37">
        <f t="shared" si="15"/>
        <v>0</v>
      </c>
      <c r="N47" s="96"/>
      <c r="O47" s="32">
        <f>N47*E47</f>
        <v>0</v>
      </c>
      <c r="P47" s="28">
        <f>N47+L47+J47+H47</f>
        <v>4</v>
      </c>
      <c r="Q47" s="28">
        <f>P47-D47</f>
        <v>0</v>
      </c>
    </row>
    <row r="48" spans="1:17" s="7" customFormat="1" ht="12" customHeight="1" x14ac:dyDescent="0.25">
      <c r="A48" s="33"/>
      <c r="B48" s="42"/>
      <c r="C48" s="40"/>
      <c r="D48" s="35"/>
      <c r="E48" s="86"/>
      <c r="F48" s="200"/>
      <c r="G48" s="44"/>
      <c r="H48" s="194"/>
      <c r="I48" s="37"/>
      <c r="J48" s="96"/>
      <c r="K48" s="46"/>
      <c r="L48" s="194"/>
      <c r="M48" s="37"/>
      <c r="N48" s="96"/>
      <c r="O48" s="32"/>
      <c r="P48" s="28">
        <f t="shared" si="10"/>
        <v>0</v>
      </c>
      <c r="Q48" s="28">
        <f t="shared" si="11"/>
        <v>0</v>
      </c>
    </row>
    <row r="49" spans="1:17" s="7" customFormat="1" ht="13.5" thickBot="1" x14ac:dyDescent="0.3">
      <c r="A49" s="33"/>
      <c r="B49" s="82"/>
      <c r="C49" s="40"/>
      <c r="D49" s="35"/>
      <c r="E49" s="86"/>
      <c r="F49" s="201"/>
      <c r="G49" s="44"/>
      <c r="H49" s="194"/>
      <c r="I49" s="37"/>
      <c r="J49" s="96"/>
      <c r="K49" s="46"/>
      <c r="L49" s="194"/>
      <c r="M49" s="37"/>
      <c r="N49" s="96"/>
      <c r="O49" s="32"/>
      <c r="P49" s="28">
        <f t="shared" si="10"/>
        <v>0</v>
      </c>
      <c r="Q49" s="28">
        <f t="shared" si="11"/>
        <v>0</v>
      </c>
    </row>
    <row r="50" spans="1:17" ht="14.25" thickTop="1" thickBot="1" x14ac:dyDescent="0.3">
      <c r="A50" s="74"/>
      <c r="B50" s="81" t="s">
        <v>77</v>
      </c>
      <c r="C50" s="76"/>
      <c r="D50" s="77"/>
      <c r="E50" s="78"/>
      <c r="F50" s="79"/>
      <c r="G50" s="80">
        <f>SUM(G13:G49)</f>
        <v>55617.15</v>
      </c>
      <c r="H50" s="76"/>
      <c r="I50" s="80">
        <f>SUM(I13:I49)</f>
        <v>55617.15</v>
      </c>
      <c r="J50" s="78"/>
      <c r="K50" s="80">
        <f>SUM(K13:K49)</f>
        <v>0</v>
      </c>
      <c r="L50" s="76"/>
      <c r="M50" s="80">
        <f>SUM(M13:M49)</f>
        <v>0</v>
      </c>
      <c r="N50" s="98"/>
      <c r="O50" s="80">
        <f>SUM(O13:O49)</f>
        <v>0</v>
      </c>
      <c r="P50" s="28"/>
      <c r="Q50" s="28"/>
    </row>
    <row r="51" spans="1:17" ht="13.5" thickTop="1" x14ac:dyDescent="0.25">
      <c r="A51" s="8" t="s">
        <v>5</v>
      </c>
      <c r="B51" s="9"/>
      <c r="C51" s="305"/>
      <c r="D51" s="9" t="s">
        <v>6</v>
      </c>
      <c r="E51" s="9"/>
      <c r="F51" s="17"/>
      <c r="G51" s="22"/>
      <c r="H51" s="305"/>
      <c r="I51" s="22"/>
      <c r="J51" s="305"/>
      <c r="K51" s="22"/>
      <c r="L51" s="26"/>
      <c r="M51" s="23" t="s">
        <v>7</v>
      </c>
      <c r="N51" s="29"/>
      <c r="P51" s="28"/>
      <c r="Q51" s="28"/>
    </row>
    <row r="52" spans="1:17" x14ac:dyDescent="0.25">
      <c r="D52" s="8" t="s">
        <v>8</v>
      </c>
      <c r="P52" s="28"/>
      <c r="Q52" s="28"/>
    </row>
    <row r="53" spans="1:17" x14ac:dyDescent="0.25">
      <c r="P53" s="28"/>
      <c r="Q53" s="28"/>
    </row>
    <row r="54" spans="1:17" x14ac:dyDescent="0.25">
      <c r="P54" s="28"/>
      <c r="Q54" s="28"/>
    </row>
    <row r="55" spans="1:17" x14ac:dyDescent="0.25">
      <c r="A55" s="652" t="s">
        <v>1512</v>
      </c>
      <c r="B55" s="652"/>
      <c r="C55" s="306"/>
      <c r="D55" s="653" t="s">
        <v>9</v>
      </c>
      <c r="E55" s="653"/>
      <c r="F55" s="653"/>
      <c r="G55" s="20"/>
      <c r="H55" s="653" t="s">
        <v>10</v>
      </c>
      <c r="I55" s="653"/>
      <c r="J55" s="653"/>
      <c r="K55" s="20"/>
      <c r="L55" s="306"/>
      <c r="M55" s="653" t="s">
        <v>25</v>
      </c>
      <c r="N55" s="653"/>
      <c r="O55" s="653"/>
      <c r="P55" s="28"/>
      <c r="Q55" s="28"/>
    </row>
    <row r="56" spans="1:17" x14ac:dyDescent="0.25">
      <c r="A56" s="654" t="s">
        <v>11</v>
      </c>
      <c r="B56" s="654"/>
      <c r="C56" s="304"/>
      <c r="D56" s="655" t="s">
        <v>12</v>
      </c>
      <c r="E56" s="655"/>
      <c r="F56" s="655"/>
      <c r="G56" s="24"/>
      <c r="H56" s="655" t="s">
        <v>13</v>
      </c>
      <c r="I56" s="655"/>
      <c r="J56" s="655"/>
      <c r="K56" s="24"/>
      <c r="L56" s="304"/>
      <c r="M56" s="655" t="s">
        <v>26</v>
      </c>
      <c r="N56" s="655"/>
      <c r="O56" s="655"/>
      <c r="P56" s="28"/>
      <c r="Q56" s="28"/>
    </row>
  </sheetData>
  <mergeCells count="26">
    <mergeCell ref="C6:E6"/>
    <mergeCell ref="A1:O1"/>
    <mergeCell ref="A2:O2"/>
    <mergeCell ref="C4:E4"/>
    <mergeCell ref="F4:I4"/>
    <mergeCell ref="C5:E5"/>
    <mergeCell ref="H9:O9"/>
    <mergeCell ref="E10:F11"/>
    <mergeCell ref="G10:G11"/>
    <mergeCell ref="H10:I11"/>
    <mergeCell ref="J10:K11"/>
    <mergeCell ref="C7:E7"/>
    <mergeCell ref="A9:A11"/>
    <mergeCell ref="B9:B11"/>
    <mergeCell ref="C9:D9"/>
    <mergeCell ref="E9:G9"/>
    <mergeCell ref="A56:B56"/>
    <mergeCell ref="D56:F56"/>
    <mergeCell ref="H56:J56"/>
    <mergeCell ref="M56:O56"/>
    <mergeCell ref="L10:M11"/>
    <mergeCell ref="N10:O11"/>
    <mergeCell ref="A55:B55"/>
    <mergeCell ref="D55:F55"/>
    <mergeCell ref="H55:J55"/>
    <mergeCell ref="M55:O55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81"/>
  <sheetViews>
    <sheetView showWhiteSpace="0" view="pageLayout" topLeftCell="A49" zoomScale="85" zoomScaleNormal="100" zoomScalePageLayoutView="85" workbookViewId="0">
      <selection activeCell="L64" sqref="L64"/>
    </sheetView>
  </sheetViews>
  <sheetFormatPr defaultColWidth="9.140625" defaultRowHeight="12.75" x14ac:dyDescent="0.25"/>
  <cols>
    <col min="1" max="1" width="5.42578125" style="8" customWidth="1"/>
    <col min="2" max="2" width="31.28515625" style="8" customWidth="1"/>
    <col min="3" max="4" width="8.85546875" style="4" customWidth="1"/>
    <col min="5" max="5" width="9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x14ac:dyDescent="0.25">
      <c r="A3" s="5"/>
      <c r="B3" s="5"/>
      <c r="C3" s="617"/>
      <c r="D3" s="617"/>
      <c r="E3" s="5"/>
      <c r="F3" s="16"/>
      <c r="G3" s="20"/>
      <c r="H3" s="617"/>
      <c r="I3" s="20"/>
      <c r="J3" s="617"/>
      <c r="K3" s="20"/>
      <c r="L3" s="617"/>
      <c r="M3" s="20"/>
      <c r="N3" s="28"/>
      <c r="O3" s="20"/>
      <c r="P3" s="28"/>
      <c r="Q3" s="28"/>
    </row>
    <row r="4" spans="1:17" x14ac:dyDescent="0.25">
      <c r="A4" s="5" t="s">
        <v>0</v>
      </c>
      <c r="B4" s="5"/>
      <c r="C4" s="673" t="s">
        <v>1</v>
      </c>
      <c r="D4" s="673"/>
      <c r="E4" s="673"/>
      <c r="F4" s="652"/>
      <c r="G4" s="652"/>
      <c r="H4" s="652"/>
      <c r="I4" s="652"/>
      <c r="J4" s="617"/>
      <c r="K4" s="20"/>
      <c r="L4" s="617"/>
      <c r="M4" s="20"/>
      <c r="N4" s="28"/>
      <c r="O4" s="20"/>
      <c r="P4" s="28"/>
      <c r="Q4" s="28"/>
    </row>
    <row r="5" spans="1:17" x14ac:dyDescent="0.25">
      <c r="A5" s="5" t="s">
        <v>16</v>
      </c>
      <c r="B5" s="5"/>
      <c r="C5" s="672"/>
      <c r="D5" s="672"/>
      <c r="E5" s="672"/>
      <c r="F5" s="17"/>
      <c r="G5" s="21"/>
      <c r="H5" s="616"/>
      <c r="I5" s="21"/>
      <c r="J5" s="617"/>
      <c r="K5" s="20"/>
      <c r="L5" s="617"/>
      <c r="M5" s="20"/>
      <c r="N5" s="28"/>
      <c r="O5" s="20"/>
      <c r="P5" s="28"/>
      <c r="Q5" s="28"/>
    </row>
    <row r="6" spans="1:17" x14ac:dyDescent="0.25">
      <c r="A6" s="5" t="s">
        <v>17</v>
      </c>
      <c r="B6" s="5"/>
      <c r="C6" s="672" t="s">
        <v>2752</v>
      </c>
      <c r="D6" s="672"/>
      <c r="E6" s="672"/>
      <c r="F6" s="17"/>
      <c r="G6" s="21"/>
      <c r="H6" s="616"/>
      <c r="I6" s="21"/>
      <c r="J6" s="617"/>
      <c r="K6" s="20"/>
      <c r="L6" s="617"/>
      <c r="M6" s="20"/>
      <c r="N6" s="28"/>
      <c r="O6" s="20"/>
      <c r="P6" s="28"/>
      <c r="Q6" s="28"/>
    </row>
    <row r="7" spans="1:17" x14ac:dyDescent="0.25">
      <c r="A7" s="5" t="s">
        <v>18</v>
      </c>
      <c r="B7" s="5"/>
      <c r="C7" s="673"/>
      <c r="D7" s="673"/>
      <c r="E7" s="673"/>
      <c r="F7" s="17"/>
      <c r="G7" s="21"/>
      <c r="H7" s="616"/>
      <c r="I7" s="21"/>
      <c r="J7" s="617"/>
      <c r="K7" s="20"/>
      <c r="L7" s="617"/>
      <c r="M7" s="20"/>
      <c r="N7" s="28"/>
      <c r="O7" s="20"/>
      <c r="P7" s="28"/>
      <c r="Q7" s="28"/>
    </row>
    <row r="8" spans="1:17" ht="13.5" thickBot="1" x14ac:dyDescent="0.3">
      <c r="A8" s="5"/>
      <c r="B8" s="5"/>
      <c r="C8" s="616"/>
      <c r="D8" s="616"/>
      <c r="E8" s="616"/>
      <c r="F8" s="17"/>
      <c r="G8" s="21"/>
      <c r="H8" s="616"/>
      <c r="I8" s="21"/>
      <c r="J8" s="617"/>
      <c r="K8" s="20"/>
      <c r="L8" s="617"/>
      <c r="M8" s="20"/>
      <c r="N8" s="28"/>
      <c r="O8" s="20"/>
      <c r="P8" s="28"/>
      <c r="Q8" s="28"/>
    </row>
    <row r="9" spans="1:17" ht="13.5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ht="13.5" thickBot="1" x14ac:dyDescent="0.3">
      <c r="A11" s="676"/>
      <c r="B11" s="679"/>
      <c r="C11" s="615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x14ac:dyDescent="0.25">
      <c r="A12" s="48"/>
      <c r="B12" s="87"/>
      <c r="C12" s="50"/>
      <c r="D12" s="51"/>
      <c r="E12" s="52"/>
      <c r="F12" s="53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x14ac:dyDescent="0.25">
      <c r="A13" s="33">
        <v>1</v>
      </c>
      <c r="B13" s="42" t="s">
        <v>2753</v>
      </c>
      <c r="C13" s="40"/>
      <c r="D13" s="35">
        <f>H13+J13+L13+N13</f>
        <v>12</v>
      </c>
      <c r="E13" s="86">
        <v>43.99</v>
      </c>
      <c r="F13" s="200" t="s">
        <v>40</v>
      </c>
      <c r="G13" s="44">
        <f t="shared" ref="G13:G33" si="0">E13*D13</f>
        <v>527.88</v>
      </c>
      <c r="H13" s="194">
        <v>6</v>
      </c>
      <c r="I13" s="37">
        <f t="shared" ref="I13:I33" si="1">H13*E13</f>
        <v>263.94</v>
      </c>
      <c r="J13" s="96"/>
      <c r="K13" s="46">
        <f t="shared" ref="K13:K32" si="2">J13*E13</f>
        <v>0</v>
      </c>
      <c r="L13" s="194">
        <v>6</v>
      </c>
      <c r="M13" s="37">
        <f t="shared" ref="M13:M32" si="3">L13*E13</f>
        <v>263.94</v>
      </c>
      <c r="N13" s="96"/>
      <c r="O13" s="32">
        <f t="shared" ref="O13:O32" si="4">N13*E13</f>
        <v>0</v>
      </c>
      <c r="P13" s="28">
        <f t="shared" ref="P13:P33" si="5">N13+L13+J13+H13</f>
        <v>12</v>
      </c>
      <c r="Q13" s="28">
        <f t="shared" ref="Q13:Q33" si="6">P13-D13</f>
        <v>0</v>
      </c>
    </row>
    <row r="14" spans="1:17" x14ac:dyDescent="0.25">
      <c r="A14" s="33">
        <v>2</v>
      </c>
      <c r="B14" s="42" t="s">
        <v>2754</v>
      </c>
      <c r="C14" s="40"/>
      <c r="D14" s="35">
        <f t="shared" ref="D14:D32" si="7">H14+J14+L14+N14</f>
        <v>1</v>
      </c>
      <c r="E14" s="86">
        <v>100</v>
      </c>
      <c r="F14" s="200" t="s">
        <v>40</v>
      </c>
      <c r="G14" s="44">
        <f t="shared" si="0"/>
        <v>100</v>
      </c>
      <c r="H14" s="194">
        <v>1</v>
      </c>
      <c r="I14" s="37">
        <f t="shared" si="1"/>
        <v>100</v>
      </c>
      <c r="J14" s="96"/>
      <c r="K14" s="46">
        <f t="shared" si="2"/>
        <v>0</v>
      </c>
      <c r="L14" s="194"/>
      <c r="M14" s="37">
        <f t="shared" si="3"/>
        <v>0</v>
      </c>
      <c r="N14" s="96"/>
      <c r="O14" s="32">
        <f t="shared" si="4"/>
        <v>0</v>
      </c>
      <c r="P14" s="28">
        <f t="shared" si="5"/>
        <v>1</v>
      </c>
      <c r="Q14" s="28">
        <f t="shared" si="6"/>
        <v>0</v>
      </c>
    </row>
    <row r="15" spans="1:17" x14ac:dyDescent="0.25">
      <c r="A15" s="33">
        <v>3</v>
      </c>
      <c r="B15" s="42" t="s">
        <v>2755</v>
      </c>
      <c r="C15" s="40"/>
      <c r="D15" s="35">
        <f t="shared" si="7"/>
        <v>1</v>
      </c>
      <c r="E15" s="86">
        <v>100</v>
      </c>
      <c r="F15" s="200" t="s">
        <v>254</v>
      </c>
      <c r="G15" s="44">
        <f t="shared" si="0"/>
        <v>100</v>
      </c>
      <c r="H15" s="194">
        <v>1</v>
      </c>
      <c r="I15" s="37">
        <f t="shared" si="1"/>
        <v>100</v>
      </c>
      <c r="J15" s="96"/>
      <c r="K15" s="46">
        <f t="shared" si="2"/>
        <v>0</v>
      </c>
      <c r="L15" s="194"/>
      <c r="M15" s="37">
        <f t="shared" si="3"/>
        <v>0</v>
      </c>
      <c r="N15" s="96"/>
      <c r="O15" s="32">
        <f t="shared" si="4"/>
        <v>0</v>
      </c>
      <c r="P15" s="28">
        <f t="shared" si="5"/>
        <v>1</v>
      </c>
      <c r="Q15" s="28">
        <f t="shared" si="6"/>
        <v>0</v>
      </c>
    </row>
    <row r="16" spans="1:17" x14ac:dyDescent="0.25">
      <c r="A16" s="33">
        <v>4</v>
      </c>
      <c r="B16" s="42" t="s">
        <v>2756</v>
      </c>
      <c r="C16" s="40"/>
      <c r="D16" s="35">
        <f t="shared" si="7"/>
        <v>1</v>
      </c>
      <c r="E16" s="86">
        <v>100</v>
      </c>
      <c r="F16" s="200" t="s">
        <v>254</v>
      </c>
      <c r="G16" s="44">
        <f t="shared" si="0"/>
        <v>100</v>
      </c>
      <c r="H16" s="194">
        <v>1</v>
      </c>
      <c r="I16" s="37">
        <f t="shared" si="1"/>
        <v>100</v>
      </c>
      <c r="J16" s="96"/>
      <c r="K16" s="46">
        <f t="shared" si="2"/>
        <v>0</v>
      </c>
      <c r="L16" s="194"/>
      <c r="M16" s="37">
        <f t="shared" si="3"/>
        <v>0</v>
      </c>
      <c r="N16" s="96"/>
      <c r="O16" s="32">
        <f t="shared" si="4"/>
        <v>0</v>
      </c>
      <c r="P16" s="28">
        <f t="shared" si="5"/>
        <v>1</v>
      </c>
      <c r="Q16" s="28">
        <f t="shared" si="6"/>
        <v>0</v>
      </c>
    </row>
    <row r="17" spans="1:17" x14ac:dyDescent="0.25">
      <c r="A17" s="33">
        <v>5</v>
      </c>
      <c r="B17" s="42" t="s">
        <v>188</v>
      </c>
      <c r="C17" s="40"/>
      <c r="D17" s="35">
        <f t="shared" si="7"/>
        <v>150</v>
      </c>
      <c r="E17" s="86">
        <v>129.97999999999999</v>
      </c>
      <c r="F17" s="200" t="s">
        <v>212</v>
      </c>
      <c r="G17" s="44">
        <f t="shared" si="0"/>
        <v>19497</v>
      </c>
      <c r="H17" s="194">
        <v>75</v>
      </c>
      <c r="I17" s="37">
        <f t="shared" si="1"/>
        <v>9748.5</v>
      </c>
      <c r="J17" s="96"/>
      <c r="K17" s="46">
        <f t="shared" si="2"/>
        <v>0</v>
      </c>
      <c r="L17" s="194">
        <v>75</v>
      </c>
      <c r="M17" s="37">
        <f t="shared" si="3"/>
        <v>9748.5</v>
      </c>
      <c r="N17" s="96"/>
      <c r="O17" s="32">
        <f t="shared" si="4"/>
        <v>0</v>
      </c>
      <c r="P17" s="28">
        <f t="shared" si="5"/>
        <v>150</v>
      </c>
      <c r="Q17" s="28">
        <f t="shared" si="6"/>
        <v>0</v>
      </c>
    </row>
    <row r="18" spans="1:17" x14ac:dyDescent="0.25">
      <c r="A18" s="33">
        <v>6</v>
      </c>
      <c r="B18" s="42" t="s">
        <v>437</v>
      </c>
      <c r="C18" s="40"/>
      <c r="D18" s="35">
        <f t="shared" si="7"/>
        <v>10</v>
      </c>
      <c r="E18" s="86">
        <v>114.51</v>
      </c>
      <c r="F18" s="200" t="s">
        <v>45</v>
      </c>
      <c r="G18" s="44">
        <f t="shared" si="0"/>
        <v>1145.1000000000001</v>
      </c>
      <c r="H18" s="194">
        <v>5</v>
      </c>
      <c r="I18" s="37">
        <f t="shared" si="1"/>
        <v>572.55000000000007</v>
      </c>
      <c r="J18" s="96"/>
      <c r="K18" s="46">
        <f t="shared" si="2"/>
        <v>0</v>
      </c>
      <c r="L18" s="194">
        <v>5</v>
      </c>
      <c r="M18" s="37">
        <f t="shared" si="3"/>
        <v>572.55000000000007</v>
      </c>
      <c r="N18" s="96"/>
      <c r="O18" s="32">
        <f t="shared" si="4"/>
        <v>0</v>
      </c>
      <c r="P18" s="28">
        <f t="shared" si="5"/>
        <v>10</v>
      </c>
      <c r="Q18" s="28">
        <f t="shared" si="6"/>
        <v>0</v>
      </c>
    </row>
    <row r="19" spans="1:17" x14ac:dyDescent="0.25">
      <c r="A19" s="33">
        <v>7</v>
      </c>
      <c r="B19" s="42" t="s">
        <v>2757</v>
      </c>
      <c r="C19" s="40"/>
      <c r="D19" s="35">
        <f t="shared" si="7"/>
        <v>100</v>
      </c>
      <c r="E19" s="86">
        <v>20</v>
      </c>
      <c r="F19" s="200" t="s">
        <v>45</v>
      </c>
      <c r="G19" s="44">
        <f t="shared" si="0"/>
        <v>2000</v>
      </c>
      <c r="H19" s="194">
        <v>50</v>
      </c>
      <c r="I19" s="37">
        <f t="shared" si="1"/>
        <v>1000</v>
      </c>
      <c r="J19" s="96"/>
      <c r="K19" s="46">
        <f t="shared" si="2"/>
        <v>0</v>
      </c>
      <c r="L19" s="194">
        <v>50</v>
      </c>
      <c r="M19" s="37">
        <f t="shared" si="3"/>
        <v>1000</v>
      </c>
      <c r="N19" s="96"/>
      <c r="O19" s="32">
        <f t="shared" si="4"/>
        <v>0</v>
      </c>
      <c r="P19" s="28">
        <f t="shared" si="5"/>
        <v>100</v>
      </c>
      <c r="Q19" s="28">
        <f t="shared" si="6"/>
        <v>0</v>
      </c>
    </row>
    <row r="20" spans="1:17" x14ac:dyDescent="0.25">
      <c r="A20" s="33">
        <v>8</v>
      </c>
      <c r="B20" s="42" t="s">
        <v>2758</v>
      </c>
      <c r="C20" s="40"/>
      <c r="D20" s="35">
        <f t="shared" si="7"/>
        <v>6</v>
      </c>
      <c r="E20" s="86">
        <v>35</v>
      </c>
      <c r="F20" s="200" t="s">
        <v>45</v>
      </c>
      <c r="G20" s="44">
        <f t="shared" si="0"/>
        <v>210</v>
      </c>
      <c r="H20" s="194">
        <v>3</v>
      </c>
      <c r="I20" s="37">
        <f t="shared" si="1"/>
        <v>105</v>
      </c>
      <c r="J20" s="96"/>
      <c r="K20" s="46">
        <f t="shared" si="2"/>
        <v>0</v>
      </c>
      <c r="L20" s="194">
        <v>3</v>
      </c>
      <c r="M20" s="37">
        <f t="shared" si="3"/>
        <v>105</v>
      </c>
      <c r="N20" s="96"/>
      <c r="O20" s="32">
        <f t="shared" si="4"/>
        <v>0</v>
      </c>
      <c r="P20" s="28">
        <f t="shared" si="5"/>
        <v>6</v>
      </c>
      <c r="Q20" s="28">
        <f t="shared" si="6"/>
        <v>0</v>
      </c>
    </row>
    <row r="21" spans="1:17" x14ac:dyDescent="0.25">
      <c r="A21" s="33">
        <v>9</v>
      </c>
      <c r="B21" s="42" t="s">
        <v>67</v>
      </c>
      <c r="C21" s="40"/>
      <c r="D21" s="35">
        <f t="shared" si="7"/>
        <v>12</v>
      </c>
      <c r="E21" s="86">
        <v>17.559999999999999</v>
      </c>
      <c r="F21" s="200" t="s">
        <v>45</v>
      </c>
      <c r="G21" s="44">
        <f t="shared" si="0"/>
        <v>210.71999999999997</v>
      </c>
      <c r="H21" s="194">
        <v>6</v>
      </c>
      <c r="I21" s="37">
        <f t="shared" si="1"/>
        <v>105.35999999999999</v>
      </c>
      <c r="J21" s="96"/>
      <c r="K21" s="46">
        <f t="shared" si="2"/>
        <v>0</v>
      </c>
      <c r="L21" s="194">
        <v>6</v>
      </c>
      <c r="M21" s="37">
        <f t="shared" si="3"/>
        <v>105.35999999999999</v>
      </c>
      <c r="N21" s="96"/>
      <c r="O21" s="32">
        <f t="shared" si="4"/>
        <v>0</v>
      </c>
      <c r="P21" s="28">
        <f t="shared" si="5"/>
        <v>12</v>
      </c>
      <c r="Q21" s="28">
        <f t="shared" si="6"/>
        <v>0</v>
      </c>
    </row>
    <row r="22" spans="1:17" x14ac:dyDescent="0.25">
      <c r="A22" s="33">
        <v>10</v>
      </c>
      <c r="B22" s="42" t="s">
        <v>66</v>
      </c>
      <c r="C22" s="40"/>
      <c r="D22" s="35">
        <f t="shared" si="7"/>
        <v>6</v>
      </c>
      <c r="E22" s="86">
        <v>86.06</v>
      </c>
      <c r="F22" s="200" t="s">
        <v>45</v>
      </c>
      <c r="G22" s="44">
        <f t="shared" si="0"/>
        <v>516.36</v>
      </c>
      <c r="H22" s="194">
        <v>3</v>
      </c>
      <c r="I22" s="37">
        <f t="shared" si="1"/>
        <v>258.18</v>
      </c>
      <c r="J22" s="96"/>
      <c r="K22" s="46">
        <f t="shared" si="2"/>
        <v>0</v>
      </c>
      <c r="L22" s="194">
        <v>3</v>
      </c>
      <c r="M22" s="37">
        <f t="shared" si="3"/>
        <v>258.18</v>
      </c>
      <c r="N22" s="96"/>
      <c r="O22" s="32">
        <f t="shared" si="4"/>
        <v>0</v>
      </c>
      <c r="P22" s="28">
        <f t="shared" si="5"/>
        <v>6</v>
      </c>
      <c r="Q22" s="28">
        <f t="shared" si="6"/>
        <v>0</v>
      </c>
    </row>
    <row r="23" spans="1:17" x14ac:dyDescent="0.25">
      <c r="A23" s="33">
        <v>11</v>
      </c>
      <c r="B23" s="42" t="s">
        <v>155</v>
      </c>
      <c r="C23" s="40"/>
      <c r="D23" s="35">
        <f t="shared" si="7"/>
        <v>100</v>
      </c>
      <c r="E23" s="86">
        <v>2.91</v>
      </c>
      <c r="F23" s="200" t="s">
        <v>34</v>
      </c>
      <c r="G23" s="44">
        <f t="shared" si="0"/>
        <v>291</v>
      </c>
      <c r="H23" s="194">
        <v>50</v>
      </c>
      <c r="I23" s="37">
        <f t="shared" si="1"/>
        <v>145.5</v>
      </c>
      <c r="J23" s="96"/>
      <c r="K23" s="46">
        <f t="shared" si="2"/>
        <v>0</v>
      </c>
      <c r="L23" s="194">
        <v>50</v>
      </c>
      <c r="M23" s="37">
        <f t="shared" si="3"/>
        <v>145.5</v>
      </c>
      <c r="N23" s="96"/>
      <c r="O23" s="32">
        <f t="shared" si="4"/>
        <v>0</v>
      </c>
      <c r="P23" s="28">
        <f t="shared" si="5"/>
        <v>100</v>
      </c>
      <c r="Q23" s="28">
        <f t="shared" si="6"/>
        <v>0</v>
      </c>
    </row>
    <row r="24" spans="1:17" x14ac:dyDescent="0.25">
      <c r="A24" s="33">
        <v>12</v>
      </c>
      <c r="B24" s="42" t="s">
        <v>2759</v>
      </c>
      <c r="C24" s="40"/>
      <c r="D24" s="35">
        <f t="shared" si="7"/>
        <v>1</v>
      </c>
      <c r="E24" s="86">
        <v>328.64</v>
      </c>
      <c r="F24" s="200" t="s">
        <v>31</v>
      </c>
      <c r="G24" s="44">
        <f t="shared" si="0"/>
        <v>328.64</v>
      </c>
      <c r="H24" s="194">
        <v>1</v>
      </c>
      <c r="I24" s="37">
        <f t="shared" si="1"/>
        <v>328.64</v>
      </c>
      <c r="J24" s="96"/>
      <c r="K24" s="46">
        <f t="shared" si="2"/>
        <v>0</v>
      </c>
      <c r="L24" s="194"/>
      <c r="M24" s="37">
        <f t="shared" si="3"/>
        <v>0</v>
      </c>
      <c r="N24" s="96"/>
      <c r="O24" s="32">
        <f t="shared" si="4"/>
        <v>0</v>
      </c>
      <c r="P24" s="28">
        <f t="shared" si="5"/>
        <v>1</v>
      </c>
      <c r="Q24" s="28">
        <f t="shared" si="6"/>
        <v>0</v>
      </c>
    </row>
    <row r="25" spans="1:17" x14ac:dyDescent="0.25">
      <c r="A25" s="33">
        <v>13</v>
      </c>
      <c r="B25" s="42" t="s">
        <v>2760</v>
      </c>
      <c r="C25" s="40"/>
      <c r="D25" s="35">
        <f t="shared" si="7"/>
        <v>4</v>
      </c>
      <c r="E25" s="86">
        <v>30</v>
      </c>
      <c r="F25" s="200" t="s">
        <v>31</v>
      </c>
      <c r="G25" s="44">
        <f t="shared" si="0"/>
        <v>120</v>
      </c>
      <c r="H25" s="194">
        <v>2</v>
      </c>
      <c r="I25" s="37">
        <f t="shared" si="1"/>
        <v>60</v>
      </c>
      <c r="J25" s="96"/>
      <c r="K25" s="46">
        <f t="shared" si="2"/>
        <v>0</v>
      </c>
      <c r="L25" s="194">
        <v>2</v>
      </c>
      <c r="M25" s="37">
        <f t="shared" si="3"/>
        <v>60</v>
      </c>
      <c r="N25" s="96"/>
      <c r="O25" s="32">
        <f t="shared" si="4"/>
        <v>0</v>
      </c>
      <c r="P25" s="28">
        <f t="shared" si="5"/>
        <v>4</v>
      </c>
      <c r="Q25" s="28">
        <f t="shared" si="6"/>
        <v>0</v>
      </c>
    </row>
    <row r="26" spans="1:17" x14ac:dyDescent="0.25">
      <c r="A26" s="33">
        <v>14</v>
      </c>
      <c r="B26" s="42" t="s">
        <v>2761</v>
      </c>
      <c r="C26" s="40"/>
      <c r="D26" s="35">
        <f t="shared" si="7"/>
        <v>6</v>
      </c>
      <c r="E26" s="86">
        <v>12.74</v>
      </c>
      <c r="F26" s="200" t="s">
        <v>105</v>
      </c>
      <c r="G26" s="44">
        <f t="shared" si="0"/>
        <v>76.44</v>
      </c>
      <c r="H26" s="194">
        <v>3</v>
      </c>
      <c r="I26" s="37">
        <f t="shared" si="1"/>
        <v>38.22</v>
      </c>
      <c r="J26" s="96"/>
      <c r="K26" s="46">
        <f t="shared" si="2"/>
        <v>0</v>
      </c>
      <c r="L26" s="194">
        <v>3</v>
      </c>
      <c r="M26" s="37">
        <f t="shared" si="3"/>
        <v>38.22</v>
      </c>
      <c r="N26" s="96"/>
      <c r="O26" s="32">
        <f t="shared" si="4"/>
        <v>0</v>
      </c>
      <c r="P26" s="28">
        <f t="shared" si="5"/>
        <v>6</v>
      </c>
      <c r="Q26" s="28">
        <f t="shared" si="6"/>
        <v>0</v>
      </c>
    </row>
    <row r="27" spans="1:17" x14ac:dyDescent="0.25">
      <c r="A27" s="33">
        <v>15</v>
      </c>
      <c r="B27" s="42" t="s">
        <v>2762</v>
      </c>
      <c r="C27" s="40"/>
      <c r="D27" s="35">
        <f t="shared" si="7"/>
        <v>6</v>
      </c>
      <c r="E27" s="86">
        <v>5.98</v>
      </c>
      <c r="F27" s="200" t="s">
        <v>105</v>
      </c>
      <c r="G27" s="44">
        <f t="shared" si="0"/>
        <v>35.880000000000003</v>
      </c>
      <c r="H27" s="194">
        <v>3</v>
      </c>
      <c r="I27" s="37">
        <f t="shared" si="1"/>
        <v>17.940000000000001</v>
      </c>
      <c r="J27" s="96"/>
      <c r="K27" s="46">
        <f t="shared" si="2"/>
        <v>0</v>
      </c>
      <c r="L27" s="194">
        <v>3</v>
      </c>
      <c r="M27" s="37">
        <f t="shared" si="3"/>
        <v>17.940000000000001</v>
      </c>
      <c r="N27" s="96"/>
      <c r="O27" s="32">
        <f t="shared" si="4"/>
        <v>0</v>
      </c>
      <c r="P27" s="28">
        <f t="shared" si="5"/>
        <v>6</v>
      </c>
      <c r="Q27" s="28">
        <f t="shared" si="6"/>
        <v>0</v>
      </c>
    </row>
    <row r="28" spans="1:17" x14ac:dyDescent="0.25">
      <c r="A28" s="33">
        <v>16</v>
      </c>
      <c r="B28" s="42" t="s">
        <v>2763</v>
      </c>
      <c r="C28" s="40"/>
      <c r="D28" s="35">
        <f t="shared" si="7"/>
        <v>100</v>
      </c>
      <c r="E28" s="86">
        <v>5.18</v>
      </c>
      <c r="F28" s="200" t="s">
        <v>101</v>
      </c>
      <c r="G28" s="44">
        <f t="shared" si="0"/>
        <v>518</v>
      </c>
      <c r="H28" s="194">
        <v>50</v>
      </c>
      <c r="I28" s="37">
        <f t="shared" si="1"/>
        <v>259</v>
      </c>
      <c r="J28" s="96"/>
      <c r="K28" s="46">
        <f t="shared" si="2"/>
        <v>0</v>
      </c>
      <c r="L28" s="194">
        <v>50</v>
      </c>
      <c r="M28" s="37">
        <f t="shared" si="3"/>
        <v>259</v>
      </c>
      <c r="N28" s="96"/>
      <c r="O28" s="32">
        <f t="shared" si="4"/>
        <v>0</v>
      </c>
      <c r="P28" s="28">
        <f t="shared" si="5"/>
        <v>100</v>
      </c>
      <c r="Q28" s="28">
        <f t="shared" si="6"/>
        <v>0</v>
      </c>
    </row>
    <row r="29" spans="1:17" x14ac:dyDescent="0.25">
      <c r="A29" s="33">
        <v>17</v>
      </c>
      <c r="B29" s="42" t="s">
        <v>550</v>
      </c>
      <c r="C29" s="40"/>
      <c r="D29" s="35">
        <f t="shared" si="7"/>
        <v>3</v>
      </c>
      <c r="E29" s="86">
        <v>18.2</v>
      </c>
      <c r="F29" s="200" t="s">
        <v>101</v>
      </c>
      <c r="G29" s="44">
        <f t="shared" si="0"/>
        <v>54.599999999999994</v>
      </c>
      <c r="H29" s="194">
        <v>2</v>
      </c>
      <c r="I29" s="37">
        <f t="shared" si="1"/>
        <v>36.4</v>
      </c>
      <c r="J29" s="96"/>
      <c r="K29" s="46">
        <f t="shared" si="2"/>
        <v>0</v>
      </c>
      <c r="L29" s="194">
        <v>1</v>
      </c>
      <c r="M29" s="37">
        <f t="shared" si="3"/>
        <v>18.2</v>
      </c>
      <c r="N29" s="96"/>
      <c r="O29" s="32">
        <f t="shared" si="4"/>
        <v>0</v>
      </c>
      <c r="P29" s="28">
        <f t="shared" si="5"/>
        <v>3</v>
      </c>
      <c r="Q29" s="28">
        <f t="shared" si="6"/>
        <v>0</v>
      </c>
    </row>
    <row r="30" spans="1:17" x14ac:dyDescent="0.25">
      <c r="A30" s="33">
        <v>18</v>
      </c>
      <c r="B30" s="42" t="s">
        <v>2764</v>
      </c>
      <c r="C30" s="40"/>
      <c r="D30" s="35">
        <f t="shared" si="7"/>
        <v>3</v>
      </c>
      <c r="E30" s="86">
        <v>18.2</v>
      </c>
      <c r="F30" s="200" t="s">
        <v>101</v>
      </c>
      <c r="G30" s="44">
        <f t="shared" si="0"/>
        <v>54.599999999999994</v>
      </c>
      <c r="H30" s="194">
        <v>2</v>
      </c>
      <c r="I30" s="37">
        <f t="shared" si="1"/>
        <v>36.4</v>
      </c>
      <c r="J30" s="96"/>
      <c r="K30" s="46">
        <f t="shared" si="2"/>
        <v>0</v>
      </c>
      <c r="L30" s="194">
        <v>1</v>
      </c>
      <c r="M30" s="37">
        <f t="shared" si="3"/>
        <v>18.2</v>
      </c>
      <c r="N30" s="96"/>
      <c r="O30" s="32">
        <f t="shared" si="4"/>
        <v>0</v>
      </c>
      <c r="P30" s="28">
        <f t="shared" si="5"/>
        <v>3</v>
      </c>
      <c r="Q30" s="28">
        <f t="shared" si="6"/>
        <v>0</v>
      </c>
    </row>
    <row r="31" spans="1:17" x14ac:dyDescent="0.25">
      <c r="A31" s="33">
        <v>19</v>
      </c>
      <c r="B31" s="42" t="s">
        <v>630</v>
      </c>
      <c r="C31" s="40"/>
      <c r="D31" s="35">
        <f t="shared" si="7"/>
        <v>3</v>
      </c>
      <c r="E31" s="86">
        <v>9.1</v>
      </c>
      <c r="F31" s="200" t="s">
        <v>101</v>
      </c>
      <c r="G31" s="44">
        <f t="shared" si="0"/>
        <v>27.299999999999997</v>
      </c>
      <c r="H31" s="194">
        <v>2</v>
      </c>
      <c r="I31" s="37">
        <f t="shared" si="1"/>
        <v>18.2</v>
      </c>
      <c r="J31" s="96"/>
      <c r="K31" s="46">
        <f t="shared" si="2"/>
        <v>0</v>
      </c>
      <c r="L31" s="194">
        <v>1</v>
      </c>
      <c r="M31" s="37">
        <f t="shared" si="3"/>
        <v>9.1</v>
      </c>
      <c r="N31" s="96"/>
      <c r="O31" s="32">
        <f t="shared" si="4"/>
        <v>0</v>
      </c>
      <c r="P31" s="28">
        <f t="shared" si="5"/>
        <v>3</v>
      </c>
      <c r="Q31" s="28">
        <f t="shared" si="6"/>
        <v>0</v>
      </c>
    </row>
    <row r="32" spans="1:17" x14ac:dyDescent="0.25">
      <c r="A32" s="33">
        <v>20</v>
      </c>
      <c r="B32" s="42" t="s">
        <v>629</v>
      </c>
      <c r="C32" s="40"/>
      <c r="D32" s="35">
        <f t="shared" si="7"/>
        <v>3</v>
      </c>
      <c r="E32" s="86">
        <v>106.6</v>
      </c>
      <c r="F32" s="200" t="s">
        <v>101</v>
      </c>
      <c r="G32" s="44">
        <f t="shared" si="0"/>
        <v>319.79999999999995</v>
      </c>
      <c r="H32" s="194">
        <v>2</v>
      </c>
      <c r="I32" s="37">
        <f t="shared" si="1"/>
        <v>213.2</v>
      </c>
      <c r="J32" s="96"/>
      <c r="K32" s="46">
        <f t="shared" si="2"/>
        <v>0</v>
      </c>
      <c r="L32" s="194">
        <v>1</v>
      </c>
      <c r="M32" s="37">
        <f t="shared" si="3"/>
        <v>106.6</v>
      </c>
      <c r="N32" s="96"/>
      <c r="O32" s="32">
        <f t="shared" si="4"/>
        <v>0</v>
      </c>
      <c r="P32" s="28">
        <f t="shared" si="5"/>
        <v>3</v>
      </c>
      <c r="Q32" s="28">
        <f t="shared" si="6"/>
        <v>0</v>
      </c>
    </row>
    <row r="33" spans="1:17" ht="13.5" thickBot="1" x14ac:dyDescent="0.3">
      <c r="A33" s="33"/>
      <c r="B33" s="42"/>
      <c r="C33" s="40"/>
      <c r="D33" s="35"/>
      <c r="E33" s="86"/>
      <c r="F33" s="200"/>
      <c r="G33" s="44">
        <f t="shared" si="0"/>
        <v>0</v>
      </c>
      <c r="H33" s="194"/>
      <c r="I33" s="37">
        <f t="shared" si="1"/>
        <v>0</v>
      </c>
      <c r="J33" s="96"/>
      <c r="K33" s="46"/>
      <c r="L33" s="194"/>
      <c r="M33" s="37"/>
      <c r="N33" s="96"/>
      <c r="O33" s="32"/>
      <c r="P33" s="28">
        <f t="shared" si="5"/>
        <v>0</v>
      </c>
      <c r="Q33" s="28">
        <f t="shared" si="6"/>
        <v>0</v>
      </c>
    </row>
    <row r="34" spans="1:17" ht="14.25" thickTop="1" thickBot="1" x14ac:dyDescent="0.3">
      <c r="A34" s="74"/>
      <c r="B34" s="81" t="s">
        <v>2007</v>
      </c>
      <c r="C34" s="76"/>
      <c r="D34" s="77"/>
      <c r="E34" s="78"/>
      <c r="F34" s="79"/>
      <c r="G34" s="80">
        <f>SUM(G13:G32)</f>
        <v>26233.319999999996</v>
      </c>
      <c r="H34" s="76"/>
      <c r="I34" s="80">
        <f>SUM(I13:I33)</f>
        <v>13507.03</v>
      </c>
      <c r="J34" s="78"/>
      <c r="K34" s="80">
        <f>SUM(K13:K32)</f>
        <v>0</v>
      </c>
      <c r="L34" s="76"/>
      <c r="M34" s="80">
        <f>SUM(M13:M32)</f>
        <v>12726.290000000003</v>
      </c>
      <c r="N34" s="98"/>
      <c r="O34" s="566">
        <f>SUM(O13:O32)</f>
        <v>0</v>
      </c>
      <c r="P34" s="28"/>
      <c r="Q34" s="28"/>
    </row>
    <row r="35" spans="1:17" ht="13.5" thickTop="1" x14ac:dyDescent="0.25">
      <c r="A35" s="8" t="s">
        <v>5</v>
      </c>
      <c r="B35" s="9"/>
      <c r="C35" s="616"/>
      <c r="D35" s="9" t="s">
        <v>6</v>
      </c>
      <c r="E35" s="9"/>
      <c r="F35" s="17"/>
      <c r="G35" s="22"/>
      <c r="H35" s="616"/>
      <c r="I35" s="22"/>
      <c r="J35" s="616"/>
      <c r="K35" s="22"/>
      <c r="L35" s="26"/>
      <c r="M35" s="23" t="s">
        <v>7</v>
      </c>
      <c r="N35" s="29"/>
      <c r="P35" s="28"/>
      <c r="Q35" s="28"/>
    </row>
    <row r="36" spans="1:17" x14ac:dyDescent="0.25">
      <c r="D36" s="8" t="s">
        <v>8</v>
      </c>
      <c r="P36" s="28"/>
      <c r="Q36" s="28"/>
    </row>
    <row r="37" spans="1:17" x14ac:dyDescent="0.25">
      <c r="P37" s="28"/>
      <c r="Q37" s="28"/>
    </row>
    <row r="38" spans="1:17" x14ac:dyDescent="0.25">
      <c r="P38" s="28"/>
      <c r="Q38" s="28"/>
    </row>
    <row r="39" spans="1:17" x14ac:dyDescent="0.25">
      <c r="A39" s="652" t="s">
        <v>2775</v>
      </c>
      <c r="B39" s="652"/>
      <c r="C39" s="617"/>
      <c r="D39" s="653" t="s">
        <v>9</v>
      </c>
      <c r="E39" s="653"/>
      <c r="F39" s="653"/>
      <c r="G39" s="20"/>
      <c r="H39" s="653" t="s">
        <v>10</v>
      </c>
      <c r="I39" s="653"/>
      <c r="J39" s="653"/>
      <c r="K39" s="20"/>
      <c r="L39" s="617"/>
      <c r="M39" s="653" t="s">
        <v>25</v>
      </c>
      <c r="N39" s="653"/>
      <c r="O39" s="653"/>
      <c r="P39" s="28"/>
      <c r="Q39" s="28"/>
    </row>
    <row r="40" spans="1:17" x14ac:dyDescent="0.25">
      <c r="A40" s="654" t="s">
        <v>11</v>
      </c>
      <c r="B40" s="654"/>
      <c r="C40" s="618"/>
      <c r="D40" s="655" t="s">
        <v>12</v>
      </c>
      <c r="E40" s="655"/>
      <c r="F40" s="655"/>
      <c r="G40" s="24"/>
      <c r="H40" s="655" t="s">
        <v>13</v>
      </c>
      <c r="I40" s="655"/>
      <c r="J40" s="655"/>
      <c r="K40" s="24"/>
      <c r="L40" s="618"/>
      <c r="M40" s="655" t="s">
        <v>26</v>
      </c>
      <c r="N40" s="655"/>
      <c r="O40" s="655"/>
      <c r="P40" s="28"/>
      <c r="Q40" s="28"/>
    </row>
    <row r="42" spans="1:17" ht="15.75" x14ac:dyDescent="0.25">
      <c r="A42" s="683" t="s">
        <v>14</v>
      </c>
      <c r="B42" s="683"/>
      <c r="C42" s="683"/>
      <c r="D42" s="683"/>
      <c r="E42" s="683"/>
      <c r="F42" s="683"/>
      <c r="G42" s="683"/>
      <c r="H42" s="683"/>
      <c r="I42" s="683"/>
      <c r="J42" s="683"/>
      <c r="K42" s="683"/>
      <c r="L42" s="683"/>
      <c r="M42" s="683"/>
      <c r="N42" s="683"/>
      <c r="O42" s="683"/>
    </row>
    <row r="43" spans="1:17" ht="15.75" x14ac:dyDescent="0.25">
      <c r="A43" s="683" t="s">
        <v>1624</v>
      </c>
      <c r="B43" s="683"/>
      <c r="C43" s="683"/>
      <c r="D43" s="683"/>
      <c r="E43" s="683"/>
      <c r="F43" s="683"/>
      <c r="G43" s="683"/>
      <c r="H43" s="683"/>
      <c r="I43" s="683"/>
      <c r="J43" s="683"/>
      <c r="K43" s="683"/>
      <c r="L43" s="683"/>
      <c r="M43" s="683"/>
      <c r="N43" s="683"/>
      <c r="O43" s="683"/>
    </row>
    <row r="44" spans="1:17" x14ac:dyDescent="0.25">
      <c r="A44" s="5"/>
      <c r="B44" s="5"/>
      <c r="C44" s="617"/>
      <c r="D44" s="617"/>
      <c r="E44" s="5"/>
      <c r="F44" s="16"/>
      <c r="G44" s="20"/>
      <c r="H44" s="617"/>
      <c r="I44" s="20"/>
      <c r="J44" s="617"/>
      <c r="K44" s="20"/>
      <c r="L44" s="617"/>
      <c r="M44" s="20"/>
      <c r="N44" s="28"/>
      <c r="O44" s="20"/>
    </row>
    <row r="45" spans="1:17" x14ac:dyDescent="0.25">
      <c r="A45" s="5" t="s">
        <v>0</v>
      </c>
      <c r="B45" s="5"/>
      <c r="C45" s="673" t="s">
        <v>1</v>
      </c>
      <c r="D45" s="673"/>
      <c r="E45" s="673"/>
      <c r="F45" s="652"/>
      <c r="G45" s="652"/>
      <c r="H45" s="652"/>
      <c r="I45" s="652"/>
      <c r="J45" s="617"/>
      <c r="K45" s="20"/>
      <c r="L45" s="617"/>
      <c r="M45" s="20"/>
      <c r="N45" s="28"/>
      <c r="O45" s="20"/>
    </row>
    <row r="46" spans="1:17" x14ac:dyDescent="0.25">
      <c r="A46" s="5" t="s">
        <v>16</v>
      </c>
      <c r="B46" s="5"/>
      <c r="C46" s="672"/>
      <c r="D46" s="672"/>
      <c r="E46" s="672"/>
      <c r="F46" s="17"/>
      <c r="G46" s="21"/>
      <c r="H46" s="616"/>
      <c r="I46" s="21"/>
      <c r="J46" s="617"/>
      <c r="K46" s="20"/>
      <c r="L46" s="617"/>
      <c r="M46" s="20"/>
      <c r="N46" s="28"/>
      <c r="O46" s="20"/>
    </row>
    <row r="47" spans="1:17" x14ac:dyDescent="0.25">
      <c r="A47" s="5" t="s">
        <v>17</v>
      </c>
      <c r="B47" s="5"/>
      <c r="C47" s="672" t="s">
        <v>2752</v>
      </c>
      <c r="D47" s="672"/>
      <c r="E47" s="672"/>
      <c r="F47" s="17"/>
      <c r="G47" s="21"/>
      <c r="H47" s="616"/>
      <c r="I47" s="21"/>
      <c r="J47" s="617"/>
      <c r="K47" s="20"/>
      <c r="L47" s="617"/>
      <c r="M47" s="20"/>
      <c r="N47" s="28"/>
      <c r="O47" s="20"/>
    </row>
    <row r="48" spans="1:17" x14ac:dyDescent="0.25">
      <c r="A48" s="5" t="s">
        <v>18</v>
      </c>
      <c r="B48" s="5"/>
      <c r="C48" s="673"/>
      <c r="D48" s="673"/>
      <c r="E48" s="673"/>
      <c r="F48" s="17"/>
      <c r="G48" s="21"/>
      <c r="H48" s="616"/>
      <c r="I48" s="21"/>
      <c r="J48" s="617"/>
      <c r="K48" s="20"/>
      <c r="L48" s="617"/>
      <c r="M48" s="20"/>
      <c r="N48" s="28"/>
      <c r="O48" s="20"/>
    </row>
    <row r="49" spans="1:17" ht="13.5" thickBot="1" x14ac:dyDescent="0.3">
      <c r="A49" s="5"/>
      <c r="B49" s="5"/>
      <c r="C49" s="616"/>
      <c r="D49" s="616"/>
      <c r="E49" s="616"/>
      <c r="F49" s="17"/>
      <c r="G49" s="21"/>
      <c r="H49" s="616"/>
      <c r="I49" s="21"/>
      <c r="J49" s="617"/>
      <c r="K49" s="20"/>
      <c r="L49" s="617"/>
      <c r="M49" s="20"/>
      <c r="N49" s="28"/>
      <c r="O49" s="20"/>
    </row>
    <row r="50" spans="1:17" ht="13.5" thickTop="1" x14ac:dyDescent="0.25">
      <c r="A50" s="674" t="s">
        <v>2</v>
      </c>
      <c r="B50" s="677" t="s">
        <v>19</v>
      </c>
      <c r="C50" s="680" t="s">
        <v>20</v>
      </c>
      <c r="D50" s="680"/>
      <c r="E50" s="681" t="s">
        <v>23</v>
      </c>
      <c r="F50" s="680"/>
      <c r="G50" s="682"/>
      <c r="H50" s="656" t="s">
        <v>24</v>
      </c>
      <c r="I50" s="656"/>
      <c r="J50" s="656"/>
      <c r="K50" s="656"/>
      <c r="L50" s="656"/>
      <c r="M50" s="656"/>
      <c r="N50" s="656"/>
      <c r="O50" s="657"/>
    </row>
    <row r="51" spans="1:17" x14ac:dyDescent="0.25">
      <c r="A51" s="675"/>
      <c r="B51" s="678"/>
      <c r="C51" s="38" t="s">
        <v>20</v>
      </c>
      <c r="D51" s="34" t="s">
        <v>22</v>
      </c>
      <c r="E51" s="658" t="s">
        <v>3</v>
      </c>
      <c r="F51" s="659"/>
      <c r="G51" s="662" t="s">
        <v>4</v>
      </c>
      <c r="H51" s="664">
        <v>1</v>
      </c>
      <c r="I51" s="664"/>
      <c r="J51" s="666">
        <v>2</v>
      </c>
      <c r="K51" s="667"/>
      <c r="L51" s="664">
        <v>3</v>
      </c>
      <c r="M51" s="664"/>
      <c r="N51" s="666">
        <v>4</v>
      </c>
      <c r="O51" s="670"/>
    </row>
    <row r="52" spans="1:17" ht="13.5" thickBot="1" x14ac:dyDescent="0.3">
      <c r="A52" s="676"/>
      <c r="B52" s="679"/>
      <c r="C52" s="615" t="s">
        <v>21</v>
      </c>
      <c r="D52" s="60"/>
      <c r="E52" s="660"/>
      <c r="F52" s="661"/>
      <c r="G52" s="663"/>
      <c r="H52" s="665"/>
      <c r="I52" s="665"/>
      <c r="J52" s="668"/>
      <c r="K52" s="669"/>
      <c r="L52" s="665"/>
      <c r="M52" s="665"/>
      <c r="N52" s="668"/>
      <c r="O52" s="671"/>
    </row>
    <row r="53" spans="1:17" x14ac:dyDescent="0.25">
      <c r="A53" s="48"/>
      <c r="B53" s="414" t="s">
        <v>2008</v>
      </c>
      <c r="C53" s="50"/>
      <c r="D53" s="51"/>
      <c r="E53" s="52"/>
      <c r="F53" s="53"/>
      <c r="G53" s="415">
        <f>G34</f>
        <v>26233.319999999996</v>
      </c>
      <c r="H53" s="50"/>
      <c r="I53" s="416">
        <f>I34</f>
        <v>13507.03</v>
      </c>
      <c r="J53" s="56"/>
      <c r="K53" s="57">
        <f>K34</f>
        <v>0</v>
      </c>
      <c r="L53" s="50"/>
      <c r="M53" s="55">
        <f>M34</f>
        <v>12726.290000000003</v>
      </c>
      <c r="N53" s="95"/>
      <c r="O53" s="58">
        <f>O34</f>
        <v>0</v>
      </c>
    </row>
    <row r="54" spans="1:17" x14ac:dyDescent="0.25">
      <c r="A54" s="48"/>
      <c r="B54" s="87"/>
      <c r="C54" s="50"/>
      <c r="D54" s="51"/>
      <c r="E54" s="52"/>
      <c r="F54" s="609"/>
      <c r="G54" s="54"/>
      <c r="H54" s="50"/>
      <c r="I54" s="55"/>
      <c r="J54" s="56"/>
      <c r="K54" s="57"/>
      <c r="L54" s="50"/>
      <c r="M54" s="55"/>
      <c r="N54" s="95"/>
      <c r="O54" s="58"/>
    </row>
    <row r="55" spans="1:17" s="7" customFormat="1" x14ac:dyDescent="0.25">
      <c r="A55" s="33">
        <v>21</v>
      </c>
      <c r="B55" s="42" t="s">
        <v>261</v>
      </c>
      <c r="C55" s="40"/>
      <c r="D55" s="35">
        <f t="shared" ref="D55:D71" si="8">H55+J55+L55+N55</f>
        <v>1</v>
      </c>
      <c r="E55" s="255">
        <v>27.66</v>
      </c>
      <c r="F55" s="610" t="s">
        <v>2551</v>
      </c>
      <c r="G55" s="608">
        <f t="shared" ref="G55:G73" si="9">E55*D55</f>
        <v>27.66</v>
      </c>
      <c r="H55" s="194">
        <v>1</v>
      </c>
      <c r="I55" s="37">
        <f t="shared" ref="I55:I73" si="10">H55*E55</f>
        <v>27.66</v>
      </c>
      <c r="J55" s="96"/>
      <c r="K55" s="46">
        <f t="shared" ref="K55:K74" si="11">J55*E55</f>
        <v>0</v>
      </c>
      <c r="L55" s="194"/>
      <c r="M55" s="37">
        <f t="shared" ref="M55:M74" si="12">L55*E55</f>
        <v>0</v>
      </c>
      <c r="N55" s="96"/>
      <c r="O55" s="32">
        <f t="shared" ref="O55:O74" si="13">N55*E55</f>
        <v>0</v>
      </c>
      <c r="P55" s="28">
        <f t="shared" ref="P55" si="14">N55+L55+J55+H55</f>
        <v>1</v>
      </c>
      <c r="Q55" s="28">
        <f t="shared" ref="Q55" si="15">P55-D55</f>
        <v>0</v>
      </c>
    </row>
    <row r="56" spans="1:17" s="7" customFormat="1" x14ac:dyDescent="0.25">
      <c r="A56" s="33">
        <v>22</v>
      </c>
      <c r="B56" s="42" t="s">
        <v>2765</v>
      </c>
      <c r="C56" s="40"/>
      <c r="D56" s="35">
        <f t="shared" si="8"/>
        <v>3</v>
      </c>
      <c r="E56" s="255">
        <v>24.63</v>
      </c>
      <c r="F56" s="611" t="s">
        <v>159</v>
      </c>
      <c r="G56" s="608">
        <f t="shared" si="9"/>
        <v>73.89</v>
      </c>
      <c r="H56" s="194">
        <v>2</v>
      </c>
      <c r="I56" s="37">
        <f t="shared" si="10"/>
        <v>49.26</v>
      </c>
      <c r="J56" s="96"/>
      <c r="K56" s="46">
        <f t="shared" si="11"/>
        <v>0</v>
      </c>
      <c r="L56" s="194">
        <v>1</v>
      </c>
      <c r="M56" s="37">
        <f t="shared" si="12"/>
        <v>24.63</v>
      </c>
      <c r="N56" s="96"/>
      <c r="O56" s="32">
        <f t="shared" si="13"/>
        <v>0</v>
      </c>
      <c r="P56" s="28"/>
      <c r="Q56" s="28"/>
    </row>
    <row r="57" spans="1:17" s="7" customFormat="1" x14ac:dyDescent="0.25">
      <c r="A57" s="33">
        <v>23</v>
      </c>
      <c r="B57" s="64" t="s">
        <v>575</v>
      </c>
      <c r="C57" s="40"/>
      <c r="D57" s="35">
        <f t="shared" si="8"/>
        <v>1</v>
      </c>
      <c r="E57" s="255">
        <v>276.64</v>
      </c>
      <c r="F57" s="610" t="s">
        <v>2188</v>
      </c>
      <c r="G57" s="608">
        <f t="shared" si="9"/>
        <v>276.64</v>
      </c>
      <c r="H57" s="194">
        <v>1</v>
      </c>
      <c r="I57" s="37">
        <f t="shared" si="10"/>
        <v>276.64</v>
      </c>
      <c r="J57" s="96"/>
      <c r="K57" s="46">
        <f t="shared" si="11"/>
        <v>0</v>
      </c>
      <c r="L57" s="194"/>
      <c r="M57" s="37">
        <f t="shared" si="12"/>
        <v>0</v>
      </c>
      <c r="N57" s="96"/>
      <c r="O57" s="32">
        <f t="shared" si="13"/>
        <v>0</v>
      </c>
      <c r="P57" s="28"/>
      <c r="Q57" s="28"/>
    </row>
    <row r="58" spans="1:17" x14ac:dyDescent="0.25">
      <c r="A58" s="33">
        <v>24</v>
      </c>
      <c r="B58" s="373" t="s">
        <v>2766</v>
      </c>
      <c r="C58" s="40"/>
      <c r="D58" s="35">
        <f t="shared" si="8"/>
        <v>6</v>
      </c>
      <c r="E58" s="255">
        <v>70.72</v>
      </c>
      <c r="F58" s="610" t="s">
        <v>2550</v>
      </c>
      <c r="G58" s="608">
        <f t="shared" si="9"/>
        <v>424.32</v>
      </c>
      <c r="H58" s="194">
        <v>6</v>
      </c>
      <c r="I58" s="37">
        <f t="shared" si="10"/>
        <v>424.32</v>
      </c>
      <c r="J58" s="96"/>
      <c r="K58" s="46">
        <f t="shared" si="11"/>
        <v>0</v>
      </c>
      <c r="L58" s="194"/>
      <c r="M58" s="37">
        <f t="shared" si="12"/>
        <v>0</v>
      </c>
      <c r="N58" s="96"/>
      <c r="O58" s="32">
        <f t="shared" si="13"/>
        <v>0</v>
      </c>
    </row>
    <row r="59" spans="1:17" x14ac:dyDescent="0.25">
      <c r="A59" s="33">
        <v>25</v>
      </c>
      <c r="B59" s="373" t="s">
        <v>1270</v>
      </c>
      <c r="C59" s="40"/>
      <c r="D59" s="35">
        <f t="shared" si="8"/>
        <v>6</v>
      </c>
      <c r="E59" s="255">
        <v>17.350000000000001</v>
      </c>
      <c r="F59" s="610" t="s">
        <v>2550</v>
      </c>
      <c r="G59" s="608">
        <f t="shared" si="9"/>
        <v>104.10000000000001</v>
      </c>
      <c r="H59" s="194">
        <v>3</v>
      </c>
      <c r="I59" s="37">
        <f t="shared" si="10"/>
        <v>52.050000000000004</v>
      </c>
      <c r="J59" s="96"/>
      <c r="K59" s="46">
        <f t="shared" si="11"/>
        <v>0</v>
      </c>
      <c r="L59" s="194">
        <v>3</v>
      </c>
      <c r="M59" s="37">
        <f t="shared" si="12"/>
        <v>52.050000000000004</v>
      </c>
      <c r="N59" s="96"/>
      <c r="O59" s="32">
        <f t="shared" si="13"/>
        <v>0</v>
      </c>
    </row>
    <row r="60" spans="1:17" x14ac:dyDescent="0.25">
      <c r="A60" s="33">
        <v>26</v>
      </c>
      <c r="B60" s="373" t="s">
        <v>245</v>
      </c>
      <c r="C60" s="40"/>
      <c r="D60" s="35">
        <f t="shared" si="8"/>
        <v>2</v>
      </c>
      <c r="E60" s="255">
        <v>47.82</v>
      </c>
      <c r="F60" s="610" t="s">
        <v>2188</v>
      </c>
      <c r="G60" s="608">
        <f t="shared" si="9"/>
        <v>95.64</v>
      </c>
      <c r="H60" s="194">
        <v>1</v>
      </c>
      <c r="I60" s="37">
        <f t="shared" si="10"/>
        <v>47.82</v>
      </c>
      <c r="J60" s="96"/>
      <c r="K60" s="46">
        <f t="shared" si="11"/>
        <v>0</v>
      </c>
      <c r="L60" s="194">
        <v>1</v>
      </c>
      <c r="M60" s="37">
        <f t="shared" si="12"/>
        <v>47.82</v>
      </c>
      <c r="N60" s="96"/>
      <c r="O60" s="32">
        <f t="shared" si="13"/>
        <v>0</v>
      </c>
    </row>
    <row r="61" spans="1:17" x14ac:dyDescent="0.25">
      <c r="A61" s="33">
        <v>27</v>
      </c>
      <c r="B61" s="373" t="s">
        <v>2767</v>
      </c>
      <c r="C61" s="40"/>
      <c r="D61" s="35">
        <f t="shared" si="8"/>
        <v>1</v>
      </c>
      <c r="E61" s="255"/>
      <c r="F61" s="610" t="s">
        <v>159</v>
      </c>
      <c r="G61" s="608">
        <f t="shared" si="9"/>
        <v>0</v>
      </c>
      <c r="H61" s="194">
        <v>1</v>
      </c>
      <c r="I61" s="37">
        <f t="shared" si="10"/>
        <v>0</v>
      </c>
      <c r="J61" s="96"/>
      <c r="K61" s="46">
        <f t="shared" si="11"/>
        <v>0</v>
      </c>
      <c r="L61" s="194"/>
      <c r="M61" s="37">
        <f t="shared" si="12"/>
        <v>0</v>
      </c>
      <c r="N61" s="96"/>
      <c r="O61" s="32">
        <f t="shared" si="13"/>
        <v>0</v>
      </c>
    </row>
    <row r="62" spans="1:17" x14ac:dyDescent="0.25">
      <c r="A62" s="33">
        <v>28</v>
      </c>
      <c r="B62" s="373" t="s">
        <v>2768</v>
      </c>
      <c r="C62" s="40"/>
      <c r="D62" s="35">
        <f t="shared" si="8"/>
        <v>6</v>
      </c>
      <c r="E62" s="255">
        <v>10.31</v>
      </c>
      <c r="F62" s="610" t="s">
        <v>159</v>
      </c>
      <c r="G62" s="608">
        <f t="shared" si="9"/>
        <v>61.86</v>
      </c>
      <c r="H62" s="194">
        <v>3</v>
      </c>
      <c r="I62" s="37">
        <f t="shared" si="10"/>
        <v>30.93</v>
      </c>
      <c r="J62" s="96"/>
      <c r="K62" s="46">
        <f t="shared" si="11"/>
        <v>0</v>
      </c>
      <c r="L62" s="194">
        <v>3</v>
      </c>
      <c r="M62" s="37">
        <f t="shared" si="12"/>
        <v>30.93</v>
      </c>
      <c r="N62" s="96"/>
      <c r="O62" s="32">
        <f t="shared" si="13"/>
        <v>0</v>
      </c>
    </row>
    <row r="63" spans="1:17" x14ac:dyDescent="0.25">
      <c r="A63" s="33">
        <v>29</v>
      </c>
      <c r="B63" s="373" t="s">
        <v>2769</v>
      </c>
      <c r="C63" s="40"/>
      <c r="D63" s="35">
        <f t="shared" si="8"/>
        <v>1</v>
      </c>
      <c r="E63" s="255">
        <v>540</v>
      </c>
      <c r="F63" s="610" t="s">
        <v>159</v>
      </c>
      <c r="G63" s="608">
        <f t="shared" si="9"/>
        <v>540</v>
      </c>
      <c r="H63" s="194">
        <v>1</v>
      </c>
      <c r="I63" s="37">
        <f t="shared" si="10"/>
        <v>540</v>
      </c>
      <c r="J63" s="96"/>
      <c r="K63" s="46">
        <f t="shared" si="11"/>
        <v>0</v>
      </c>
      <c r="L63" s="194"/>
      <c r="M63" s="37">
        <f t="shared" si="12"/>
        <v>0</v>
      </c>
      <c r="N63" s="96"/>
      <c r="O63" s="32">
        <f t="shared" si="13"/>
        <v>0</v>
      </c>
    </row>
    <row r="64" spans="1:17" x14ac:dyDescent="0.25">
      <c r="A64" s="33">
        <v>30</v>
      </c>
      <c r="B64" s="373" t="s">
        <v>2770</v>
      </c>
      <c r="C64" s="40"/>
      <c r="D64" s="35">
        <f t="shared" si="8"/>
        <v>2</v>
      </c>
      <c r="E64" s="255">
        <v>175</v>
      </c>
      <c r="F64" s="610" t="s">
        <v>2549</v>
      </c>
      <c r="G64" s="608">
        <f t="shared" si="9"/>
        <v>350</v>
      </c>
      <c r="H64" s="194">
        <v>1</v>
      </c>
      <c r="I64" s="37">
        <f t="shared" si="10"/>
        <v>175</v>
      </c>
      <c r="J64" s="96"/>
      <c r="K64" s="46">
        <f t="shared" si="11"/>
        <v>0</v>
      </c>
      <c r="L64" s="194">
        <v>1</v>
      </c>
      <c r="M64" s="37">
        <f t="shared" si="12"/>
        <v>175</v>
      </c>
      <c r="N64" s="96"/>
      <c r="O64" s="32">
        <f t="shared" si="13"/>
        <v>0</v>
      </c>
    </row>
    <row r="65" spans="1:15" x14ac:dyDescent="0.25">
      <c r="A65" s="33">
        <v>31</v>
      </c>
      <c r="B65" s="373" t="s">
        <v>2771</v>
      </c>
      <c r="C65" s="40"/>
      <c r="D65" s="35">
        <f t="shared" si="8"/>
        <v>6</v>
      </c>
      <c r="E65" s="255">
        <v>41.5</v>
      </c>
      <c r="F65" s="610" t="s">
        <v>2549</v>
      </c>
      <c r="G65" s="608">
        <f t="shared" si="9"/>
        <v>249</v>
      </c>
      <c r="H65" s="194">
        <v>3</v>
      </c>
      <c r="I65" s="37">
        <f t="shared" si="10"/>
        <v>124.5</v>
      </c>
      <c r="J65" s="96"/>
      <c r="K65" s="46">
        <f t="shared" si="11"/>
        <v>0</v>
      </c>
      <c r="L65" s="194">
        <v>3</v>
      </c>
      <c r="M65" s="37">
        <f t="shared" si="12"/>
        <v>124.5</v>
      </c>
      <c r="N65" s="96"/>
      <c r="O65" s="32">
        <f t="shared" si="13"/>
        <v>0</v>
      </c>
    </row>
    <row r="66" spans="1:15" x14ac:dyDescent="0.25">
      <c r="A66" s="33">
        <v>32</v>
      </c>
      <c r="B66" s="373" t="s">
        <v>203</v>
      </c>
      <c r="C66" s="40"/>
      <c r="D66" s="35">
        <f t="shared" si="8"/>
        <v>24</v>
      </c>
      <c r="E66" s="255">
        <v>10.9</v>
      </c>
      <c r="F66" s="610" t="s">
        <v>2549</v>
      </c>
      <c r="G66" s="608">
        <f t="shared" si="9"/>
        <v>261.60000000000002</v>
      </c>
      <c r="H66" s="194">
        <v>12</v>
      </c>
      <c r="I66" s="37">
        <f t="shared" si="10"/>
        <v>130.80000000000001</v>
      </c>
      <c r="J66" s="96"/>
      <c r="K66" s="46">
        <f t="shared" si="11"/>
        <v>0</v>
      </c>
      <c r="L66" s="194">
        <v>12</v>
      </c>
      <c r="M66" s="37">
        <f t="shared" si="12"/>
        <v>130.80000000000001</v>
      </c>
      <c r="N66" s="96"/>
      <c r="O66" s="32">
        <f t="shared" si="13"/>
        <v>0</v>
      </c>
    </row>
    <row r="67" spans="1:15" x14ac:dyDescent="0.25">
      <c r="A67" s="33">
        <v>33</v>
      </c>
      <c r="B67" s="373" t="s">
        <v>2772</v>
      </c>
      <c r="C67" s="40"/>
      <c r="D67" s="35">
        <f t="shared" si="8"/>
        <v>6</v>
      </c>
      <c r="E67" s="255">
        <v>5000</v>
      </c>
      <c r="F67" s="610" t="s">
        <v>2188</v>
      </c>
      <c r="G67" s="608">
        <f t="shared" si="9"/>
        <v>30000</v>
      </c>
      <c r="H67" s="194">
        <v>3</v>
      </c>
      <c r="I67" s="37">
        <f t="shared" si="10"/>
        <v>15000</v>
      </c>
      <c r="J67" s="96"/>
      <c r="K67" s="46">
        <f t="shared" si="11"/>
        <v>0</v>
      </c>
      <c r="L67" s="194">
        <v>3</v>
      </c>
      <c r="M67" s="37">
        <f t="shared" si="12"/>
        <v>15000</v>
      </c>
      <c r="N67" s="96"/>
      <c r="O67" s="32">
        <f t="shared" si="13"/>
        <v>0</v>
      </c>
    </row>
    <row r="68" spans="1:15" x14ac:dyDescent="0.25">
      <c r="A68" s="33">
        <v>34</v>
      </c>
      <c r="B68" s="373" t="s">
        <v>2773</v>
      </c>
      <c r="C68" s="40"/>
      <c r="D68" s="35">
        <f t="shared" si="8"/>
        <v>8</v>
      </c>
      <c r="E68" s="255">
        <v>1036.8</v>
      </c>
      <c r="F68" s="610" t="s">
        <v>2188</v>
      </c>
      <c r="G68" s="608">
        <f t="shared" si="9"/>
        <v>8294.4</v>
      </c>
      <c r="H68" s="194">
        <v>4</v>
      </c>
      <c r="I68" s="37">
        <f t="shared" si="10"/>
        <v>4147.2</v>
      </c>
      <c r="J68" s="96"/>
      <c r="K68" s="46">
        <f t="shared" si="11"/>
        <v>0</v>
      </c>
      <c r="L68" s="194">
        <v>4</v>
      </c>
      <c r="M68" s="37">
        <f t="shared" si="12"/>
        <v>4147.2</v>
      </c>
      <c r="N68" s="96"/>
      <c r="O68" s="32">
        <f t="shared" si="13"/>
        <v>0</v>
      </c>
    </row>
    <row r="69" spans="1:15" x14ac:dyDescent="0.25">
      <c r="A69" s="33">
        <v>35</v>
      </c>
      <c r="B69" s="373" t="s">
        <v>2774</v>
      </c>
      <c r="C69" s="40"/>
      <c r="D69" s="35">
        <f t="shared" si="8"/>
        <v>12</v>
      </c>
      <c r="E69" s="255">
        <v>259.2</v>
      </c>
      <c r="F69" s="610" t="s">
        <v>2551</v>
      </c>
      <c r="G69" s="608">
        <f t="shared" si="9"/>
        <v>3110.3999999999996</v>
      </c>
      <c r="H69" s="194">
        <v>6</v>
      </c>
      <c r="I69" s="37">
        <f t="shared" si="10"/>
        <v>1555.1999999999998</v>
      </c>
      <c r="J69" s="96"/>
      <c r="K69" s="46">
        <f t="shared" si="11"/>
        <v>0</v>
      </c>
      <c r="L69" s="194">
        <v>6</v>
      </c>
      <c r="M69" s="37">
        <f t="shared" si="12"/>
        <v>1555.1999999999998</v>
      </c>
      <c r="N69" s="96"/>
      <c r="O69" s="32">
        <f t="shared" si="13"/>
        <v>0</v>
      </c>
    </row>
    <row r="70" spans="1:15" x14ac:dyDescent="0.25">
      <c r="A70" s="33">
        <v>36</v>
      </c>
      <c r="B70" s="373" t="s">
        <v>68</v>
      </c>
      <c r="C70" s="40"/>
      <c r="D70" s="35">
        <f t="shared" si="8"/>
        <v>2</v>
      </c>
      <c r="E70" s="255">
        <v>82.16</v>
      </c>
      <c r="F70" s="610" t="s">
        <v>2551</v>
      </c>
      <c r="G70" s="608">
        <f t="shared" si="9"/>
        <v>164.32</v>
      </c>
      <c r="H70" s="194">
        <v>2</v>
      </c>
      <c r="I70" s="37">
        <f t="shared" si="10"/>
        <v>164.32</v>
      </c>
      <c r="J70" s="96"/>
      <c r="K70" s="46">
        <f t="shared" si="11"/>
        <v>0</v>
      </c>
      <c r="L70" s="194"/>
      <c r="M70" s="37">
        <f t="shared" si="12"/>
        <v>0</v>
      </c>
      <c r="N70" s="96"/>
      <c r="O70" s="32">
        <f t="shared" si="13"/>
        <v>0</v>
      </c>
    </row>
    <row r="71" spans="1:15" x14ac:dyDescent="0.25">
      <c r="A71" s="33">
        <v>37</v>
      </c>
      <c r="B71" s="373" t="s">
        <v>152</v>
      </c>
      <c r="C71" s="40"/>
      <c r="D71" s="35">
        <f t="shared" si="8"/>
        <v>6</v>
      </c>
      <c r="E71" s="255">
        <v>20.68</v>
      </c>
      <c r="F71" s="610" t="s">
        <v>2551</v>
      </c>
      <c r="G71" s="608">
        <f t="shared" si="9"/>
        <v>124.08</v>
      </c>
      <c r="H71" s="194">
        <v>3</v>
      </c>
      <c r="I71" s="37">
        <f t="shared" si="10"/>
        <v>62.04</v>
      </c>
      <c r="J71" s="96"/>
      <c r="K71" s="46">
        <f t="shared" si="11"/>
        <v>0</v>
      </c>
      <c r="L71" s="194">
        <v>3</v>
      </c>
      <c r="M71" s="37">
        <f t="shared" si="12"/>
        <v>62.04</v>
      </c>
      <c r="N71" s="96"/>
      <c r="O71" s="32">
        <f t="shared" si="13"/>
        <v>0</v>
      </c>
    </row>
    <row r="72" spans="1:15" x14ac:dyDescent="0.25">
      <c r="A72" s="33"/>
      <c r="B72" s="373"/>
      <c r="C72" s="40"/>
      <c r="D72" s="35"/>
      <c r="E72" s="255"/>
      <c r="F72" s="610"/>
      <c r="G72" s="608">
        <f t="shared" si="9"/>
        <v>0</v>
      </c>
      <c r="H72" s="194"/>
      <c r="I72" s="37">
        <f t="shared" si="10"/>
        <v>0</v>
      </c>
      <c r="J72" s="96"/>
      <c r="K72" s="46">
        <f t="shared" si="11"/>
        <v>0</v>
      </c>
      <c r="L72" s="194"/>
      <c r="M72" s="37">
        <f t="shared" si="12"/>
        <v>0</v>
      </c>
      <c r="N72" s="96"/>
      <c r="O72" s="32">
        <f t="shared" si="13"/>
        <v>0</v>
      </c>
    </row>
    <row r="73" spans="1:15" x14ac:dyDescent="0.25">
      <c r="A73" s="33"/>
      <c r="B73" s="373"/>
      <c r="C73" s="40"/>
      <c r="D73" s="35"/>
      <c r="E73" s="255"/>
      <c r="F73" s="610"/>
      <c r="G73" s="608">
        <f t="shared" si="9"/>
        <v>0</v>
      </c>
      <c r="H73" s="194"/>
      <c r="I73" s="37">
        <f t="shared" si="10"/>
        <v>0</v>
      </c>
      <c r="J73" s="96"/>
      <c r="K73" s="46">
        <f t="shared" si="11"/>
        <v>0</v>
      </c>
      <c r="L73" s="194"/>
      <c r="M73" s="37">
        <f t="shared" si="12"/>
        <v>0</v>
      </c>
      <c r="N73" s="96"/>
      <c r="O73" s="32">
        <f t="shared" si="13"/>
        <v>0</v>
      </c>
    </row>
    <row r="74" spans="1:15" ht="13.5" thickBot="1" x14ac:dyDescent="0.3">
      <c r="A74" s="33"/>
      <c r="B74" s="432"/>
      <c r="C74" s="40"/>
      <c r="D74" s="35"/>
      <c r="E74" s="86"/>
      <c r="F74" s="326"/>
      <c r="G74" s="44"/>
      <c r="H74" s="194"/>
      <c r="I74" s="37"/>
      <c r="J74" s="96"/>
      <c r="K74" s="46">
        <f t="shared" si="11"/>
        <v>0</v>
      </c>
      <c r="L74" s="194"/>
      <c r="M74" s="37">
        <f t="shared" si="12"/>
        <v>0</v>
      </c>
      <c r="N74" s="96"/>
      <c r="O74" s="32">
        <f t="shared" si="13"/>
        <v>0</v>
      </c>
    </row>
    <row r="75" spans="1:15" ht="14.25" thickTop="1" thickBot="1" x14ac:dyDescent="0.3">
      <c r="A75" s="74"/>
      <c r="B75" s="81" t="s">
        <v>77</v>
      </c>
      <c r="C75" s="76"/>
      <c r="D75" s="77"/>
      <c r="E75" s="78"/>
      <c r="F75" s="79"/>
      <c r="G75" s="80">
        <f>SUM(G53,G55:G73)</f>
        <v>70391.23</v>
      </c>
      <c r="H75" s="76"/>
      <c r="I75" s="80">
        <f>SUM(I53,I55:I73)</f>
        <v>36314.769999999997</v>
      </c>
      <c r="J75" s="78"/>
      <c r="K75" s="80">
        <f>SUM(K55:K74)</f>
        <v>0</v>
      </c>
      <c r="L75" s="76"/>
      <c r="M75" s="80">
        <f>SUM(M55:M74)</f>
        <v>21350.170000000002</v>
      </c>
      <c r="N75" s="98"/>
      <c r="O75" s="566">
        <f>SUM(O55:O74)</f>
        <v>0</v>
      </c>
    </row>
    <row r="76" spans="1:15" ht="13.5" thickTop="1" x14ac:dyDescent="0.25">
      <c r="A76" s="8" t="s">
        <v>5</v>
      </c>
      <c r="B76" s="9"/>
      <c r="C76" s="616"/>
      <c r="D76" s="9" t="s">
        <v>6</v>
      </c>
      <c r="E76" s="9"/>
      <c r="F76" s="17"/>
      <c r="G76" s="22"/>
      <c r="H76" s="616"/>
      <c r="I76" s="22"/>
      <c r="J76" s="616"/>
      <c r="K76" s="22"/>
      <c r="L76" s="26"/>
      <c r="M76" s="23" t="s">
        <v>7</v>
      </c>
      <c r="N76" s="29"/>
    </row>
    <row r="77" spans="1:15" x14ac:dyDescent="0.25">
      <c r="D77" s="8" t="s">
        <v>8</v>
      </c>
    </row>
    <row r="80" spans="1:15" x14ac:dyDescent="0.25">
      <c r="A80" s="652" t="s">
        <v>2775</v>
      </c>
      <c r="B80" s="652"/>
      <c r="C80" s="617"/>
      <c r="D80" s="653" t="s">
        <v>9</v>
      </c>
      <c r="E80" s="653"/>
      <c r="F80" s="653"/>
      <c r="G80" s="20"/>
      <c r="H80" s="653" t="s">
        <v>10</v>
      </c>
      <c r="I80" s="653"/>
      <c r="J80" s="653"/>
      <c r="K80" s="20"/>
      <c r="L80" s="617"/>
      <c r="M80" s="653" t="s">
        <v>25</v>
      </c>
      <c r="N80" s="653"/>
      <c r="O80" s="653"/>
    </row>
    <row r="81" spans="1:15" x14ac:dyDescent="0.25">
      <c r="A81" s="654" t="s">
        <v>11</v>
      </c>
      <c r="B81" s="654"/>
      <c r="C81" s="618"/>
      <c r="D81" s="655" t="s">
        <v>12</v>
      </c>
      <c r="E81" s="655"/>
      <c r="F81" s="655"/>
      <c r="G81" s="24"/>
      <c r="H81" s="655" t="s">
        <v>13</v>
      </c>
      <c r="I81" s="655"/>
      <c r="J81" s="655"/>
      <c r="K81" s="24"/>
      <c r="L81" s="618"/>
      <c r="M81" s="655" t="s">
        <v>26</v>
      </c>
      <c r="N81" s="655"/>
      <c r="O81" s="655"/>
    </row>
  </sheetData>
  <mergeCells count="52">
    <mergeCell ref="C6:E6"/>
    <mergeCell ref="A1:O1"/>
    <mergeCell ref="A2:O2"/>
    <mergeCell ref="C4:E4"/>
    <mergeCell ref="F4:I4"/>
    <mergeCell ref="C5:E5"/>
    <mergeCell ref="H9:O9"/>
    <mergeCell ref="E10:F11"/>
    <mergeCell ref="G10:G11"/>
    <mergeCell ref="H10:I11"/>
    <mergeCell ref="J10:K11"/>
    <mergeCell ref="C7:E7"/>
    <mergeCell ref="A9:A11"/>
    <mergeCell ref="B9:B11"/>
    <mergeCell ref="C9:D9"/>
    <mergeCell ref="E9:G9"/>
    <mergeCell ref="A43:O43"/>
    <mergeCell ref="L10:M11"/>
    <mergeCell ref="N10:O11"/>
    <mergeCell ref="A39:B39"/>
    <mergeCell ref="D39:F39"/>
    <mergeCell ref="H39:J39"/>
    <mergeCell ref="M39:O39"/>
    <mergeCell ref="A40:B40"/>
    <mergeCell ref="D40:F40"/>
    <mergeCell ref="H40:J40"/>
    <mergeCell ref="M40:O40"/>
    <mergeCell ref="A42:O42"/>
    <mergeCell ref="A50:A52"/>
    <mergeCell ref="B50:B52"/>
    <mergeCell ref="C50:D50"/>
    <mergeCell ref="E50:G50"/>
    <mergeCell ref="H50:O50"/>
    <mergeCell ref="N51:O52"/>
    <mergeCell ref="E51:F52"/>
    <mergeCell ref="G51:G52"/>
    <mergeCell ref="H51:I52"/>
    <mergeCell ref="J51:K52"/>
    <mergeCell ref="L51:M52"/>
    <mergeCell ref="C45:E45"/>
    <mergeCell ref="F45:I45"/>
    <mergeCell ref="C46:E46"/>
    <mergeCell ref="C47:E47"/>
    <mergeCell ref="C48:E48"/>
    <mergeCell ref="A80:B80"/>
    <mergeCell ref="D80:F80"/>
    <mergeCell ref="H80:J80"/>
    <mergeCell ref="M80:O80"/>
    <mergeCell ref="A81:B81"/>
    <mergeCell ref="D81:F81"/>
    <mergeCell ref="H81:J81"/>
    <mergeCell ref="M81:O81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145"/>
  <sheetViews>
    <sheetView showWhiteSpace="0" view="pageLayout" topLeftCell="A117" zoomScale="85" zoomScaleNormal="100" zoomScalePageLayoutView="85" workbookViewId="0">
      <selection activeCell="G151" sqref="G151"/>
    </sheetView>
  </sheetViews>
  <sheetFormatPr defaultColWidth="9.140625" defaultRowHeight="12.75" x14ac:dyDescent="0.25"/>
  <cols>
    <col min="1" max="1" width="5.42578125" style="8" customWidth="1"/>
    <col min="2" max="2" width="30.28515625" style="8" customWidth="1"/>
    <col min="3" max="3" width="7.5703125" style="4" customWidth="1"/>
    <col min="4" max="4" width="8.85546875" style="4" customWidth="1"/>
    <col min="5" max="5" width="10.7109375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15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269"/>
      <c r="D3" s="269"/>
      <c r="F3" s="16"/>
      <c r="G3" s="20"/>
      <c r="H3" s="269"/>
      <c r="I3" s="20"/>
      <c r="J3" s="269"/>
      <c r="K3" s="20"/>
      <c r="L3" s="269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73" t="s">
        <v>1</v>
      </c>
      <c r="D4" s="673"/>
      <c r="E4" s="673"/>
      <c r="F4" s="673"/>
      <c r="G4" s="9"/>
      <c r="H4" s="9"/>
      <c r="I4" s="9"/>
      <c r="J4" s="269"/>
      <c r="K4" s="20"/>
      <c r="L4" s="269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672"/>
      <c r="G5" s="21"/>
      <c r="H5" s="268"/>
      <c r="I5" s="21"/>
      <c r="J5" s="269"/>
      <c r="K5" s="20"/>
      <c r="L5" s="269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72" t="s">
        <v>996</v>
      </c>
      <c r="D6" s="672"/>
      <c r="E6" s="672"/>
      <c r="F6" s="672"/>
      <c r="G6" s="21"/>
      <c r="H6" s="268"/>
      <c r="I6" s="21"/>
      <c r="J6" s="269"/>
      <c r="K6" s="20"/>
      <c r="L6" s="269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2"/>
      <c r="D7" s="672"/>
      <c r="E7" s="672"/>
      <c r="F7" s="672"/>
      <c r="G7" s="21"/>
      <c r="H7" s="268"/>
      <c r="I7" s="21"/>
      <c r="J7" s="269"/>
      <c r="K7" s="20"/>
      <c r="L7" s="269"/>
      <c r="M7" s="20"/>
      <c r="N7" s="28"/>
      <c r="O7" s="20"/>
      <c r="P7" s="28"/>
      <c r="Q7" s="28"/>
    </row>
    <row r="8" spans="1:17" s="5" customFormat="1" ht="13.5" thickBot="1" x14ac:dyDescent="0.3">
      <c r="C8" s="268"/>
      <c r="D8" s="268"/>
      <c r="E8" s="268"/>
      <c r="F8" s="17"/>
      <c r="G8" s="21"/>
      <c r="H8" s="268"/>
      <c r="I8" s="21"/>
      <c r="J8" s="269"/>
      <c r="K8" s="20"/>
      <c r="L8" s="269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ht="25.5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270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87"/>
      <c r="C12" s="50"/>
      <c r="D12" s="51"/>
      <c r="E12" s="52"/>
      <c r="F12" s="53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5" customFormat="1" x14ac:dyDescent="0.25">
      <c r="A13" s="33">
        <v>1</v>
      </c>
      <c r="B13" s="42" t="s">
        <v>61</v>
      </c>
      <c r="C13" s="39"/>
      <c r="D13" s="35">
        <v>24</v>
      </c>
      <c r="E13" s="261">
        <v>43.991999999999997</v>
      </c>
      <c r="F13" s="200" t="s">
        <v>57</v>
      </c>
      <c r="G13" s="44">
        <f>E13*D13</f>
        <v>1055.808</v>
      </c>
      <c r="H13" s="194">
        <v>6</v>
      </c>
      <c r="I13" s="37">
        <f>H13*E13</f>
        <v>263.952</v>
      </c>
      <c r="J13" s="96">
        <v>6</v>
      </c>
      <c r="K13" s="46">
        <f>J13*E13</f>
        <v>263.952</v>
      </c>
      <c r="L13" s="194">
        <v>6</v>
      </c>
      <c r="M13" s="37">
        <f>L13*E13</f>
        <v>263.952</v>
      </c>
      <c r="N13" s="96">
        <v>6</v>
      </c>
      <c r="O13" s="32">
        <f>N13*E13</f>
        <v>263.952</v>
      </c>
      <c r="P13" s="28">
        <f>N13+L13+J13+H13</f>
        <v>24</v>
      </c>
      <c r="Q13" s="28">
        <f>P13-D13</f>
        <v>0</v>
      </c>
    </row>
    <row r="14" spans="1:17" s="7" customFormat="1" x14ac:dyDescent="0.25">
      <c r="A14" s="33">
        <v>2</v>
      </c>
      <c r="B14" s="42" t="s">
        <v>997</v>
      </c>
      <c r="C14" s="40"/>
      <c r="D14" s="35">
        <v>24</v>
      </c>
      <c r="E14" s="260">
        <v>8</v>
      </c>
      <c r="F14" s="200" t="s">
        <v>101</v>
      </c>
      <c r="G14" s="44">
        <f t="shared" ref="G14:G77" si="0">E14*D14</f>
        <v>192</v>
      </c>
      <c r="H14" s="194">
        <v>6</v>
      </c>
      <c r="I14" s="37">
        <f t="shared" ref="I14:I77" si="1">H14*E14</f>
        <v>48</v>
      </c>
      <c r="J14" s="96">
        <v>6</v>
      </c>
      <c r="K14" s="46">
        <f t="shared" ref="K14:K77" si="2">J14*E14</f>
        <v>48</v>
      </c>
      <c r="L14" s="194">
        <v>6</v>
      </c>
      <c r="M14" s="37">
        <f t="shared" ref="M14:M77" si="3">L14*E14</f>
        <v>48</v>
      </c>
      <c r="N14" s="96">
        <v>6</v>
      </c>
      <c r="O14" s="32">
        <f t="shared" ref="O14:O77" si="4">N14*E14</f>
        <v>48</v>
      </c>
      <c r="P14" s="28">
        <f t="shared" ref="P14:P84" si="5">N14+L14+J14+H14</f>
        <v>24</v>
      </c>
      <c r="Q14" s="28">
        <f t="shared" ref="Q14:Q84" si="6">P14-D14</f>
        <v>0</v>
      </c>
    </row>
    <row r="15" spans="1:17" s="7" customFormat="1" x14ac:dyDescent="0.25">
      <c r="A15" s="33">
        <v>3</v>
      </c>
      <c r="B15" s="42" t="s">
        <v>63</v>
      </c>
      <c r="C15" s="40"/>
      <c r="D15" s="35">
        <v>4</v>
      </c>
      <c r="E15" s="260">
        <v>19.7288</v>
      </c>
      <c r="F15" s="200" t="s">
        <v>118</v>
      </c>
      <c r="G15" s="44">
        <f t="shared" si="0"/>
        <v>78.915199999999999</v>
      </c>
      <c r="H15" s="194">
        <v>2</v>
      </c>
      <c r="I15" s="37">
        <f t="shared" si="1"/>
        <v>39.457599999999999</v>
      </c>
      <c r="J15" s="96"/>
      <c r="K15" s="46">
        <f t="shared" si="2"/>
        <v>0</v>
      </c>
      <c r="L15" s="194">
        <v>2</v>
      </c>
      <c r="M15" s="37">
        <f t="shared" si="3"/>
        <v>39.457599999999999</v>
      </c>
      <c r="N15" s="96"/>
      <c r="O15" s="32">
        <f t="shared" si="4"/>
        <v>0</v>
      </c>
      <c r="P15" s="28">
        <f t="shared" si="5"/>
        <v>4</v>
      </c>
      <c r="Q15" s="28">
        <f t="shared" si="6"/>
        <v>0</v>
      </c>
    </row>
    <row r="16" spans="1:17" s="7" customFormat="1" x14ac:dyDescent="0.25">
      <c r="A16" s="33">
        <v>4</v>
      </c>
      <c r="B16" s="42" t="s">
        <v>998</v>
      </c>
      <c r="C16" s="40"/>
      <c r="D16" s="35">
        <v>25</v>
      </c>
      <c r="E16" s="260">
        <v>20</v>
      </c>
      <c r="F16" s="200" t="s">
        <v>101</v>
      </c>
      <c r="G16" s="44">
        <f t="shared" si="0"/>
        <v>500</v>
      </c>
      <c r="H16" s="194">
        <v>10</v>
      </c>
      <c r="I16" s="37">
        <f t="shared" si="1"/>
        <v>200</v>
      </c>
      <c r="J16" s="96">
        <v>5</v>
      </c>
      <c r="K16" s="46">
        <f t="shared" si="2"/>
        <v>100</v>
      </c>
      <c r="L16" s="194">
        <v>5</v>
      </c>
      <c r="M16" s="37">
        <f t="shared" si="3"/>
        <v>100</v>
      </c>
      <c r="N16" s="96">
        <v>5</v>
      </c>
      <c r="O16" s="32">
        <f t="shared" si="4"/>
        <v>100</v>
      </c>
      <c r="P16" s="28">
        <f t="shared" si="5"/>
        <v>25</v>
      </c>
      <c r="Q16" s="28">
        <f t="shared" si="6"/>
        <v>0</v>
      </c>
    </row>
    <row r="17" spans="1:17" s="7" customFormat="1" x14ac:dyDescent="0.25">
      <c r="A17" s="33">
        <v>5</v>
      </c>
      <c r="B17" s="42" t="s">
        <v>428</v>
      </c>
      <c r="C17" s="40"/>
      <c r="D17" s="35">
        <v>50</v>
      </c>
      <c r="E17" s="260">
        <v>5.18</v>
      </c>
      <c r="F17" s="200" t="s">
        <v>101</v>
      </c>
      <c r="G17" s="44">
        <f t="shared" si="0"/>
        <v>259</v>
      </c>
      <c r="H17" s="194">
        <v>10</v>
      </c>
      <c r="I17" s="37">
        <f t="shared" si="1"/>
        <v>51.8</v>
      </c>
      <c r="J17" s="96">
        <v>20</v>
      </c>
      <c r="K17" s="46">
        <f t="shared" si="2"/>
        <v>103.6</v>
      </c>
      <c r="L17" s="194">
        <v>10</v>
      </c>
      <c r="M17" s="37">
        <f t="shared" si="3"/>
        <v>51.8</v>
      </c>
      <c r="N17" s="96">
        <v>10</v>
      </c>
      <c r="O17" s="32">
        <f t="shared" si="4"/>
        <v>51.8</v>
      </c>
      <c r="P17" s="28">
        <f t="shared" si="5"/>
        <v>50</v>
      </c>
      <c r="Q17" s="28">
        <f t="shared" si="6"/>
        <v>0</v>
      </c>
    </row>
    <row r="18" spans="1:17" s="7" customFormat="1" x14ac:dyDescent="0.25">
      <c r="A18" s="33">
        <v>6</v>
      </c>
      <c r="B18" s="41" t="s">
        <v>959</v>
      </c>
      <c r="C18" s="39"/>
      <c r="D18" s="35">
        <v>50</v>
      </c>
      <c r="E18" s="261">
        <v>4.08</v>
      </c>
      <c r="F18" s="200" t="s">
        <v>101</v>
      </c>
      <c r="G18" s="44">
        <f t="shared" si="0"/>
        <v>204</v>
      </c>
      <c r="H18" s="194">
        <v>10</v>
      </c>
      <c r="I18" s="37">
        <f t="shared" si="1"/>
        <v>40.799999999999997</v>
      </c>
      <c r="J18" s="96">
        <v>20</v>
      </c>
      <c r="K18" s="46">
        <f t="shared" si="2"/>
        <v>81.599999999999994</v>
      </c>
      <c r="L18" s="194">
        <v>10</v>
      </c>
      <c r="M18" s="37">
        <f t="shared" si="3"/>
        <v>40.799999999999997</v>
      </c>
      <c r="N18" s="96">
        <v>10</v>
      </c>
      <c r="O18" s="32">
        <f t="shared" si="4"/>
        <v>40.799999999999997</v>
      </c>
      <c r="P18" s="28">
        <f t="shared" si="5"/>
        <v>50</v>
      </c>
      <c r="Q18" s="28">
        <f t="shared" si="6"/>
        <v>0</v>
      </c>
    </row>
    <row r="19" spans="1:17" s="7" customFormat="1" x14ac:dyDescent="0.25">
      <c r="A19" s="33">
        <v>7</v>
      </c>
      <c r="B19" s="41" t="s">
        <v>513</v>
      </c>
      <c r="C19" s="40"/>
      <c r="D19" s="35">
        <v>2</v>
      </c>
      <c r="E19" s="260">
        <v>208.52</v>
      </c>
      <c r="F19" s="200" t="s">
        <v>45</v>
      </c>
      <c r="G19" s="44">
        <f t="shared" si="0"/>
        <v>417.04</v>
      </c>
      <c r="H19" s="194">
        <v>1</v>
      </c>
      <c r="I19" s="37">
        <f t="shared" si="1"/>
        <v>208.52</v>
      </c>
      <c r="J19" s="96"/>
      <c r="K19" s="46">
        <f t="shared" si="2"/>
        <v>0</v>
      </c>
      <c r="L19" s="194">
        <v>1</v>
      </c>
      <c r="M19" s="37">
        <f t="shared" si="3"/>
        <v>208.52</v>
      </c>
      <c r="N19" s="96"/>
      <c r="O19" s="32">
        <f t="shared" si="4"/>
        <v>0</v>
      </c>
      <c r="P19" s="28">
        <f t="shared" si="5"/>
        <v>2</v>
      </c>
      <c r="Q19" s="28">
        <f t="shared" si="6"/>
        <v>0</v>
      </c>
    </row>
    <row r="20" spans="1:17" s="7" customFormat="1" x14ac:dyDescent="0.25">
      <c r="A20" s="33">
        <v>8</v>
      </c>
      <c r="B20" s="42" t="s">
        <v>67</v>
      </c>
      <c r="C20" s="40"/>
      <c r="D20" s="35">
        <v>20</v>
      </c>
      <c r="E20" s="260">
        <v>17.555199999999999</v>
      </c>
      <c r="F20" s="200" t="s">
        <v>101</v>
      </c>
      <c r="G20" s="44">
        <f t="shared" si="0"/>
        <v>351.10399999999998</v>
      </c>
      <c r="H20" s="194">
        <v>5</v>
      </c>
      <c r="I20" s="37">
        <f t="shared" si="1"/>
        <v>87.775999999999996</v>
      </c>
      <c r="J20" s="96">
        <v>5</v>
      </c>
      <c r="K20" s="46">
        <f t="shared" si="2"/>
        <v>87.775999999999996</v>
      </c>
      <c r="L20" s="194">
        <v>5</v>
      </c>
      <c r="M20" s="37">
        <f t="shared" si="3"/>
        <v>87.775999999999996</v>
      </c>
      <c r="N20" s="96">
        <v>5</v>
      </c>
      <c r="O20" s="32">
        <f t="shared" si="4"/>
        <v>87.775999999999996</v>
      </c>
      <c r="P20" s="28">
        <f t="shared" si="5"/>
        <v>20</v>
      </c>
      <c r="Q20" s="28">
        <f t="shared" si="6"/>
        <v>0</v>
      </c>
    </row>
    <row r="21" spans="1:17" s="7" customFormat="1" x14ac:dyDescent="0.25">
      <c r="A21" s="33">
        <v>9</v>
      </c>
      <c r="B21" s="42" t="s">
        <v>174</v>
      </c>
      <c r="C21" s="40"/>
      <c r="D21" s="35">
        <v>20</v>
      </c>
      <c r="E21" s="260">
        <v>69.784000000000006</v>
      </c>
      <c r="F21" s="200" t="s">
        <v>45</v>
      </c>
      <c r="G21" s="44">
        <f t="shared" si="0"/>
        <v>1395.68</v>
      </c>
      <c r="H21" s="194">
        <v>5</v>
      </c>
      <c r="I21" s="37">
        <f t="shared" si="1"/>
        <v>348.92</v>
      </c>
      <c r="J21" s="96">
        <v>5</v>
      </c>
      <c r="K21" s="46">
        <f t="shared" si="2"/>
        <v>348.92</v>
      </c>
      <c r="L21" s="194">
        <v>5</v>
      </c>
      <c r="M21" s="37">
        <f t="shared" si="3"/>
        <v>348.92</v>
      </c>
      <c r="N21" s="96">
        <v>5</v>
      </c>
      <c r="O21" s="32">
        <f t="shared" si="4"/>
        <v>348.92</v>
      </c>
      <c r="P21" s="28">
        <f t="shared" si="5"/>
        <v>20</v>
      </c>
      <c r="Q21" s="28">
        <f t="shared" si="6"/>
        <v>0</v>
      </c>
    </row>
    <row r="22" spans="1:17" s="7" customFormat="1" x14ac:dyDescent="0.25">
      <c r="A22" s="33">
        <v>10</v>
      </c>
      <c r="B22" s="42" t="s">
        <v>132</v>
      </c>
      <c r="C22" s="40"/>
      <c r="D22" s="35">
        <v>4</v>
      </c>
      <c r="E22" s="260">
        <v>35</v>
      </c>
      <c r="F22" s="200" t="s">
        <v>57</v>
      </c>
      <c r="G22" s="44">
        <f t="shared" si="0"/>
        <v>140</v>
      </c>
      <c r="H22" s="194">
        <v>1</v>
      </c>
      <c r="I22" s="37">
        <f t="shared" si="1"/>
        <v>35</v>
      </c>
      <c r="J22" s="96">
        <v>1</v>
      </c>
      <c r="K22" s="46">
        <f t="shared" si="2"/>
        <v>35</v>
      </c>
      <c r="L22" s="194">
        <v>1</v>
      </c>
      <c r="M22" s="37">
        <f t="shared" si="3"/>
        <v>35</v>
      </c>
      <c r="N22" s="96">
        <v>1</v>
      </c>
      <c r="O22" s="32">
        <f t="shared" si="4"/>
        <v>35</v>
      </c>
      <c r="P22" s="28">
        <f t="shared" si="5"/>
        <v>4</v>
      </c>
      <c r="Q22" s="28">
        <f t="shared" si="6"/>
        <v>0</v>
      </c>
    </row>
    <row r="23" spans="1:17" s="7" customFormat="1" x14ac:dyDescent="0.25">
      <c r="A23" s="33">
        <v>11</v>
      </c>
      <c r="B23" s="42" t="s">
        <v>242</v>
      </c>
      <c r="C23" s="40"/>
      <c r="D23" s="35">
        <v>3</v>
      </c>
      <c r="E23" s="260">
        <v>276.64</v>
      </c>
      <c r="F23" s="200" t="s">
        <v>101</v>
      </c>
      <c r="G23" s="44">
        <f t="shared" si="0"/>
        <v>829.92</v>
      </c>
      <c r="H23" s="194">
        <v>2</v>
      </c>
      <c r="I23" s="37">
        <f t="shared" si="1"/>
        <v>553.28</v>
      </c>
      <c r="J23" s="96"/>
      <c r="K23" s="46">
        <f t="shared" si="2"/>
        <v>0</v>
      </c>
      <c r="L23" s="194">
        <v>1</v>
      </c>
      <c r="M23" s="37">
        <f t="shared" si="3"/>
        <v>276.64</v>
      </c>
      <c r="N23" s="96"/>
      <c r="O23" s="32">
        <f t="shared" si="4"/>
        <v>0</v>
      </c>
      <c r="P23" s="28">
        <f t="shared" si="5"/>
        <v>3</v>
      </c>
      <c r="Q23" s="28">
        <f t="shared" si="6"/>
        <v>0</v>
      </c>
    </row>
    <row r="24" spans="1:17" s="7" customFormat="1" x14ac:dyDescent="0.25">
      <c r="A24" s="33">
        <v>12</v>
      </c>
      <c r="B24" s="42" t="s">
        <v>999</v>
      </c>
      <c r="C24" s="40"/>
      <c r="D24" s="35">
        <v>300</v>
      </c>
      <c r="E24" s="260">
        <v>2.91</v>
      </c>
      <c r="F24" s="200" t="s">
        <v>101</v>
      </c>
      <c r="G24" s="44">
        <f t="shared" si="0"/>
        <v>873</v>
      </c>
      <c r="H24" s="194">
        <v>150</v>
      </c>
      <c r="I24" s="37">
        <f t="shared" si="1"/>
        <v>436.5</v>
      </c>
      <c r="J24" s="96"/>
      <c r="K24" s="46">
        <f t="shared" si="2"/>
        <v>0</v>
      </c>
      <c r="L24" s="194">
        <v>150</v>
      </c>
      <c r="M24" s="37">
        <f t="shared" si="3"/>
        <v>436.5</v>
      </c>
      <c r="N24" s="96"/>
      <c r="O24" s="32">
        <f t="shared" si="4"/>
        <v>0</v>
      </c>
      <c r="P24" s="28">
        <f t="shared" si="5"/>
        <v>300</v>
      </c>
      <c r="Q24" s="28">
        <f t="shared" si="6"/>
        <v>0</v>
      </c>
    </row>
    <row r="25" spans="1:17" s="7" customFormat="1" x14ac:dyDescent="0.25">
      <c r="A25" s="33">
        <v>13</v>
      </c>
      <c r="B25" s="42" t="s">
        <v>1000</v>
      </c>
      <c r="C25" s="40"/>
      <c r="D25" s="35">
        <v>4</v>
      </c>
      <c r="E25" s="260">
        <v>35</v>
      </c>
      <c r="F25" s="200" t="s">
        <v>118</v>
      </c>
      <c r="G25" s="44">
        <f t="shared" si="0"/>
        <v>140</v>
      </c>
      <c r="H25" s="194">
        <v>1</v>
      </c>
      <c r="I25" s="37">
        <f t="shared" si="1"/>
        <v>35</v>
      </c>
      <c r="J25" s="96">
        <v>1</v>
      </c>
      <c r="K25" s="46">
        <f t="shared" si="2"/>
        <v>35</v>
      </c>
      <c r="L25" s="194">
        <v>1</v>
      </c>
      <c r="M25" s="37">
        <f t="shared" si="3"/>
        <v>35</v>
      </c>
      <c r="N25" s="96">
        <v>1</v>
      </c>
      <c r="O25" s="32">
        <f t="shared" si="4"/>
        <v>35</v>
      </c>
      <c r="P25" s="28">
        <f t="shared" si="5"/>
        <v>4</v>
      </c>
      <c r="Q25" s="28">
        <f t="shared" si="6"/>
        <v>0</v>
      </c>
    </row>
    <row r="26" spans="1:17" s="7" customFormat="1" x14ac:dyDescent="0.25">
      <c r="A26" s="33">
        <v>14</v>
      </c>
      <c r="B26" s="42" t="s">
        <v>247</v>
      </c>
      <c r="C26" s="40"/>
      <c r="D26" s="35">
        <v>2</v>
      </c>
      <c r="E26" s="260">
        <v>139.36000000000001</v>
      </c>
      <c r="F26" s="200" t="s">
        <v>57</v>
      </c>
      <c r="G26" s="44">
        <f t="shared" si="0"/>
        <v>278.72000000000003</v>
      </c>
      <c r="H26" s="194">
        <v>1</v>
      </c>
      <c r="I26" s="37">
        <f t="shared" si="1"/>
        <v>139.36000000000001</v>
      </c>
      <c r="J26" s="96"/>
      <c r="K26" s="46">
        <f t="shared" si="2"/>
        <v>0</v>
      </c>
      <c r="L26" s="194">
        <v>1</v>
      </c>
      <c r="M26" s="37">
        <f t="shared" si="3"/>
        <v>139.36000000000001</v>
      </c>
      <c r="N26" s="96"/>
      <c r="O26" s="32">
        <f t="shared" si="4"/>
        <v>0</v>
      </c>
      <c r="P26" s="28">
        <f t="shared" si="5"/>
        <v>2</v>
      </c>
      <c r="Q26" s="28">
        <f t="shared" si="6"/>
        <v>0</v>
      </c>
    </row>
    <row r="27" spans="1:17" s="7" customFormat="1" x14ac:dyDescent="0.25">
      <c r="A27" s="33">
        <v>15</v>
      </c>
      <c r="B27" s="42" t="s">
        <v>1001</v>
      </c>
      <c r="C27" s="40"/>
      <c r="D27" s="35">
        <v>10</v>
      </c>
      <c r="E27" s="260">
        <v>10.3064</v>
      </c>
      <c r="F27" s="200" t="s">
        <v>101</v>
      </c>
      <c r="G27" s="44">
        <f t="shared" si="0"/>
        <v>103.06399999999999</v>
      </c>
      <c r="H27" s="194">
        <v>5</v>
      </c>
      <c r="I27" s="37">
        <f t="shared" si="1"/>
        <v>51.531999999999996</v>
      </c>
      <c r="J27" s="96"/>
      <c r="K27" s="46">
        <f t="shared" si="2"/>
        <v>0</v>
      </c>
      <c r="L27" s="194">
        <v>5</v>
      </c>
      <c r="M27" s="37">
        <f t="shared" si="3"/>
        <v>51.531999999999996</v>
      </c>
      <c r="N27" s="96"/>
      <c r="O27" s="32">
        <f t="shared" si="4"/>
        <v>0</v>
      </c>
      <c r="P27" s="28">
        <f t="shared" si="5"/>
        <v>10</v>
      </c>
      <c r="Q27" s="28">
        <f t="shared" si="6"/>
        <v>0</v>
      </c>
    </row>
    <row r="28" spans="1:17" s="7" customFormat="1" x14ac:dyDescent="0.25">
      <c r="A28" s="33">
        <v>16</v>
      </c>
      <c r="B28" s="42" t="s">
        <v>629</v>
      </c>
      <c r="C28" s="266"/>
      <c r="D28" s="35">
        <v>6</v>
      </c>
      <c r="E28" s="260">
        <v>106.6</v>
      </c>
      <c r="F28" s="200" t="s">
        <v>101</v>
      </c>
      <c r="G28" s="44">
        <f t="shared" si="0"/>
        <v>639.59999999999991</v>
      </c>
      <c r="H28" s="194">
        <v>3</v>
      </c>
      <c r="I28" s="37">
        <f t="shared" si="1"/>
        <v>319.79999999999995</v>
      </c>
      <c r="J28" s="96"/>
      <c r="K28" s="46">
        <f t="shared" si="2"/>
        <v>0</v>
      </c>
      <c r="L28" s="194">
        <v>3</v>
      </c>
      <c r="M28" s="37">
        <f t="shared" si="3"/>
        <v>319.79999999999995</v>
      </c>
      <c r="N28" s="96"/>
      <c r="O28" s="32">
        <f t="shared" si="4"/>
        <v>0</v>
      </c>
      <c r="P28" s="28">
        <f t="shared" si="5"/>
        <v>6</v>
      </c>
      <c r="Q28" s="28">
        <f t="shared" si="6"/>
        <v>0</v>
      </c>
    </row>
    <row r="29" spans="1:17" s="7" customFormat="1" x14ac:dyDescent="0.25">
      <c r="A29" s="33">
        <v>17</v>
      </c>
      <c r="B29" s="42" t="s">
        <v>1002</v>
      </c>
      <c r="C29" s="40"/>
      <c r="D29" s="35">
        <v>12</v>
      </c>
      <c r="E29" s="260">
        <v>17.347200000000001</v>
      </c>
      <c r="F29" s="200" t="s">
        <v>212</v>
      </c>
      <c r="G29" s="44">
        <f t="shared" si="0"/>
        <v>208.16640000000001</v>
      </c>
      <c r="H29" s="194">
        <v>3</v>
      </c>
      <c r="I29" s="37">
        <f t="shared" si="1"/>
        <v>52.041600000000003</v>
      </c>
      <c r="J29" s="96">
        <v>3</v>
      </c>
      <c r="K29" s="46">
        <f t="shared" si="2"/>
        <v>52.041600000000003</v>
      </c>
      <c r="L29" s="194">
        <v>3</v>
      </c>
      <c r="M29" s="37">
        <f t="shared" si="3"/>
        <v>52.041600000000003</v>
      </c>
      <c r="N29" s="96">
        <v>3</v>
      </c>
      <c r="O29" s="32">
        <f t="shared" si="4"/>
        <v>52.041600000000003</v>
      </c>
      <c r="P29" s="28">
        <f t="shared" si="5"/>
        <v>12</v>
      </c>
      <c r="Q29" s="28">
        <f t="shared" si="6"/>
        <v>0</v>
      </c>
    </row>
    <row r="30" spans="1:17" s="7" customFormat="1" x14ac:dyDescent="0.25">
      <c r="A30" s="33">
        <v>18</v>
      </c>
      <c r="B30" s="42" t="s">
        <v>251</v>
      </c>
      <c r="C30" s="40"/>
      <c r="D30" s="35">
        <v>6</v>
      </c>
      <c r="E30" s="260">
        <v>12.74</v>
      </c>
      <c r="F30" s="200" t="s">
        <v>45</v>
      </c>
      <c r="G30" s="44">
        <f t="shared" si="0"/>
        <v>76.44</v>
      </c>
      <c r="H30" s="194">
        <v>3</v>
      </c>
      <c r="I30" s="37">
        <f t="shared" si="1"/>
        <v>38.22</v>
      </c>
      <c r="J30" s="96"/>
      <c r="K30" s="46">
        <f t="shared" si="2"/>
        <v>0</v>
      </c>
      <c r="L30" s="194">
        <v>3</v>
      </c>
      <c r="M30" s="37">
        <f t="shared" si="3"/>
        <v>38.22</v>
      </c>
      <c r="N30" s="96"/>
      <c r="O30" s="32">
        <f t="shared" si="4"/>
        <v>0</v>
      </c>
      <c r="P30" s="28">
        <f t="shared" si="5"/>
        <v>6</v>
      </c>
      <c r="Q30" s="28">
        <f t="shared" si="6"/>
        <v>0</v>
      </c>
    </row>
    <row r="31" spans="1:17" s="7" customFormat="1" x14ac:dyDescent="0.25">
      <c r="A31" s="33">
        <v>19</v>
      </c>
      <c r="B31" s="42" t="s">
        <v>176</v>
      </c>
      <c r="C31" s="40"/>
      <c r="D31" s="35">
        <v>6</v>
      </c>
      <c r="E31" s="260">
        <v>5.98</v>
      </c>
      <c r="F31" s="200" t="s">
        <v>45</v>
      </c>
      <c r="G31" s="44">
        <f t="shared" si="0"/>
        <v>35.880000000000003</v>
      </c>
      <c r="H31" s="194">
        <v>3</v>
      </c>
      <c r="I31" s="37">
        <f t="shared" si="1"/>
        <v>17.940000000000001</v>
      </c>
      <c r="J31" s="96"/>
      <c r="K31" s="46">
        <f t="shared" si="2"/>
        <v>0</v>
      </c>
      <c r="L31" s="194">
        <v>3</v>
      </c>
      <c r="M31" s="37">
        <f t="shared" si="3"/>
        <v>17.940000000000001</v>
      </c>
      <c r="N31" s="96"/>
      <c r="O31" s="32">
        <f t="shared" si="4"/>
        <v>0</v>
      </c>
      <c r="P31" s="28">
        <f t="shared" si="5"/>
        <v>6</v>
      </c>
      <c r="Q31" s="28">
        <f t="shared" si="6"/>
        <v>0</v>
      </c>
    </row>
    <row r="32" spans="1:17" s="7" customFormat="1" x14ac:dyDescent="0.25">
      <c r="A32" s="33">
        <v>20</v>
      </c>
      <c r="B32" s="82" t="s">
        <v>543</v>
      </c>
      <c r="C32" s="40"/>
      <c r="D32" s="35">
        <v>6</v>
      </c>
      <c r="E32" s="260">
        <v>78.915199999999999</v>
      </c>
      <c r="F32" s="200" t="s">
        <v>45</v>
      </c>
      <c r="G32" s="44">
        <f t="shared" si="0"/>
        <v>473.49119999999999</v>
      </c>
      <c r="H32" s="194">
        <v>3</v>
      </c>
      <c r="I32" s="37">
        <f t="shared" si="1"/>
        <v>236.7456</v>
      </c>
      <c r="J32" s="96"/>
      <c r="K32" s="46">
        <f t="shared" si="2"/>
        <v>0</v>
      </c>
      <c r="L32" s="194">
        <v>3</v>
      </c>
      <c r="M32" s="37">
        <f t="shared" si="3"/>
        <v>236.7456</v>
      </c>
      <c r="N32" s="96"/>
      <c r="O32" s="32">
        <f t="shared" si="4"/>
        <v>0</v>
      </c>
      <c r="P32" s="28">
        <f t="shared" si="5"/>
        <v>6</v>
      </c>
      <c r="Q32" s="28">
        <f t="shared" si="6"/>
        <v>0</v>
      </c>
    </row>
    <row r="33" spans="1:17" x14ac:dyDescent="0.25">
      <c r="A33" s="33">
        <v>21</v>
      </c>
      <c r="B33" s="82" t="s">
        <v>1003</v>
      </c>
      <c r="C33" s="39"/>
      <c r="D33" s="35">
        <v>20</v>
      </c>
      <c r="E33" s="261">
        <v>129.97919999999999</v>
      </c>
      <c r="F33" s="200" t="s">
        <v>40</v>
      </c>
      <c r="G33" s="44">
        <f t="shared" si="0"/>
        <v>2599.5839999999998</v>
      </c>
      <c r="H33" s="194">
        <v>5</v>
      </c>
      <c r="I33" s="37">
        <f t="shared" si="1"/>
        <v>649.89599999999996</v>
      </c>
      <c r="J33" s="96">
        <v>5</v>
      </c>
      <c r="K33" s="46">
        <f t="shared" si="2"/>
        <v>649.89599999999996</v>
      </c>
      <c r="L33" s="194">
        <v>5</v>
      </c>
      <c r="M33" s="37">
        <f t="shared" si="3"/>
        <v>649.89599999999996</v>
      </c>
      <c r="N33" s="96">
        <v>5</v>
      </c>
      <c r="O33" s="32">
        <f t="shared" si="4"/>
        <v>649.89599999999996</v>
      </c>
      <c r="P33" s="28">
        <f t="shared" si="5"/>
        <v>20</v>
      </c>
      <c r="Q33" s="28">
        <f t="shared" si="6"/>
        <v>0</v>
      </c>
    </row>
    <row r="34" spans="1:17" x14ac:dyDescent="0.25">
      <c r="A34" s="33">
        <v>22</v>
      </c>
      <c r="B34" s="82" t="s">
        <v>1004</v>
      </c>
      <c r="C34" s="39"/>
      <c r="D34" s="35">
        <v>20</v>
      </c>
      <c r="E34" s="261">
        <v>114.51439999999999</v>
      </c>
      <c r="F34" s="200" t="s">
        <v>40</v>
      </c>
      <c r="G34" s="44">
        <f t="shared" si="0"/>
        <v>2290.288</v>
      </c>
      <c r="H34" s="194">
        <v>5</v>
      </c>
      <c r="I34" s="37">
        <f t="shared" si="1"/>
        <v>572.572</v>
      </c>
      <c r="J34" s="96">
        <v>5</v>
      </c>
      <c r="K34" s="46">
        <f t="shared" si="2"/>
        <v>572.572</v>
      </c>
      <c r="L34" s="194">
        <v>5</v>
      </c>
      <c r="M34" s="37">
        <f t="shared" si="3"/>
        <v>572.572</v>
      </c>
      <c r="N34" s="96">
        <v>5</v>
      </c>
      <c r="O34" s="32">
        <f t="shared" si="4"/>
        <v>572.572</v>
      </c>
      <c r="P34" s="28">
        <f t="shared" si="5"/>
        <v>20</v>
      </c>
      <c r="Q34" s="28">
        <f t="shared" si="6"/>
        <v>0</v>
      </c>
    </row>
    <row r="35" spans="1:17" x14ac:dyDescent="0.25">
      <c r="A35" s="33">
        <v>23</v>
      </c>
      <c r="B35" s="42" t="s">
        <v>245</v>
      </c>
      <c r="C35" s="40"/>
      <c r="D35" s="35">
        <v>6</v>
      </c>
      <c r="E35" s="260">
        <v>47.819200000000002</v>
      </c>
      <c r="F35" s="200" t="s">
        <v>57</v>
      </c>
      <c r="G35" s="44">
        <f t="shared" si="0"/>
        <v>286.91520000000003</v>
      </c>
      <c r="H35" s="194">
        <v>3</v>
      </c>
      <c r="I35" s="37">
        <f t="shared" si="1"/>
        <v>143.45760000000001</v>
      </c>
      <c r="J35" s="96"/>
      <c r="K35" s="46">
        <f t="shared" si="2"/>
        <v>0</v>
      </c>
      <c r="L35" s="194">
        <v>3</v>
      </c>
      <c r="M35" s="37">
        <f t="shared" si="3"/>
        <v>143.45760000000001</v>
      </c>
      <c r="N35" s="96"/>
      <c r="O35" s="32">
        <f t="shared" si="4"/>
        <v>0</v>
      </c>
      <c r="P35" s="28">
        <f t="shared" si="5"/>
        <v>6</v>
      </c>
      <c r="Q35" s="28">
        <f t="shared" si="6"/>
        <v>0</v>
      </c>
    </row>
    <row r="36" spans="1:17" x14ac:dyDescent="0.25">
      <c r="A36" s="33">
        <v>24</v>
      </c>
      <c r="B36" s="42" t="s">
        <v>1005</v>
      </c>
      <c r="C36" s="40"/>
      <c r="D36" s="35">
        <v>20</v>
      </c>
      <c r="E36" s="260">
        <v>30</v>
      </c>
      <c r="F36" s="200" t="s">
        <v>101</v>
      </c>
      <c r="G36" s="44">
        <f t="shared" si="0"/>
        <v>600</v>
      </c>
      <c r="H36" s="194">
        <v>5</v>
      </c>
      <c r="I36" s="37">
        <f t="shared" si="1"/>
        <v>150</v>
      </c>
      <c r="J36" s="96">
        <v>5</v>
      </c>
      <c r="K36" s="46">
        <f t="shared" si="2"/>
        <v>150</v>
      </c>
      <c r="L36" s="194">
        <v>5</v>
      </c>
      <c r="M36" s="37">
        <f t="shared" si="3"/>
        <v>150</v>
      </c>
      <c r="N36" s="96">
        <v>5</v>
      </c>
      <c r="O36" s="32">
        <f t="shared" si="4"/>
        <v>150</v>
      </c>
      <c r="P36" s="28">
        <f t="shared" si="5"/>
        <v>20</v>
      </c>
      <c r="Q36" s="28">
        <f t="shared" si="6"/>
        <v>0</v>
      </c>
    </row>
    <row r="37" spans="1:17" x14ac:dyDescent="0.25">
      <c r="A37" s="33">
        <v>25</v>
      </c>
      <c r="B37" s="42" t="s">
        <v>1006</v>
      </c>
      <c r="C37" s="40"/>
      <c r="D37" s="35">
        <v>4</v>
      </c>
      <c r="E37" s="260">
        <v>20.7896</v>
      </c>
      <c r="F37" s="200" t="s">
        <v>45</v>
      </c>
      <c r="G37" s="44">
        <f t="shared" si="0"/>
        <v>83.1584</v>
      </c>
      <c r="H37" s="194">
        <v>1</v>
      </c>
      <c r="I37" s="37">
        <f t="shared" si="1"/>
        <v>20.7896</v>
      </c>
      <c r="J37" s="96">
        <v>1</v>
      </c>
      <c r="K37" s="46">
        <f t="shared" si="2"/>
        <v>20.7896</v>
      </c>
      <c r="L37" s="194">
        <v>1</v>
      </c>
      <c r="M37" s="37">
        <f t="shared" si="3"/>
        <v>20.7896</v>
      </c>
      <c r="N37" s="96">
        <v>1</v>
      </c>
      <c r="O37" s="32">
        <f t="shared" si="4"/>
        <v>20.7896</v>
      </c>
      <c r="P37" s="28">
        <f t="shared" si="5"/>
        <v>4</v>
      </c>
      <c r="Q37" s="28">
        <f t="shared" si="6"/>
        <v>0</v>
      </c>
    </row>
    <row r="38" spans="1:17" x14ac:dyDescent="0.25">
      <c r="A38" s="33">
        <v>26</v>
      </c>
      <c r="B38" s="42" t="s">
        <v>86</v>
      </c>
      <c r="C38" s="40"/>
      <c r="D38" s="35">
        <v>8</v>
      </c>
      <c r="E38" s="260">
        <v>70.72</v>
      </c>
      <c r="F38" s="200" t="s">
        <v>254</v>
      </c>
      <c r="G38" s="44">
        <f t="shared" si="0"/>
        <v>565.76</v>
      </c>
      <c r="H38" s="194">
        <v>4</v>
      </c>
      <c r="I38" s="37">
        <f t="shared" si="1"/>
        <v>282.88</v>
      </c>
      <c r="J38" s="96"/>
      <c r="K38" s="46">
        <f t="shared" si="2"/>
        <v>0</v>
      </c>
      <c r="L38" s="194">
        <v>4</v>
      </c>
      <c r="M38" s="37">
        <f t="shared" si="3"/>
        <v>282.88</v>
      </c>
      <c r="N38" s="96"/>
      <c r="O38" s="32">
        <f t="shared" si="4"/>
        <v>0</v>
      </c>
      <c r="P38" s="28">
        <f t="shared" si="5"/>
        <v>8</v>
      </c>
      <c r="Q38" s="28">
        <f t="shared" si="6"/>
        <v>0</v>
      </c>
    </row>
    <row r="39" spans="1:17" x14ac:dyDescent="0.25">
      <c r="A39" s="33">
        <v>27</v>
      </c>
      <c r="B39" s="42" t="s">
        <v>1007</v>
      </c>
      <c r="C39" s="39"/>
      <c r="D39" s="35">
        <v>24</v>
      </c>
      <c r="E39" s="261">
        <v>34.611199999999997</v>
      </c>
      <c r="F39" s="200" t="s">
        <v>101</v>
      </c>
      <c r="G39" s="44">
        <f t="shared" si="0"/>
        <v>830.66879999999992</v>
      </c>
      <c r="H39" s="194">
        <v>12</v>
      </c>
      <c r="I39" s="37">
        <f t="shared" si="1"/>
        <v>415.33439999999996</v>
      </c>
      <c r="J39" s="96"/>
      <c r="K39" s="46">
        <f t="shared" si="2"/>
        <v>0</v>
      </c>
      <c r="L39" s="194">
        <v>12</v>
      </c>
      <c r="M39" s="37">
        <f t="shared" si="3"/>
        <v>415.33439999999996</v>
      </c>
      <c r="N39" s="96"/>
      <c r="O39" s="32">
        <f t="shared" si="4"/>
        <v>0</v>
      </c>
      <c r="P39" s="28">
        <f t="shared" si="5"/>
        <v>24</v>
      </c>
      <c r="Q39" s="28">
        <f t="shared" si="6"/>
        <v>0</v>
      </c>
    </row>
    <row r="40" spans="1:17" x14ac:dyDescent="0.25">
      <c r="A40" s="33">
        <v>28</v>
      </c>
      <c r="B40" s="82" t="s">
        <v>137</v>
      </c>
      <c r="C40" s="40"/>
      <c r="D40" s="35">
        <v>2</v>
      </c>
      <c r="E40" s="260">
        <v>130</v>
      </c>
      <c r="F40" s="200" t="s">
        <v>101</v>
      </c>
      <c r="G40" s="44">
        <f t="shared" si="0"/>
        <v>260</v>
      </c>
      <c r="H40" s="194">
        <v>1</v>
      </c>
      <c r="I40" s="37">
        <f t="shared" si="1"/>
        <v>130</v>
      </c>
      <c r="J40" s="96"/>
      <c r="K40" s="46">
        <f t="shared" si="2"/>
        <v>0</v>
      </c>
      <c r="L40" s="194">
        <v>1</v>
      </c>
      <c r="M40" s="37">
        <f t="shared" si="3"/>
        <v>130</v>
      </c>
      <c r="N40" s="96"/>
      <c r="O40" s="32">
        <f t="shared" si="4"/>
        <v>0</v>
      </c>
      <c r="P40" s="28">
        <f t="shared" si="5"/>
        <v>2</v>
      </c>
      <c r="Q40" s="28">
        <f t="shared" si="6"/>
        <v>0</v>
      </c>
    </row>
    <row r="41" spans="1:17" x14ac:dyDescent="0.25">
      <c r="A41" s="33">
        <v>29</v>
      </c>
      <c r="B41" s="42" t="s">
        <v>69</v>
      </c>
      <c r="C41" s="40"/>
      <c r="D41" s="35">
        <v>5</v>
      </c>
      <c r="E41" s="260">
        <v>20.6752</v>
      </c>
      <c r="F41" s="200" t="s">
        <v>45</v>
      </c>
      <c r="G41" s="44">
        <f t="shared" si="0"/>
        <v>103.376</v>
      </c>
      <c r="H41" s="194">
        <v>3</v>
      </c>
      <c r="I41" s="37">
        <f t="shared" si="1"/>
        <v>62.025599999999997</v>
      </c>
      <c r="J41" s="96"/>
      <c r="K41" s="46">
        <f t="shared" si="2"/>
        <v>0</v>
      </c>
      <c r="L41" s="194">
        <v>2</v>
      </c>
      <c r="M41" s="37">
        <f t="shared" si="3"/>
        <v>41.3504</v>
      </c>
      <c r="N41" s="96"/>
      <c r="O41" s="32">
        <f t="shared" si="4"/>
        <v>0</v>
      </c>
      <c r="P41" s="28">
        <f t="shared" si="5"/>
        <v>5</v>
      </c>
      <c r="Q41" s="28">
        <f t="shared" si="6"/>
        <v>0</v>
      </c>
    </row>
    <row r="42" spans="1:17" x14ac:dyDescent="0.25">
      <c r="A42" s="33">
        <v>30</v>
      </c>
      <c r="B42" s="42" t="s">
        <v>1008</v>
      </c>
      <c r="C42" s="40"/>
      <c r="D42" s="35">
        <v>2</v>
      </c>
      <c r="E42" s="260">
        <v>30.576000000000001</v>
      </c>
      <c r="F42" s="200" t="s">
        <v>1017</v>
      </c>
      <c r="G42" s="44">
        <f t="shared" si="0"/>
        <v>61.152000000000001</v>
      </c>
      <c r="H42" s="194">
        <v>1</v>
      </c>
      <c r="I42" s="37">
        <f t="shared" si="1"/>
        <v>30.576000000000001</v>
      </c>
      <c r="J42" s="96"/>
      <c r="K42" s="46">
        <f t="shared" si="2"/>
        <v>0</v>
      </c>
      <c r="L42" s="194">
        <v>1</v>
      </c>
      <c r="M42" s="37">
        <f t="shared" si="3"/>
        <v>30.576000000000001</v>
      </c>
      <c r="N42" s="96"/>
      <c r="O42" s="32">
        <f t="shared" si="4"/>
        <v>0</v>
      </c>
      <c r="P42" s="28">
        <f t="shared" si="5"/>
        <v>2</v>
      </c>
      <c r="Q42" s="28">
        <f t="shared" si="6"/>
        <v>0</v>
      </c>
    </row>
    <row r="43" spans="1:17" x14ac:dyDescent="0.25">
      <c r="A43" s="33">
        <v>31</v>
      </c>
      <c r="B43" s="42" t="s">
        <v>424</v>
      </c>
      <c r="C43" s="40"/>
      <c r="D43" s="35">
        <v>6</v>
      </c>
      <c r="E43" s="260">
        <v>9.1</v>
      </c>
      <c r="F43" s="200" t="s">
        <v>105</v>
      </c>
      <c r="G43" s="44">
        <f t="shared" si="0"/>
        <v>54.599999999999994</v>
      </c>
      <c r="H43" s="194">
        <v>3</v>
      </c>
      <c r="I43" s="37">
        <f t="shared" si="1"/>
        <v>27.299999999999997</v>
      </c>
      <c r="J43" s="96"/>
      <c r="K43" s="46">
        <f t="shared" si="2"/>
        <v>0</v>
      </c>
      <c r="L43" s="194">
        <v>3</v>
      </c>
      <c r="M43" s="37">
        <f t="shared" si="3"/>
        <v>27.299999999999997</v>
      </c>
      <c r="N43" s="96"/>
      <c r="O43" s="32">
        <f t="shared" si="4"/>
        <v>0</v>
      </c>
      <c r="P43" s="28">
        <f t="shared" si="5"/>
        <v>6</v>
      </c>
      <c r="Q43" s="28">
        <f t="shared" si="6"/>
        <v>0</v>
      </c>
    </row>
    <row r="44" spans="1:17" x14ac:dyDescent="0.25">
      <c r="A44" s="33">
        <v>32</v>
      </c>
      <c r="B44" s="42" t="s">
        <v>1009</v>
      </c>
      <c r="C44" s="40"/>
      <c r="D44" s="35">
        <v>6</v>
      </c>
      <c r="E44" s="260">
        <v>18.2</v>
      </c>
      <c r="F44" s="200" t="s">
        <v>105</v>
      </c>
      <c r="G44" s="44">
        <f t="shared" si="0"/>
        <v>109.19999999999999</v>
      </c>
      <c r="H44" s="194">
        <v>3</v>
      </c>
      <c r="I44" s="37">
        <f t="shared" si="1"/>
        <v>54.599999999999994</v>
      </c>
      <c r="J44" s="96"/>
      <c r="K44" s="46">
        <f t="shared" si="2"/>
        <v>0</v>
      </c>
      <c r="L44" s="194">
        <v>3</v>
      </c>
      <c r="M44" s="37">
        <f t="shared" si="3"/>
        <v>54.599999999999994</v>
      </c>
      <c r="N44" s="96"/>
      <c r="O44" s="32">
        <f t="shared" si="4"/>
        <v>0</v>
      </c>
      <c r="P44" s="28">
        <f t="shared" si="5"/>
        <v>6</v>
      </c>
      <c r="Q44" s="28">
        <f t="shared" si="6"/>
        <v>0</v>
      </c>
    </row>
    <row r="45" spans="1:17" x14ac:dyDescent="0.25">
      <c r="A45" s="33">
        <v>33</v>
      </c>
      <c r="B45" s="42" t="s">
        <v>1010</v>
      </c>
      <c r="C45" s="40"/>
      <c r="D45" s="35">
        <v>4</v>
      </c>
      <c r="E45" s="260">
        <v>41.6</v>
      </c>
      <c r="F45" s="200" t="s">
        <v>101</v>
      </c>
      <c r="G45" s="44">
        <f t="shared" si="0"/>
        <v>166.4</v>
      </c>
      <c r="H45" s="194">
        <v>2</v>
      </c>
      <c r="I45" s="37">
        <f t="shared" si="1"/>
        <v>83.2</v>
      </c>
      <c r="J45" s="96"/>
      <c r="K45" s="46">
        <f t="shared" si="2"/>
        <v>0</v>
      </c>
      <c r="L45" s="194">
        <v>2</v>
      </c>
      <c r="M45" s="37">
        <f t="shared" si="3"/>
        <v>83.2</v>
      </c>
      <c r="N45" s="96"/>
      <c r="O45" s="32">
        <f t="shared" si="4"/>
        <v>0</v>
      </c>
      <c r="P45" s="28">
        <f t="shared" si="5"/>
        <v>4</v>
      </c>
      <c r="Q45" s="28">
        <f t="shared" si="6"/>
        <v>0</v>
      </c>
    </row>
    <row r="46" spans="1:17" x14ac:dyDescent="0.25">
      <c r="A46" s="33">
        <v>34</v>
      </c>
      <c r="B46" s="42" t="s">
        <v>62</v>
      </c>
      <c r="C46" s="40"/>
      <c r="D46" s="35">
        <v>4</v>
      </c>
      <c r="E46" s="260">
        <v>65.415999999999997</v>
      </c>
      <c r="F46" s="200" t="s">
        <v>45</v>
      </c>
      <c r="G46" s="44">
        <f t="shared" si="0"/>
        <v>261.66399999999999</v>
      </c>
      <c r="H46" s="194">
        <v>2</v>
      </c>
      <c r="I46" s="37">
        <f t="shared" si="1"/>
        <v>130.83199999999999</v>
      </c>
      <c r="J46" s="96"/>
      <c r="K46" s="46">
        <f t="shared" si="2"/>
        <v>0</v>
      </c>
      <c r="L46" s="194">
        <v>2</v>
      </c>
      <c r="M46" s="37">
        <f t="shared" si="3"/>
        <v>130.83199999999999</v>
      </c>
      <c r="N46" s="96"/>
      <c r="O46" s="32">
        <f t="shared" si="4"/>
        <v>0</v>
      </c>
      <c r="P46" s="28">
        <f t="shared" si="5"/>
        <v>4</v>
      </c>
      <c r="Q46" s="28">
        <f t="shared" si="6"/>
        <v>0</v>
      </c>
    </row>
    <row r="47" spans="1:17" x14ac:dyDescent="0.25">
      <c r="A47" s="33">
        <v>35</v>
      </c>
      <c r="B47" s="42" t="s">
        <v>1011</v>
      </c>
      <c r="C47" s="40"/>
      <c r="D47" s="35">
        <v>6000</v>
      </c>
      <c r="E47" s="260">
        <v>25</v>
      </c>
      <c r="F47" s="200" t="s">
        <v>101</v>
      </c>
      <c r="G47" s="44">
        <f t="shared" si="0"/>
        <v>150000</v>
      </c>
      <c r="H47" s="194">
        <v>3000</v>
      </c>
      <c r="I47" s="37">
        <f t="shared" si="1"/>
        <v>75000</v>
      </c>
      <c r="J47" s="96"/>
      <c r="K47" s="46">
        <f t="shared" si="2"/>
        <v>0</v>
      </c>
      <c r="L47" s="194">
        <v>3000</v>
      </c>
      <c r="M47" s="37">
        <f t="shared" si="3"/>
        <v>75000</v>
      </c>
      <c r="N47" s="96"/>
      <c r="O47" s="32">
        <f t="shared" si="4"/>
        <v>0</v>
      </c>
      <c r="P47" s="28">
        <f t="shared" si="5"/>
        <v>6000</v>
      </c>
      <c r="Q47" s="28">
        <f t="shared" si="6"/>
        <v>0</v>
      </c>
    </row>
    <row r="48" spans="1:17" x14ac:dyDescent="0.25">
      <c r="A48" s="33">
        <v>36</v>
      </c>
      <c r="B48" s="42" t="s">
        <v>1012</v>
      </c>
      <c r="C48" s="40"/>
      <c r="D48" s="35">
        <v>3000</v>
      </c>
      <c r="E48" s="260"/>
      <c r="F48" s="200"/>
      <c r="G48" s="44">
        <f t="shared" si="0"/>
        <v>0</v>
      </c>
      <c r="H48" s="194">
        <v>1500</v>
      </c>
      <c r="I48" s="37">
        <f t="shared" si="1"/>
        <v>0</v>
      </c>
      <c r="J48" s="96"/>
      <c r="K48" s="46">
        <f t="shared" si="2"/>
        <v>0</v>
      </c>
      <c r="L48" s="194">
        <v>1500</v>
      </c>
      <c r="M48" s="37">
        <f t="shared" si="3"/>
        <v>0</v>
      </c>
      <c r="N48" s="96"/>
      <c r="O48" s="32">
        <f t="shared" si="4"/>
        <v>0</v>
      </c>
      <c r="P48" s="28">
        <f t="shared" si="5"/>
        <v>3000</v>
      </c>
      <c r="Q48" s="28">
        <f t="shared" si="6"/>
        <v>0</v>
      </c>
    </row>
    <row r="49" spans="1:17" x14ac:dyDescent="0.25">
      <c r="A49" s="33">
        <v>37</v>
      </c>
      <c r="B49" s="42" t="s">
        <v>419</v>
      </c>
      <c r="C49" s="40"/>
      <c r="D49" s="35">
        <v>1</v>
      </c>
      <c r="E49" s="260">
        <v>250</v>
      </c>
      <c r="F49" s="200" t="s">
        <v>40</v>
      </c>
      <c r="G49" s="44">
        <f t="shared" si="0"/>
        <v>250</v>
      </c>
      <c r="H49" s="194">
        <v>1</v>
      </c>
      <c r="I49" s="37">
        <f t="shared" si="1"/>
        <v>250</v>
      </c>
      <c r="J49" s="96"/>
      <c r="K49" s="46">
        <f t="shared" si="2"/>
        <v>0</v>
      </c>
      <c r="L49" s="194"/>
      <c r="M49" s="37">
        <f t="shared" si="3"/>
        <v>0</v>
      </c>
      <c r="N49" s="96"/>
      <c r="O49" s="32">
        <f t="shared" si="4"/>
        <v>0</v>
      </c>
      <c r="P49" s="28">
        <f t="shared" si="5"/>
        <v>1</v>
      </c>
      <c r="Q49" s="28">
        <f t="shared" si="6"/>
        <v>0</v>
      </c>
    </row>
    <row r="50" spans="1:17" x14ac:dyDescent="0.25">
      <c r="A50" s="33">
        <v>38</v>
      </c>
      <c r="B50" s="42" t="s">
        <v>204</v>
      </c>
      <c r="C50" s="40"/>
      <c r="D50" s="35">
        <v>2</v>
      </c>
      <c r="E50" s="260">
        <v>24.8352</v>
      </c>
      <c r="F50" s="200" t="s">
        <v>101</v>
      </c>
      <c r="G50" s="44">
        <f t="shared" si="0"/>
        <v>49.670400000000001</v>
      </c>
      <c r="H50" s="194">
        <v>1</v>
      </c>
      <c r="I50" s="37">
        <f t="shared" si="1"/>
        <v>24.8352</v>
      </c>
      <c r="J50" s="96"/>
      <c r="K50" s="46">
        <f t="shared" si="2"/>
        <v>0</v>
      </c>
      <c r="L50" s="194">
        <v>1</v>
      </c>
      <c r="M50" s="37">
        <f t="shared" si="3"/>
        <v>24.8352</v>
      </c>
      <c r="N50" s="96"/>
      <c r="O50" s="32">
        <f t="shared" si="4"/>
        <v>0</v>
      </c>
      <c r="P50" s="28">
        <f t="shared" si="5"/>
        <v>2</v>
      </c>
      <c r="Q50" s="28">
        <f t="shared" si="6"/>
        <v>0</v>
      </c>
    </row>
    <row r="51" spans="1:17" x14ac:dyDescent="0.25">
      <c r="A51" s="33">
        <v>39</v>
      </c>
      <c r="B51" s="42" t="s">
        <v>1013</v>
      </c>
      <c r="C51" s="40"/>
      <c r="D51" s="35">
        <v>5</v>
      </c>
      <c r="E51" s="260">
        <v>250</v>
      </c>
      <c r="F51" s="200" t="s">
        <v>40</v>
      </c>
      <c r="G51" s="44">
        <f t="shared" si="0"/>
        <v>1250</v>
      </c>
      <c r="H51" s="194">
        <v>3</v>
      </c>
      <c r="I51" s="37">
        <f t="shared" si="1"/>
        <v>750</v>
      </c>
      <c r="J51" s="96"/>
      <c r="K51" s="46">
        <f t="shared" si="2"/>
        <v>0</v>
      </c>
      <c r="L51" s="194">
        <v>2</v>
      </c>
      <c r="M51" s="37">
        <f t="shared" si="3"/>
        <v>500</v>
      </c>
      <c r="N51" s="96"/>
      <c r="O51" s="32">
        <f t="shared" si="4"/>
        <v>0</v>
      </c>
      <c r="P51" s="28">
        <f t="shared" si="5"/>
        <v>5</v>
      </c>
      <c r="Q51" s="28">
        <f t="shared" si="6"/>
        <v>0</v>
      </c>
    </row>
    <row r="52" spans="1:17" x14ac:dyDescent="0.25">
      <c r="A52" s="33">
        <v>40</v>
      </c>
      <c r="B52" s="42" t="s">
        <v>1014</v>
      </c>
      <c r="C52" s="40"/>
      <c r="D52" s="35">
        <v>20</v>
      </c>
      <c r="E52" s="260">
        <v>259.2</v>
      </c>
      <c r="F52" s="200" t="s">
        <v>101</v>
      </c>
      <c r="G52" s="44">
        <f t="shared" si="0"/>
        <v>5184</v>
      </c>
      <c r="H52" s="194">
        <v>5</v>
      </c>
      <c r="I52" s="37">
        <f t="shared" si="1"/>
        <v>1296</v>
      </c>
      <c r="J52" s="96">
        <v>5</v>
      </c>
      <c r="K52" s="46">
        <f t="shared" si="2"/>
        <v>1296</v>
      </c>
      <c r="L52" s="194">
        <v>5</v>
      </c>
      <c r="M52" s="37">
        <f t="shared" si="3"/>
        <v>1296</v>
      </c>
      <c r="N52" s="96">
        <v>5</v>
      </c>
      <c r="O52" s="32">
        <f t="shared" si="4"/>
        <v>1296</v>
      </c>
      <c r="P52" s="28">
        <f t="shared" si="5"/>
        <v>20</v>
      </c>
      <c r="Q52" s="28">
        <f t="shared" si="6"/>
        <v>0</v>
      </c>
    </row>
    <row r="53" spans="1:17" x14ac:dyDescent="0.25">
      <c r="A53" s="33">
        <v>41</v>
      </c>
      <c r="B53" s="64" t="s">
        <v>571</v>
      </c>
      <c r="C53" s="65"/>
      <c r="D53" s="92">
        <v>1</v>
      </c>
      <c r="E53" s="264"/>
      <c r="F53" s="262" t="s">
        <v>101</v>
      </c>
      <c r="G53" s="44">
        <f t="shared" si="0"/>
        <v>0</v>
      </c>
      <c r="H53" s="194">
        <v>1</v>
      </c>
      <c r="I53" s="37">
        <f t="shared" si="1"/>
        <v>0</v>
      </c>
      <c r="J53" s="96"/>
      <c r="K53" s="46">
        <f t="shared" si="2"/>
        <v>0</v>
      </c>
      <c r="L53" s="194"/>
      <c r="M53" s="37">
        <f t="shared" si="3"/>
        <v>0</v>
      </c>
      <c r="N53" s="96"/>
      <c r="O53" s="32">
        <f t="shared" si="4"/>
        <v>0</v>
      </c>
      <c r="P53" s="28">
        <f t="shared" si="5"/>
        <v>1</v>
      </c>
      <c r="Q53" s="28">
        <f t="shared" si="6"/>
        <v>0</v>
      </c>
    </row>
    <row r="54" spans="1:17" x14ac:dyDescent="0.25">
      <c r="A54" s="33">
        <v>42</v>
      </c>
      <c r="B54" s="64" t="s">
        <v>1015</v>
      </c>
      <c r="C54" s="65"/>
      <c r="D54" s="92">
        <v>20</v>
      </c>
      <c r="E54" s="264">
        <v>114.51439999999999</v>
      </c>
      <c r="F54" s="262" t="s">
        <v>40</v>
      </c>
      <c r="G54" s="44">
        <f t="shared" si="0"/>
        <v>2290.288</v>
      </c>
      <c r="H54" s="194">
        <v>5</v>
      </c>
      <c r="I54" s="37">
        <f t="shared" si="1"/>
        <v>572.572</v>
      </c>
      <c r="J54" s="96">
        <v>5</v>
      </c>
      <c r="K54" s="46">
        <f t="shared" si="2"/>
        <v>572.572</v>
      </c>
      <c r="L54" s="194">
        <v>5</v>
      </c>
      <c r="M54" s="37">
        <f t="shared" si="3"/>
        <v>572.572</v>
      </c>
      <c r="N54" s="96">
        <v>5</v>
      </c>
      <c r="O54" s="32">
        <f t="shared" si="4"/>
        <v>572.572</v>
      </c>
      <c r="P54" s="28">
        <f t="shared" si="5"/>
        <v>20</v>
      </c>
      <c r="Q54" s="28">
        <f t="shared" si="6"/>
        <v>0</v>
      </c>
    </row>
    <row r="55" spans="1:17" x14ac:dyDescent="0.25">
      <c r="A55" s="33">
        <v>43</v>
      </c>
      <c r="B55" s="42" t="s">
        <v>1016</v>
      </c>
      <c r="C55" s="40"/>
      <c r="D55" s="35">
        <v>2</v>
      </c>
      <c r="E55" s="260">
        <v>350</v>
      </c>
      <c r="F55" s="200" t="s">
        <v>101</v>
      </c>
      <c r="G55" s="44">
        <f t="shared" si="0"/>
        <v>700</v>
      </c>
      <c r="H55" s="194">
        <v>2</v>
      </c>
      <c r="I55" s="37">
        <f t="shared" si="1"/>
        <v>700</v>
      </c>
      <c r="J55" s="96"/>
      <c r="K55" s="46">
        <f t="shared" si="2"/>
        <v>0</v>
      </c>
      <c r="L55" s="194"/>
      <c r="M55" s="37">
        <f t="shared" si="3"/>
        <v>0</v>
      </c>
      <c r="N55" s="96"/>
      <c r="O55" s="32">
        <f t="shared" si="4"/>
        <v>0</v>
      </c>
      <c r="P55" s="28">
        <f t="shared" si="5"/>
        <v>2</v>
      </c>
      <c r="Q55" s="28">
        <f t="shared" si="6"/>
        <v>0</v>
      </c>
    </row>
    <row r="56" spans="1:17" x14ac:dyDescent="0.25">
      <c r="A56" s="33"/>
      <c r="B56" s="42"/>
      <c r="C56" s="40"/>
      <c r="D56" s="35"/>
      <c r="E56" s="260"/>
      <c r="F56" s="200"/>
      <c r="G56" s="44">
        <f t="shared" si="0"/>
        <v>0</v>
      </c>
      <c r="H56" s="194"/>
      <c r="I56" s="37">
        <f t="shared" si="1"/>
        <v>0</v>
      </c>
      <c r="J56" s="96"/>
      <c r="K56" s="46">
        <f t="shared" si="2"/>
        <v>0</v>
      </c>
      <c r="L56" s="194"/>
      <c r="M56" s="37">
        <f t="shared" si="3"/>
        <v>0</v>
      </c>
      <c r="N56" s="96"/>
      <c r="O56" s="32">
        <f t="shared" si="4"/>
        <v>0</v>
      </c>
      <c r="P56" s="28">
        <f t="shared" si="5"/>
        <v>0</v>
      </c>
      <c r="Q56" s="28">
        <f t="shared" si="6"/>
        <v>0</v>
      </c>
    </row>
    <row r="57" spans="1:17" x14ac:dyDescent="0.25">
      <c r="A57" s="33"/>
      <c r="B57" s="99" t="s">
        <v>1018</v>
      </c>
      <c r="C57" s="40"/>
      <c r="D57" s="35"/>
      <c r="E57" s="260"/>
      <c r="F57" s="200"/>
      <c r="G57" s="44">
        <f t="shared" si="0"/>
        <v>0</v>
      </c>
      <c r="H57" s="194"/>
      <c r="I57" s="37">
        <f t="shared" si="1"/>
        <v>0</v>
      </c>
      <c r="J57" s="96"/>
      <c r="K57" s="46">
        <f t="shared" si="2"/>
        <v>0</v>
      </c>
      <c r="L57" s="194"/>
      <c r="M57" s="37">
        <f t="shared" si="3"/>
        <v>0</v>
      </c>
      <c r="N57" s="96"/>
      <c r="O57" s="32">
        <f t="shared" si="4"/>
        <v>0</v>
      </c>
      <c r="P57" s="28">
        <f t="shared" si="5"/>
        <v>0</v>
      </c>
      <c r="Q57" s="28">
        <f t="shared" si="6"/>
        <v>0</v>
      </c>
    </row>
    <row r="58" spans="1:17" x14ac:dyDescent="0.25">
      <c r="A58" s="33">
        <v>44</v>
      </c>
      <c r="B58" s="42" t="s">
        <v>1019</v>
      </c>
      <c r="C58" s="40"/>
      <c r="D58" s="35">
        <v>10</v>
      </c>
      <c r="E58" s="260">
        <v>129.97919999999999</v>
      </c>
      <c r="F58" s="200" t="s">
        <v>40</v>
      </c>
      <c r="G58" s="44">
        <f t="shared" si="0"/>
        <v>1299.7919999999999</v>
      </c>
      <c r="H58" s="194">
        <v>5</v>
      </c>
      <c r="I58" s="37">
        <f t="shared" si="1"/>
        <v>649.89599999999996</v>
      </c>
      <c r="J58" s="96"/>
      <c r="K58" s="46">
        <f t="shared" si="2"/>
        <v>0</v>
      </c>
      <c r="L58" s="194">
        <v>5</v>
      </c>
      <c r="M58" s="37">
        <f t="shared" si="3"/>
        <v>649.89599999999996</v>
      </c>
      <c r="N58" s="96"/>
      <c r="O58" s="32">
        <f t="shared" si="4"/>
        <v>0</v>
      </c>
      <c r="P58" s="28">
        <f t="shared" si="5"/>
        <v>10</v>
      </c>
      <c r="Q58" s="28">
        <f t="shared" si="6"/>
        <v>0</v>
      </c>
    </row>
    <row r="59" spans="1:17" x14ac:dyDescent="0.25">
      <c r="A59" s="33">
        <v>45</v>
      </c>
      <c r="B59" s="64" t="s">
        <v>1020</v>
      </c>
      <c r="C59" s="65"/>
      <c r="D59" s="92">
        <v>10</v>
      </c>
      <c r="E59" s="264">
        <v>114.51439999999999</v>
      </c>
      <c r="F59" s="262" t="s">
        <v>40</v>
      </c>
      <c r="G59" s="44">
        <f t="shared" si="0"/>
        <v>1145.144</v>
      </c>
      <c r="H59" s="212">
        <v>5</v>
      </c>
      <c r="I59" s="37">
        <f t="shared" si="1"/>
        <v>572.572</v>
      </c>
      <c r="J59" s="97"/>
      <c r="K59" s="46">
        <f t="shared" si="2"/>
        <v>0</v>
      </c>
      <c r="L59" s="212">
        <v>5</v>
      </c>
      <c r="M59" s="37">
        <f t="shared" si="3"/>
        <v>572.572</v>
      </c>
      <c r="N59" s="97"/>
      <c r="O59" s="32">
        <f t="shared" si="4"/>
        <v>0</v>
      </c>
      <c r="P59" s="28">
        <f t="shared" ref="P59:P67" si="7">N59+L59+J59+H59</f>
        <v>10</v>
      </c>
      <c r="Q59" s="28">
        <f t="shared" ref="Q59:Q67" si="8">P59-D59</f>
        <v>0</v>
      </c>
    </row>
    <row r="60" spans="1:17" x14ac:dyDescent="0.25">
      <c r="A60" s="33">
        <v>46</v>
      </c>
      <c r="B60" s="64" t="s">
        <v>44</v>
      </c>
      <c r="C60" s="65"/>
      <c r="D60" s="92">
        <v>20</v>
      </c>
      <c r="E60" s="264">
        <v>100</v>
      </c>
      <c r="F60" s="262" t="s">
        <v>45</v>
      </c>
      <c r="G60" s="44">
        <f t="shared" si="0"/>
        <v>2000</v>
      </c>
      <c r="H60" s="212">
        <v>10</v>
      </c>
      <c r="I60" s="37">
        <f t="shared" si="1"/>
        <v>1000</v>
      </c>
      <c r="J60" s="97"/>
      <c r="K60" s="46">
        <f t="shared" si="2"/>
        <v>0</v>
      </c>
      <c r="L60" s="212">
        <v>10</v>
      </c>
      <c r="M60" s="37">
        <f t="shared" si="3"/>
        <v>1000</v>
      </c>
      <c r="N60" s="97"/>
      <c r="O60" s="32">
        <f t="shared" si="4"/>
        <v>0</v>
      </c>
      <c r="P60" s="28">
        <f t="shared" si="7"/>
        <v>20</v>
      </c>
      <c r="Q60" s="28">
        <f t="shared" si="8"/>
        <v>0</v>
      </c>
    </row>
    <row r="61" spans="1:17" x14ac:dyDescent="0.25">
      <c r="A61" s="33">
        <v>47</v>
      </c>
      <c r="B61" s="64" t="s">
        <v>1021</v>
      </c>
      <c r="C61" s="65"/>
      <c r="D61" s="92">
        <v>100</v>
      </c>
      <c r="E61" s="264">
        <v>2.91</v>
      </c>
      <c r="F61" s="262" t="s">
        <v>101</v>
      </c>
      <c r="G61" s="44">
        <f t="shared" si="0"/>
        <v>291</v>
      </c>
      <c r="H61" s="212">
        <v>50</v>
      </c>
      <c r="I61" s="37">
        <f t="shared" si="1"/>
        <v>145.5</v>
      </c>
      <c r="J61" s="97"/>
      <c r="K61" s="46">
        <f t="shared" si="2"/>
        <v>0</v>
      </c>
      <c r="L61" s="212">
        <v>50</v>
      </c>
      <c r="M61" s="37">
        <f t="shared" si="3"/>
        <v>145.5</v>
      </c>
      <c r="N61" s="97"/>
      <c r="O61" s="32">
        <f t="shared" si="4"/>
        <v>0</v>
      </c>
      <c r="P61" s="28">
        <f t="shared" si="7"/>
        <v>100</v>
      </c>
      <c r="Q61" s="28">
        <f t="shared" si="8"/>
        <v>0</v>
      </c>
    </row>
    <row r="62" spans="1:17" x14ac:dyDescent="0.25">
      <c r="A62" s="33">
        <v>48</v>
      </c>
      <c r="B62" s="64" t="s">
        <v>1022</v>
      </c>
      <c r="C62" s="65"/>
      <c r="D62" s="92">
        <v>100</v>
      </c>
      <c r="E62" s="264">
        <v>2.5299999999999998</v>
      </c>
      <c r="F62" s="262" t="s">
        <v>101</v>
      </c>
      <c r="G62" s="44">
        <f t="shared" si="0"/>
        <v>252.99999999999997</v>
      </c>
      <c r="H62" s="212">
        <v>50</v>
      </c>
      <c r="I62" s="37">
        <f t="shared" si="1"/>
        <v>126.49999999999999</v>
      </c>
      <c r="J62" s="97"/>
      <c r="K62" s="46">
        <f t="shared" si="2"/>
        <v>0</v>
      </c>
      <c r="L62" s="212">
        <v>50</v>
      </c>
      <c r="M62" s="37">
        <f t="shared" si="3"/>
        <v>126.49999999999999</v>
      </c>
      <c r="N62" s="97"/>
      <c r="O62" s="32">
        <f t="shared" si="4"/>
        <v>0</v>
      </c>
      <c r="P62" s="28">
        <f t="shared" si="7"/>
        <v>100</v>
      </c>
      <c r="Q62" s="28">
        <f t="shared" si="8"/>
        <v>0</v>
      </c>
    </row>
    <row r="63" spans="1:17" x14ac:dyDescent="0.25">
      <c r="A63" s="33">
        <v>49</v>
      </c>
      <c r="B63" s="64" t="s">
        <v>1023</v>
      </c>
      <c r="C63" s="65"/>
      <c r="D63" s="92">
        <v>20</v>
      </c>
      <c r="E63" s="264">
        <v>259.2</v>
      </c>
      <c r="F63" s="262" t="s">
        <v>101</v>
      </c>
      <c r="G63" s="44">
        <f t="shared" si="0"/>
        <v>5184</v>
      </c>
      <c r="H63" s="212">
        <v>10</v>
      </c>
      <c r="I63" s="37">
        <f t="shared" si="1"/>
        <v>2592</v>
      </c>
      <c r="J63" s="97"/>
      <c r="K63" s="46">
        <f t="shared" si="2"/>
        <v>0</v>
      </c>
      <c r="L63" s="212">
        <v>10</v>
      </c>
      <c r="M63" s="37">
        <f t="shared" si="3"/>
        <v>2592</v>
      </c>
      <c r="N63" s="97"/>
      <c r="O63" s="32">
        <f t="shared" si="4"/>
        <v>0</v>
      </c>
      <c r="P63" s="28">
        <f t="shared" si="7"/>
        <v>20</v>
      </c>
      <c r="Q63" s="28">
        <f t="shared" si="8"/>
        <v>0</v>
      </c>
    </row>
    <row r="64" spans="1:17" x14ac:dyDescent="0.25">
      <c r="A64" s="33">
        <v>50</v>
      </c>
      <c r="B64" s="64" t="s">
        <v>1024</v>
      </c>
      <c r="C64" s="65"/>
      <c r="D64" s="92">
        <v>100</v>
      </c>
      <c r="E64" s="264">
        <v>12.043200000000001</v>
      </c>
      <c r="F64" s="262" t="s">
        <v>101</v>
      </c>
      <c r="G64" s="44">
        <f t="shared" si="0"/>
        <v>1204.3200000000002</v>
      </c>
      <c r="H64" s="212">
        <v>50</v>
      </c>
      <c r="I64" s="37">
        <f t="shared" si="1"/>
        <v>602.16000000000008</v>
      </c>
      <c r="J64" s="97"/>
      <c r="K64" s="46">
        <f t="shared" si="2"/>
        <v>0</v>
      </c>
      <c r="L64" s="212">
        <v>50</v>
      </c>
      <c r="M64" s="37">
        <f t="shared" si="3"/>
        <v>602.16000000000008</v>
      </c>
      <c r="N64" s="97"/>
      <c r="O64" s="32">
        <f t="shared" si="4"/>
        <v>0</v>
      </c>
      <c r="P64" s="28">
        <f t="shared" si="7"/>
        <v>100</v>
      </c>
      <c r="Q64" s="28">
        <f t="shared" si="8"/>
        <v>0</v>
      </c>
    </row>
    <row r="65" spans="1:17" x14ac:dyDescent="0.25">
      <c r="A65" s="33">
        <v>51</v>
      </c>
      <c r="B65" s="64" t="s">
        <v>253</v>
      </c>
      <c r="C65" s="65"/>
      <c r="D65" s="92">
        <v>10</v>
      </c>
      <c r="E65" s="264">
        <v>96.51</v>
      </c>
      <c r="F65" s="262" t="s">
        <v>45</v>
      </c>
      <c r="G65" s="44">
        <f t="shared" si="0"/>
        <v>965.1</v>
      </c>
      <c r="H65" s="212">
        <v>5</v>
      </c>
      <c r="I65" s="37">
        <f t="shared" si="1"/>
        <v>482.55</v>
      </c>
      <c r="J65" s="97"/>
      <c r="K65" s="46">
        <f t="shared" si="2"/>
        <v>0</v>
      </c>
      <c r="L65" s="212">
        <v>5</v>
      </c>
      <c r="M65" s="37">
        <f t="shared" si="3"/>
        <v>482.55</v>
      </c>
      <c r="N65" s="97"/>
      <c r="O65" s="32">
        <f t="shared" si="4"/>
        <v>0</v>
      </c>
      <c r="P65" s="28">
        <f t="shared" si="7"/>
        <v>10</v>
      </c>
      <c r="Q65" s="28">
        <f t="shared" si="8"/>
        <v>0</v>
      </c>
    </row>
    <row r="66" spans="1:17" x14ac:dyDescent="0.25">
      <c r="A66" s="33">
        <v>52</v>
      </c>
      <c r="B66" s="64" t="s">
        <v>1025</v>
      </c>
      <c r="C66" s="65"/>
      <c r="D66" s="92">
        <v>2</v>
      </c>
      <c r="E66" s="264"/>
      <c r="F66" s="262" t="s">
        <v>101</v>
      </c>
      <c r="G66" s="44">
        <f t="shared" si="0"/>
        <v>0</v>
      </c>
      <c r="H66" s="212">
        <v>2</v>
      </c>
      <c r="I66" s="37">
        <f t="shared" si="1"/>
        <v>0</v>
      </c>
      <c r="J66" s="97"/>
      <c r="K66" s="46">
        <f t="shared" si="2"/>
        <v>0</v>
      </c>
      <c r="L66" s="212"/>
      <c r="M66" s="37">
        <f t="shared" si="3"/>
        <v>0</v>
      </c>
      <c r="N66" s="97"/>
      <c r="O66" s="32">
        <f t="shared" si="4"/>
        <v>0</v>
      </c>
      <c r="P66" s="28">
        <f t="shared" si="7"/>
        <v>2</v>
      </c>
      <c r="Q66" s="28">
        <f t="shared" si="8"/>
        <v>0</v>
      </c>
    </row>
    <row r="67" spans="1:17" x14ac:dyDescent="0.25">
      <c r="A67" s="33">
        <v>53</v>
      </c>
      <c r="B67" s="64" t="s">
        <v>1026</v>
      </c>
      <c r="C67" s="65"/>
      <c r="D67" s="92">
        <v>100</v>
      </c>
      <c r="E67" s="264">
        <v>3.64</v>
      </c>
      <c r="F67" s="262" t="s">
        <v>101</v>
      </c>
      <c r="G67" s="44">
        <f t="shared" si="0"/>
        <v>364</v>
      </c>
      <c r="H67" s="212">
        <v>50</v>
      </c>
      <c r="I67" s="37">
        <f t="shared" si="1"/>
        <v>182</v>
      </c>
      <c r="J67" s="97"/>
      <c r="K67" s="46">
        <f t="shared" si="2"/>
        <v>0</v>
      </c>
      <c r="L67" s="212">
        <v>50</v>
      </c>
      <c r="M67" s="37">
        <f t="shared" si="3"/>
        <v>182</v>
      </c>
      <c r="N67" s="97"/>
      <c r="O67" s="32">
        <f t="shared" si="4"/>
        <v>0</v>
      </c>
      <c r="P67" s="28">
        <f t="shared" si="7"/>
        <v>100</v>
      </c>
      <c r="Q67" s="28">
        <f t="shared" si="8"/>
        <v>0</v>
      </c>
    </row>
    <row r="68" spans="1:17" x14ac:dyDescent="0.25">
      <c r="A68" s="33">
        <v>54</v>
      </c>
      <c r="B68" s="64" t="s">
        <v>1027</v>
      </c>
      <c r="C68" s="65"/>
      <c r="D68" s="92">
        <v>100</v>
      </c>
      <c r="E68" s="264">
        <v>5.18</v>
      </c>
      <c r="F68" s="262" t="s">
        <v>101</v>
      </c>
      <c r="G68" s="44">
        <f t="shared" si="0"/>
        <v>518</v>
      </c>
      <c r="H68" s="212">
        <v>50</v>
      </c>
      <c r="I68" s="37">
        <f t="shared" si="1"/>
        <v>259</v>
      </c>
      <c r="J68" s="97"/>
      <c r="K68" s="46">
        <f t="shared" si="2"/>
        <v>0</v>
      </c>
      <c r="L68" s="212">
        <v>50</v>
      </c>
      <c r="M68" s="37">
        <f t="shared" si="3"/>
        <v>259</v>
      </c>
      <c r="N68" s="97"/>
      <c r="O68" s="32">
        <f t="shared" si="4"/>
        <v>0</v>
      </c>
      <c r="P68" s="28">
        <f t="shared" si="5"/>
        <v>100</v>
      </c>
      <c r="Q68" s="28">
        <f t="shared" si="6"/>
        <v>0</v>
      </c>
    </row>
    <row r="69" spans="1:17" x14ac:dyDescent="0.25">
      <c r="A69" s="33">
        <v>55</v>
      </c>
      <c r="B69" s="64" t="s">
        <v>1028</v>
      </c>
      <c r="C69" s="65"/>
      <c r="D69" s="92">
        <v>10</v>
      </c>
      <c r="E69" s="264">
        <v>250</v>
      </c>
      <c r="F69" s="262" t="s">
        <v>40</v>
      </c>
      <c r="G69" s="44">
        <f t="shared" si="0"/>
        <v>2500</v>
      </c>
      <c r="H69" s="212">
        <v>5</v>
      </c>
      <c r="I69" s="37">
        <f t="shared" si="1"/>
        <v>1250</v>
      </c>
      <c r="J69" s="97"/>
      <c r="K69" s="46">
        <f t="shared" si="2"/>
        <v>0</v>
      </c>
      <c r="L69" s="212">
        <v>5</v>
      </c>
      <c r="M69" s="37">
        <f t="shared" si="3"/>
        <v>1250</v>
      </c>
      <c r="N69" s="97"/>
      <c r="O69" s="32">
        <f t="shared" si="4"/>
        <v>0</v>
      </c>
      <c r="P69" s="28">
        <f t="shared" si="5"/>
        <v>10</v>
      </c>
      <c r="Q69" s="28">
        <f t="shared" si="6"/>
        <v>0</v>
      </c>
    </row>
    <row r="70" spans="1:17" x14ac:dyDescent="0.25">
      <c r="A70" s="33">
        <v>56</v>
      </c>
      <c r="B70" s="64" t="s">
        <v>1029</v>
      </c>
      <c r="C70" s="65"/>
      <c r="D70" s="92">
        <v>10</v>
      </c>
      <c r="E70" s="264">
        <v>250</v>
      </c>
      <c r="F70" s="262" t="s">
        <v>40</v>
      </c>
      <c r="G70" s="44">
        <f t="shared" si="0"/>
        <v>2500</v>
      </c>
      <c r="H70" s="212">
        <v>5</v>
      </c>
      <c r="I70" s="37">
        <f t="shared" si="1"/>
        <v>1250</v>
      </c>
      <c r="J70" s="97"/>
      <c r="K70" s="46">
        <f t="shared" si="2"/>
        <v>0</v>
      </c>
      <c r="L70" s="212">
        <v>5</v>
      </c>
      <c r="M70" s="37">
        <f t="shared" si="3"/>
        <v>1250</v>
      </c>
      <c r="N70" s="97"/>
      <c r="O70" s="32">
        <f t="shared" si="4"/>
        <v>0</v>
      </c>
      <c r="P70" s="28">
        <f t="shared" si="5"/>
        <v>10</v>
      </c>
      <c r="Q70" s="28">
        <f t="shared" si="6"/>
        <v>0</v>
      </c>
    </row>
    <row r="71" spans="1:17" x14ac:dyDescent="0.25">
      <c r="A71" s="33">
        <v>57</v>
      </c>
      <c r="B71" s="64" t="s">
        <v>1030</v>
      </c>
      <c r="C71" s="65"/>
      <c r="D71" s="92">
        <v>3</v>
      </c>
      <c r="E71" s="264">
        <v>350</v>
      </c>
      <c r="F71" s="262" t="s">
        <v>101</v>
      </c>
      <c r="G71" s="44">
        <f t="shared" si="0"/>
        <v>1050</v>
      </c>
      <c r="H71" s="212">
        <v>3</v>
      </c>
      <c r="I71" s="37">
        <f t="shared" si="1"/>
        <v>1050</v>
      </c>
      <c r="J71" s="97"/>
      <c r="K71" s="46">
        <f t="shared" si="2"/>
        <v>0</v>
      </c>
      <c r="L71" s="212"/>
      <c r="M71" s="37">
        <f t="shared" si="3"/>
        <v>0</v>
      </c>
      <c r="N71" s="97"/>
      <c r="O71" s="32">
        <f t="shared" si="4"/>
        <v>0</v>
      </c>
      <c r="P71" s="28">
        <f t="shared" si="5"/>
        <v>3</v>
      </c>
      <c r="Q71" s="28">
        <f t="shared" si="6"/>
        <v>0</v>
      </c>
    </row>
    <row r="72" spans="1:17" x14ac:dyDescent="0.25">
      <c r="A72" s="33">
        <v>58</v>
      </c>
      <c r="B72" s="64" t="s">
        <v>65</v>
      </c>
      <c r="C72" s="65"/>
      <c r="D72" s="92">
        <v>10</v>
      </c>
      <c r="E72" s="264">
        <v>15.6</v>
      </c>
      <c r="F72" s="262" t="s">
        <v>101</v>
      </c>
      <c r="G72" s="44">
        <f t="shared" si="0"/>
        <v>156</v>
      </c>
      <c r="H72" s="212">
        <v>5</v>
      </c>
      <c r="I72" s="37">
        <f t="shared" si="1"/>
        <v>78</v>
      </c>
      <c r="J72" s="97"/>
      <c r="K72" s="46">
        <f t="shared" si="2"/>
        <v>0</v>
      </c>
      <c r="L72" s="212">
        <v>5</v>
      </c>
      <c r="M72" s="37">
        <f t="shared" si="3"/>
        <v>78</v>
      </c>
      <c r="N72" s="97"/>
      <c r="O72" s="32">
        <f t="shared" si="4"/>
        <v>0</v>
      </c>
      <c r="P72" s="28">
        <f t="shared" si="5"/>
        <v>10</v>
      </c>
      <c r="Q72" s="28">
        <f t="shared" si="6"/>
        <v>0</v>
      </c>
    </row>
    <row r="73" spans="1:17" x14ac:dyDescent="0.25">
      <c r="A73" s="33">
        <v>59</v>
      </c>
      <c r="B73" s="64" t="s">
        <v>200</v>
      </c>
      <c r="C73" s="65"/>
      <c r="D73" s="92">
        <v>10</v>
      </c>
      <c r="E73" s="264">
        <v>55.12</v>
      </c>
      <c r="F73" s="262" t="s">
        <v>101</v>
      </c>
      <c r="G73" s="44">
        <f t="shared" si="0"/>
        <v>551.19999999999993</v>
      </c>
      <c r="H73" s="212">
        <v>5</v>
      </c>
      <c r="I73" s="37">
        <f t="shared" si="1"/>
        <v>275.59999999999997</v>
      </c>
      <c r="J73" s="97"/>
      <c r="K73" s="46">
        <f t="shared" si="2"/>
        <v>0</v>
      </c>
      <c r="L73" s="212">
        <v>5</v>
      </c>
      <c r="M73" s="37">
        <f t="shared" si="3"/>
        <v>275.59999999999997</v>
      </c>
      <c r="N73" s="97"/>
      <c r="O73" s="32">
        <f t="shared" si="4"/>
        <v>0</v>
      </c>
      <c r="P73" s="28">
        <f t="shared" si="5"/>
        <v>10</v>
      </c>
      <c r="Q73" s="28">
        <f t="shared" si="6"/>
        <v>0</v>
      </c>
    </row>
    <row r="74" spans="1:17" x14ac:dyDescent="0.25">
      <c r="A74" s="33">
        <v>60</v>
      </c>
      <c r="B74" s="64" t="s">
        <v>68</v>
      </c>
      <c r="C74" s="65"/>
      <c r="D74" s="92">
        <v>3</v>
      </c>
      <c r="E74" s="264">
        <v>82.16</v>
      </c>
      <c r="F74" s="262" t="s">
        <v>45</v>
      </c>
      <c r="G74" s="44">
        <f t="shared" si="0"/>
        <v>246.48</v>
      </c>
      <c r="H74" s="212">
        <v>3</v>
      </c>
      <c r="I74" s="37">
        <f t="shared" si="1"/>
        <v>246.48</v>
      </c>
      <c r="J74" s="97"/>
      <c r="K74" s="46">
        <f t="shared" si="2"/>
        <v>0</v>
      </c>
      <c r="L74" s="212"/>
      <c r="M74" s="37">
        <f t="shared" si="3"/>
        <v>0</v>
      </c>
      <c r="N74" s="97"/>
      <c r="O74" s="32">
        <f t="shared" si="4"/>
        <v>0</v>
      </c>
      <c r="P74" s="28">
        <f t="shared" si="5"/>
        <v>3</v>
      </c>
      <c r="Q74" s="28">
        <f t="shared" si="6"/>
        <v>0</v>
      </c>
    </row>
    <row r="75" spans="1:17" x14ac:dyDescent="0.25">
      <c r="A75" s="33"/>
      <c r="B75" s="64"/>
      <c r="C75" s="65"/>
      <c r="D75" s="92"/>
      <c r="E75" s="264"/>
      <c r="F75" s="262"/>
      <c r="G75" s="44">
        <f t="shared" si="0"/>
        <v>0</v>
      </c>
      <c r="H75" s="212"/>
      <c r="I75" s="37">
        <f t="shared" si="1"/>
        <v>0</v>
      </c>
      <c r="J75" s="97"/>
      <c r="K75" s="46">
        <f t="shared" si="2"/>
        <v>0</v>
      </c>
      <c r="L75" s="212"/>
      <c r="M75" s="37">
        <f t="shared" si="3"/>
        <v>0</v>
      </c>
      <c r="N75" s="97"/>
      <c r="O75" s="32">
        <f t="shared" si="4"/>
        <v>0</v>
      </c>
      <c r="P75" s="28">
        <f t="shared" si="5"/>
        <v>0</v>
      </c>
      <c r="Q75" s="28">
        <f t="shared" si="6"/>
        <v>0</v>
      </c>
    </row>
    <row r="76" spans="1:17" x14ac:dyDescent="0.25">
      <c r="A76" s="33"/>
      <c r="B76" s="271" t="s">
        <v>1031</v>
      </c>
      <c r="C76" s="65"/>
      <c r="D76" s="92"/>
      <c r="E76" s="264"/>
      <c r="F76" s="262"/>
      <c r="G76" s="44">
        <f t="shared" si="0"/>
        <v>0</v>
      </c>
      <c r="H76" s="212"/>
      <c r="I76" s="37">
        <f t="shared" si="1"/>
        <v>0</v>
      </c>
      <c r="J76" s="97"/>
      <c r="K76" s="46">
        <f t="shared" si="2"/>
        <v>0</v>
      </c>
      <c r="L76" s="212"/>
      <c r="M76" s="37">
        <f t="shared" si="3"/>
        <v>0</v>
      </c>
      <c r="N76" s="97"/>
      <c r="O76" s="32">
        <f t="shared" si="4"/>
        <v>0</v>
      </c>
      <c r="P76" s="28">
        <f t="shared" si="5"/>
        <v>0</v>
      </c>
      <c r="Q76" s="28">
        <f t="shared" si="6"/>
        <v>0</v>
      </c>
    </row>
    <row r="77" spans="1:17" x14ac:dyDescent="0.25">
      <c r="A77" s="33">
        <v>61</v>
      </c>
      <c r="B77" s="42" t="s">
        <v>1019</v>
      </c>
      <c r="C77" s="65"/>
      <c r="D77" s="92">
        <v>10</v>
      </c>
      <c r="E77" s="264">
        <v>129.97919999999999</v>
      </c>
      <c r="F77" s="262" t="s">
        <v>40</v>
      </c>
      <c r="G77" s="44">
        <f t="shared" si="0"/>
        <v>1299.7919999999999</v>
      </c>
      <c r="H77" s="212">
        <v>5</v>
      </c>
      <c r="I77" s="37">
        <f t="shared" si="1"/>
        <v>649.89599999999996</v>
      </c>
      <c r="J77" s="97"/>
      <c r="K77" s="46">
        <f t="shared" si="2"/>
        <v>0</v>
      </c>
      <c r="L77" s="212">
        <v>5</v>
      </c>
      <c r="M77" s="37">
        <f t="shared" si="3"/>
        <v>649.89599999999996</v>
      </c>
      <c r="N77" s="97"/>
      <c r="O77" s="32">
        <f t="shared" si="4"/>
        <v>0</v>
      </c>
      <c r="P77" s="28">
        <f t="shared" si="5"/>
        <v>10</v>
      </c>
      <c r="Q77" s="28">
        <f t="shared" si="6"/>
        <v>0</v>
      </c>
    </row>
    <row r="78" spans="1:17" x14ac:dyDescent="0.25">
      <c r="A78" s="33">
        <v>62</v>
      </c>
      <c r="B78" s="64" t="s">
        <v>1020</v>
      </c>
      <c r="C78" s="65"/>
      <c r="D78" s="92">
        <v>10</v>
      </c>
      <c r="E78" s="264">
        <v>114.51439999999999</v>
      </c>
      <c r="F78" s="262" t="s">
        <v>40</v>
      </c>
      <c r="G78" s="44">
        <f t="shared" ref="G78:G121" si="9">E78*D78</f>
        <v>1145.144</v>
      </c>
      <c r="H78" s="212">
        <v>5</v>
      </c>
      <c r="I78" s="37">
        <f t="shared" ref="I78:I121" si="10">H78*E78</f>
        <v>572.572</v>
      </c>
      <c r="J78" s="97"/>
      <c r="K78" s="46">
        <f t="shared" ref="K78:K121" si="11">J78*E78</f>
        <v>0</v>
      </c>
      <c r="L78" s="212">
        <v>5</v>
      </c>
      <c r="M78" s="37">
        <f t="shared" ref="M78:M117" si="12">L78*E78</f>
        <v>572.572</v>
      </c>
      <c r="N78" s="97"/>
      <c r="O78" s="32">
        <f t="shared" ref="O78:O120" si="13">N78*E78</f>
        <v>0</v>
      </c>
      <c r="P78" s="28">
        <f t="shared" si="5"/>
        <v>10</v>
      </c>
      <c r="Q78" s="28">
        <f t="shared" si="6"/>
        <v>0</v>
      </c>
    </row>
    <row r="79" spans="1:17" x14ac:dyDescent="0.25">
      <c r="A79" s="33">
        <v>63</v>
      </c>
      <c r="B79" s="64" t="s">
        <v>44</v>
      </c>
      <c r="C79" s="65"/>
      <c r="D79" s="92">
        <v>20</v>
      </c>
      <c r="E79" s="264">
        <v>8</v>
      </c>
      <c r="F79" s="262" t="s">
        <v>101</v>
      </c>
      <c r="G79" s="44">
        <f t="shared" si="9"/>
        <v>160</v>
      </c>
      <c r="H79" s="212">
        <v>10</v>
      </c>
      <c r="I79" s="37">
        <f t="shared" si="10"/>
        <v>80</v>
      </c>
      <c r="J79" s="97"/>
      <c r="K79" s="46">
        <f t="shared" si="11"/>
        <v>0</v>
      </c>
      <c r="L79" s="212">
        <v>10</v>
      </c>
      <c r="M79" s="37">
        <f t="shared" si="12"/>
        <v>80</v>
      </c>
      <c r="N79" s="97"/>
      <c r="O79" s="32">
        <f t="shared" si="13"/>
        <v>0</v>
      </c>
      <c r="P79" s="28">
        <f t="shared" si="5"/>
        <v>20</v>
      </c>
      <c r="Q79" s="28">
        <f t="shared" si="6"/>
        <v>0</v>
      </c>
    </row>
    <row r="80" spans="1:17" x14ac:dyDescent="0.25">
      <c r="A80" s="33">
        <v>64</v>
      </c>
      <c r="B80" s="64" t="s">
        <v>1021</v>
      </c>
      <c r="C80" s="65"/>
      <c r="D80" s="92">
        <v>100</v>
      </c>
      <c r="E80" s="264">
        <v>2.91</v>
      </c>
      <c r="F80" s="262" t="s">
        <v>101</v>
      </c>
      <c r="G80" s="44">
        <f t="shared" si="9"/>
        <v>291</v>
      </c>
      <c r="H80" s="212">
        <v>50</v>
      </c>
      <c r="I80" s="37">
        <f t="shared" si="10"/>
        <v>145.5</v>
      </c>
      <c r="J80" s="97"/>
      <c r="K80" s="46">
        <f t="shared" si="11"/>
        <v>0</v>
      </c>
      <c r="L80" s="212">
        <v>50</v>
      </c>
      <c r="M80" s="37">
        <f t="shared" si="12"/>
        <v>145.5</v>
      </c>
      <c r="N80" s="97"/>
      <c r="O80" s="32">
        <f t="shared" si="13"/>
        <v>0</v>
      </c>
      <c r="P80" s="28">
        <f t="shared" si="5"/>
        <v>100</v>
      </c>
      <c r="Q80" s="28">
        <f t="shared" si="6"/>
        <v>0</v>
      </c>
    </row>
    <row r="81" spans="1:17" x14ac:dyDescent="0.25">
      <c r="A81" s="33">
        <v>65</v>
      </c>
      <c r="B81" s="64" t="s">
        <v>1022</v>
      </c>
      <c r="C81" s="65"/>
      <c r="D81" s="92">
        <v>100</v>
      </c>
      <c r="E81" s="264">
        <v>2.5299999999999998</v>
      </c>
      <c r="F81" s="262" t="s">
        <v>101</v>
      </c>
      <c r="G81" s="44">
        <f t="shared" si="9"/>
        <v>252.99999999999997</v>
      </c>
      <c r="H81" s="212">
        <v>50</v>
      </c>
      <c r="I81" s="37">
        <f t="shared" si="10"/>
        <v>126.49999999999999</v>
      </c>
      <c r="J81" s="97"/>
      <c r="K81" s="46">
        <f t="shared" si="11"/>
        <v>0</v>
      </c>
      <c r="L81" s="212">
        <v>50</v>
      </c>
      <c r="M81" s="37">
        <f t="shared" si="12"/>
        <v>126.49999999999999</v>
      </c>
      <c r="N81" s="97"/>
      <c r="O81" s="32">
        <f t="shared" si="13"/>
        <v>0</v>
      </c>
      <c r="P81" s="28">
        <f t="shared" si="5"/>
        <v>100</v>
      </c>
      <c r="Q81" s="28">
        <f t="shared" si="6"/>
        <v>0</v>
      </c>
    </row>
    <row r="82" spans="1:17" x14ac:dyDescent="0.25">
      <c r="A82" s="33">
        <v>66</v>
      </c>
      <c r="B82" s="64" t="s">
        <v>1023</v>
      </c>
      <c r="C82" s="65"/>
      <c r="D82" s="92">
        <v>20</v>
      </c>
      <c r="E82" s="93">
        <v>259.2</v>
      </c>
      <c r="F82" s="262" t="s">
        <v>101</v>
      </c>
      <c r="G82" s="44">
        <f t="shared" si="9"/>
        <v>5184</v>
      </c>
      <c r="H82" s="212">
        <v>10</v>
      </c>
      <c r="I82" s="37">
        <f t="shared" si="10"/>
        <v>2592</v>
      </c>
      <c r="J82" s="97"/>
      <c r="K82" s="46">
        <f t="shared" si="11"/>
        <v>0</v>
      </c>
      <c r="L82" s="212">
        <v>10</v>
      </c>
      <c r="M82" s="37">
        <f t="shared" si="12"/>
        <v>2592</v>
      </c>
      <c r="N82" s="97"/>
      <c r="O82" s="32">
        <f t="shared" si="13"/>
        <v>0</v>
      </c>
      <c r="P82" s="28">
        <f t="shared" si="5"/>
        <v>20</v>
      </c>
      <c r="Q82" s="28">
        <f t="shared" si="6"/>
        <v>0</v>
      </c>
    </row>
    <row r="83" spans="1:17" x14ac:dyDescent="0.25">
      <c r="A83" s="33">
        <v>67</v>
      </c>
      <c r="B83" s="64" t="s">
        <v>1024</v>
      </c>
      <c r="C83" s="65"/>
      <c r="D83" s="92">
        <v>100</v>
      </c>
      <c r="E83" s="93">
        <v>12.043200000000001</v>
      </c>
      <c r="F83" s="262" t="s">
        <v>101</v>
      </c>
      <c r="G83" s="44">
        <f t="shared" si="9"/>
        <v>1204.3200000000002</v>
      </c>
      <c r="H83" s="212">
        <v>50</v>
      </c>
      <c r="I83" s="37">
        <f t="shared" si="10"/>
        <v>602.16000000000008</v>
      </c>
      <c r="J83" s="97"/>
      <c r="K83" s="46">
        <f t="shared" si="11"/>
        <v>0</v>
      </c>
      <c r="L83" s="212">
        <v>50</v>
      </c>
      <c r="M83" s="37">
        <f t="shared" si="12"/>
        <v>602.16000000000008</v>
      </c>
      <c r="N83" s="97"/>
      <c r="O83" s="32">
        <f t="shared" si="13"/>
        <v>0</v>
      </c>
      <c r="P83" s="28">
        <f t="shared" si="5"/>
        <v>100</v>
      </c>
      <c r="Q83" s="28">
        <f t="shared" si="6"/>
        <v>0</v>
      </c>
    </row>
    <row r="84" spans="1:17" x14ac:dyDescent="0.25">
      <c r="A84" s="33">
        <v>68</v>
      </c>
      <c r="B84" s="64" t="s">
        <v>253</v>
      </c>
      <c r="C84" s="65"/>
      <c r="D84" s="92">
        <v>10</v>
      </c>
      <c r="E84" s="93">
        <v>96.51</v>
      </c>
      <c r="F84" s="262" t="s">
        <v>45</v>
      </c>
      <c r="G84" s="44">
        <f t="shared" si="9"/>
        <v>965.1</v>
      </c>
      <c r="H84" s="212">
        <v>5</v>
      </c>
      <c r="I84" s="37">
        <f t="shared" si="10"/>
        <v>482.55</v>
      </c>
      <c r="J84" s="97"/>
      <c r="K84" s="46">
        <f t="shared" si="11"/>
        <v>0</v>
      </c>
      <c r="L84" s="212">
        <v>5</v>
      </c>
      <c r="M84" s="37">
        <f t="shared" si="12"/>
        <v>482.55</v>
      </c>
      <c r="N84" s="97"/>
      <c r="O84" s="32">
        <f t="shared" si="13"/>
        <v>0</v>
      </c>
      <c r="P84" s="28">
        <f t="shared" si="5"/>
        <v>10</v>
      </c>
      <c r="Q84" s="28">
        <f t="shared" si="6"/>
        <v>0</v>
      </c>
    </row>
    <row r="85" spans="1:17" x14ac:dyDescent="0.25">
      <c r="A85" s="33">
        <v>69</v>
      </c>
      <c r="B85" s="64" t="s">
        <v>1025</v>
      </c>
      <c r="C85" s="65"/>
      <c r="D85" s="92">
        <v>2</v>
      </c>
      <c r="E85" s="93"/>
      <c r="F85" s="262" t="s">
        <v>101</v>
      </c>
      <c r="G85" s="44">
        <f t="shared" si="9"/>
        <v>0</v>
      </c>
      <c r="H85" s="212">
        <v>2</v>
      </c>
      <c r="I85" s="37">
        <f t="shared" si="10"/>
        <v>0</v>
      </c>
      <c r="J85" s="97"/>
      <c r="K85" s="46">
        <f t="shared" si="11"/>
        <v>0</v>
      </c>
      <c r="L85" s="212"/>
      <c r="M85" s="37">
        <f t="shared" si="12"/>
        <v>0</v>
      </c>
      <c r="N85" s="97"/>
      <c r="O85" s="32">
        <f t="shared" si="13"/>
        <v>0</v>
      </c>
      <c r="P85" s="28">
        <f t="shared" ref="P85:P120" si="14">N85+L85+J85+H85</f>
        <v>2</v>
      </c>
      <c r="Q85" s="28">
        <f t="shared" ref="Q85:Q120" si="15">P85-D85</f>
        <v>0</v>
      </c>
    </row>
    <row r="86" spans="1:17" x14ac:dyDescent="0.25">
      <c r="A86" s="33">
        <v>70</v>
      </c>
      <c r="B86" s="64" t="s">
        <v>1026</v>
      </c>
      <c r="C86" s="65"/>
      <c r="D86" s="92">
        <v>100</v>
      </c>
      <c r="E86" s="93">
        <v>3.64</v>
      </c>
      <c r="F86" s="262" t="s">
        <v>101</v>
      </c>
      <c r="G86" s="44">
        <f t="shared" si="9"/>
        <v>364</v>
      </c>
      <c r="H86" s="212">
        <v>50</v>
      </c>
      <c r="I86" s="37">
        <f t="shared" si="10"/>
        <v>182</v>
      </c>
      <c r="J86" s="97"/>
      <c r="K86" s="46">
        <f t="shared" si="11"/>
        <v>0</v>
      </c>
      <c r="L86" s="212">
        <v>50</v>
      </c>
      <c r="M86" s="37">
        <f t="shared" si="12"/>
        <v>182</v>
      </c>
      <c r="N86" s="97"/>
      <c r="O86" s="32">
        <f t="shared" si="13"/>
        <v>0</v>
      </c>
      <c r="P86" s="28">
        <f t="shared" si="14"/>
        <v>100</v>
      </c>
      <c r="Q86" s="28">
        <f t="shared" si="15"/>
        <v>0</v>
      </c>
    </row>
    <row r="87" spans="1:17" x14ac:dyDescent="0.25">
      <c r="A87" s="33">
        <v>71</v>
      </c>
      <c r="B87" s="64" t="s">
        <v>1027</v>
      </c>
      <c r="C87" s="65"/>
      <c r="D87" s="92">
        <v>100</v>
      </c>
      <c r="E87" s="93">
        <v>5.18</v>
      </c>
      <c r="F87" s="262" t="s">
        <v>101</v>
      </c>
      <c r="G87" s="44">
        <f t="shared" si="9"/>
        <v>518</v>
      </c>
      <c r="H87" s="212">
        <v>50</v>
      </c>
      <c r="I87" s="37">
        <f t="shared" si="10"/>
        <v>259</v>
      </c>
      <c r="J87" s="97"/>
      <c r="K87" s="46">
        <f t="shared" si="11"/>
        <v>0</v>
      </c>
      <c r="L87" s="212">
        <v>50</v>
      </c>
      <c r="M87" s="37">
        <f t="shared" si="12"/>
        <v>259</v>
      </c>
      <c r="N87" s="97"/>
      <c r="O87" s="32">
        <f t="shared" si="13"/>
        <v>0</v>
      </c>
      <c r="P87" s="28">
        <f t="shared" si="14"/>
        <v>100</v>
      </c>
      <c r="Q87" s="28">
        <f t="shared" si="15"/>
        <v>0</v>
      </c>
    </row>
    <row r="88" spans="1:17" x14ac:dyDescent="0.25">
      <c r="A88" s="33">
        <v>72</v>
      </c>
      <c r="B88" s="64" t="s">
        <v>1028</v>
      </c>
      <c r="C88" s="65"/>
      <c r="D88" s="92">
        <v>10</v>
      </c>
      <c r="E88" s="93">
        <v>250</v>
      </c>
      <c r="F88" s="262" t="s">
        <v>40</v>
      </c>
      <c r="G88" s="44">
        <f t="shared" si="9"/>
        <v>2500</v>
      </c>
      <c r="H88" s="212">
        <v>5</v>
      </c>
      <c r="I88" s="37">
        <f t="shared" si="10"/>
        <v>1250</v>
      </c>
      <c r="J88" s="97"/>
      <c r="K88" s="46">
        <f t="shared" si="11"/>
        <v>0</v>
      </c>
      <c r="L88" s="212">
        <v>5</v>
      </c>
      <c r="M88" s="37">
        <f t="shared" si="12"/>
        <v>1250</v>
      </c>
      <c r="N88" s="97"/>
      <c r="O88" s="32">
        <f t="shared" si="13"/>
        <v>0</v>
      </c>
      <c r="P88" s="28">
        <f t="shared" si="14"/>
        <v>10</v>
      </c>
      <c r="Q88" s="28">
        <f t="shared" si="15"/>
        <v>0</v>
      </c>
    </row>
    <row r="89" spans="1:17" x14ac:dyDescent="0.25">
      <c r="A89" s="33">
        <v>73</v>
      </c>
      <c r="B89" s="64" t="s">
        <v>1029</v>
      </c>
      <c r="C89" s="65"/>
      <c r="D89" s="92">
        <v>10</v>
      </c>
      <c r="E89" s="93">
        <v>250</v>
      </c>
      <c r="F89" s="262" t="s">
        <v>40</v>
      </c>
      <c r="G89" s="44">
        <f t="shared" si="9"/>
        <v>2500</v>
      </c>
      <c r="H89" s="212">
        <v>5</v>
      </c>
      <c r="I89" s="37">
        <f t="shared" si="10"/>
        <v>1250</v>
      </c>
      <c r="J89" s="97"/>
      <c r="K89" s="46">
        <f t="shared" si="11"/>
        <v>0</v>
      </c>
      <c r="L89" s="212">
        <v>5</v>
      </c>
      <c r="M89" s="37">
        <f t="shared" si="12"/>
        <v>1250</v>
      </c>
      <c r="N89" s="97"/>
      <c r="O89" s="32">
        <f t="shared" si="13"/>
        <v>0</v>
      </c>
      <c r="P89" s="28">
        <f t="shared" si="14"/>
        <v>10</v>
      </c>
      <c r="Q89" s="28">
        <f t="shared" si="15"/>
        <v>0</v>
      </c>
    </row>
    <row r="90" spans="1:17" x14ac:dyDescent="0.25">
      <c r="A90" s="33">
        <v>74</v>
      </c>
      <c r="B90" s="64" t="s">
        <v>1030</v>
      </c>
      <c r="C90" s="65"/>
      <c r="D90" s="92">
        <v>3</v>
      </c>
      <c r="E90" s="93">
        <v>350</v>
      </c>
      <c r="F90" s="262" t="s">
        <v>101</v>
      </c>
      <c r="G90" s="44">
        <f t="shared" si="9"/>
        <v>1050</v>
      </c>
      <c r="H90" s="212">
        <v>3</v>
      </c>
      <c r="I90" s="37">
        <f t="shared" si="10"/>
        <v>1050</v>
      </c>
      <c r="J90" s="97"/>
      <c r="K90" s="46">
        <f t="shared" si="11"/>
        <v>0</v>
      </c>
      <c r="L90" s="212"/>
      <c r="M90" s="37">
        <f t="shared" si="12"/>
        <v>0</v>
      </c>
      <c r="N90" s="97"/>
      <c r="O90" s="32">
        <f t="shared" si="13"/>
        <v>0</v>
      </c>
      <c r="P90" s="28">
        <f t="shared" si="14"/>
        <v>3</v>
      </c>
      <c r="Q90" s="28">
        <f t="shared" si="15"/>
        <v>0</v>
      </c>
    </row>
    <row r="91" spans="1:17" x14ac:dyDescent="0.25">
      <c r="A91" s="33">
        <v>75</v>
      </c>
      <c r="B91" s="64" t="s">
        <v>65</v>
      </c>
      <c r="C91" s="65"/>
      <c r="D91" s="92">
        <v>10</v>
      </c>
      <c r="E91" s="93">
        <v>15.6</v>
      </c>
      <c r="F91" s="262" t="s">
        <v>101</v>
      </c>
      <c r="G91" s="44">
        <f t="shared" si="9"/>
        <v>156</v>
      </c>
      <c r="H91" s="212">
        <v>5</v>
      </c>
      <c r="I91" s="37">
        <f t="shared" si="10"/>
        <v>78</v>
      </c>
      <c r="J91" s="97"/>
      <c r="K91" s="46">
        <f t="shared" si="11"/>
        <v>0</v>
      </c>
      <c r="L91" s="212">
        <v>5</v>
      </c>
      <c r="M91" s="37">
        <f t="shared" si="12"/>
        <v>78</v>
      </c>
      <c r="N91" s="97"/>
      <c r="O91" s="32">
        <f t="shared" si="13"/>
        <v>0</v>
      </c>
      <c r="P91" s="28">
        <f t="shared" si="14"/>
        <v>10</v>
      </c>
      <c r="Q91" s="28">
        <f t="shared" si="15"/>
        <v>0</v>
      </c>
    </row>
    <row r="92" spans="1:17" x14ac:dyDescent="0.25">
      <c r="A92" s="33">
        <v>76</v>
      </c>
      <c r="B92" s="64" t="s">
        <v>200</v>
      </c>
      <c r="C92" s="65"/>
      <c r="D92" s="92">
        <v>10</v>
      </c>
      <c r="E92" s="93">
        <v>55.12</v>
      </c>
      <c r="F92" s="262" t="s">
        <v>101</v>
      </c>
      <c r="G92" s="44">
        <f t="shared" si="9"/>
        <v>551.19999999999993</v>
      </c>
      <c r="H92" s="212">
        <v>5</v>
      </c>
      <c r="I92" s="37">
        <f t="shared" si="10"/>
        <v>275.59999999999997</v>
      </c>
      <c r="J92" s="97"/>
      <c r="K92" s="46">
        <f t="shared" si="11"/>
        <v>0</v>
      </c>
      <c r="L92" s="212">
        <v>5</v>
      </c>
      <c r="M92" s="37">
        <f t="shared" si="12"/>
        <v>275.59999999999997</v>
      </c>
      <c r="N92" s="97"/>
      <c r="O92" s="32">
        <f t="shared" si="13"/>
        <v>0</v>
      </c>
      <c r="P92" s="28">
        <f t="shared" si="14"/>
        <v>10</v>
      </c>
      <c r="Q92" s="28">
        <f t="shared" si="15"/>
        <v>0</v>
      </c>
    </row>
    <row r="93" spans="1:17" x14ac:dyDescent="0.25">
      <c r="A93" s="33">
        <v>77</v>
      </c>
      <c r="B93" s="64" t="s">
        <v>68</v>
      </c>
      <c r="C93" s="65"/>
      <c r="D93" s="92">
        <v>3</v>
      </c>
      <c r="E93" s="93">
        <v>82.16</v>
      </c>
      <c r="F93" s="262" t="s">
        <v>45</v>
      </c>
      <c r="G93" s="44">
        <f t="shared" si="9"/>
        <v>246.48</v>
      </c>
      <c r="H93" s="212">
        <v>3</v>
      </c>
      <c r="I93" s="37">
        <f t="shared" si="10"/>
        <v>246.48</v>
      </c>
      <c r="J93" s="97"/>
      <c r="K93" s="46">
        <f t="shared" si="11"/>
        <v>0</v>
      </c>
      <c r="L93" s="212"/>
      <c r="M93" s="37">
        <f t="shared" si="12"/>
        <v>0</v>
      </c>
      <c r="N93" s="97"/>
      <c r="O93" s="32">
        <f t="shared" si="13"/>
        <v>0</v>
      </c>
      <c r="P93" s="28">
        <f t="shared" si="14"/>
        <v>3</v>
      </c>
      <c r="Q93" s="28">
        <f t="shared" si="15"/>
        <v>0</v>
      </c>
    </row>
    <row r="94" spans="1:17" x14ac:dyDescent="0.25">
      <c r="A94" s="33"/>
      <c r="B94" s="64"/>
      <c r="C94" s="65"/>
      <c r="D94" s="92"/>
      <c r="E94" s="93"/>
      <c r="F94" s="262"/>
      <c r="G94" s="44">
        <f t="shared" si="9"/>
        <v>0</v>
      </c>
      <c r="H94" s="212"/>
      <c r="I94" s="37">
        <f t="shared" si="10"/>
        <v>0</v>
      </c>
      <c r="J94" s="97"/>
      <c r="K94" s="46">
        <f t="shared" si="11"/>
        <v>0</v>
      </c>
      <c r="L94" s="212"/>
      <c r="M94" s="37">
        <f t="shared" si="12"/>
        <v>0</v>
      </c>
      <c r="N94" s="97"/>
      <c r="O94" s="32">
        <f t="shared" si="13"/>
        <v>0</v>
      </c>
      <c r="P94" s="28">
        <f t="shared" si="14"/>
        <v>0</v>
      </c>
      <c r="Q94" s="28">
        <f t="shared" si="15"/>
        <v>0</v>
      </c>
    </row>
    <row r="95" spans="1:17" x14ac:dyDescent="0.25">
      <c r="A95" s="33"/>
      <c r="B95" s="271" t="s">
        <v>1032</v>
      </c>
      <c r="C95" s="65"/>
      <c r="D95" s="92"/>
      <c r="E95" s="93"/>
      <c r="F95" s="262"/>
      <c r="G95" s="44">
        <f t="shared" si="9"/>
        <v>0</v>
      </c>
      <c r="H95" s="212"/>
      <c r="I95" s="37">
        <f t="shared" si="10"/>
        <v>0</v>
      </c>
      <c r="J95" s="97"/>
      <c r="K95" s="46">
        <f t="shared" si="11"/>
        <v>0</v>
      </c>
      <c r="L95" s="212"/>
      <c r="M95" s="37">
        <f t="shared" si="12"/>
        <v>0</v>
      </c>
      <c r="N95" s="97"/>
      <c r="O95" s="32">
        <f t="shared" si="13"/>
        <v>0</v>
      </c>
      <c r="P95" s="28">
        <f t="shared" si="14"/>
        <v>0</v>
      </c>
      <c r="Q95" s="28">
        <f t="shared" si="15"/>
        <v>0</v>
      </c>
    </row>
    <row r="96" spans="1:17" x14ac:dyDescent="0.25">
      <c r="A96" s="33">
        <v>78</v>
      </c>
      <c r="B96" s="64" t="s">
        <v>1033</v>
      </c>
      <c r="C96" s="65"/>
      <c r="D96" s="92">
        <v>20</v>
      </c>
      <c r="E96" s="93">
        <v>300</v>
      </c>
      <c r="F96" s="262" t="s">
        <v>118</v>
      </c>
      <c r="G96" s="44">
        <f t="shared" si="9"/>
        <v>6000</v>
      </c>
      <c r="H96" s="212">
        <v>20</v>
      </c>
      <c r="I96" s="37">
        <f t="shared" si="10"/>
        <v>6000</v>
      </c>
      <c r="J96" s="97"/>
      <c r="K96" s="46">
        <f t="shared" si="11"/>
        <v>0</v>
      </c>
      <c r="L96" s="212"/>
      <c r="M96" s="37">
        <f t="shared" si="12"/>
        <v>0</v>
      </c>
      <c r="N96" s="97"/>
      <c r="O96" s="32">
        <f t="shared" si="13"/>
        <v>0</v>
      </c>
      <c r="P96" s="28">
        <f t="shared" si="14"/>
        <v>20</v>
      </c>
      <c r="Q96" s="28">
        <f t="shared" si="15"/>
        <v>0</v>
      </c>
    </row>
    <row r="97" spans="1:17" x14ac:dyDescent="0.25">
      <c r="A97" s="33">
        <v>79</v>
      </c>
      <c r="B97" s="64" t="s">
        <v>1034</v>
      </c>
      <c r="C97" s="65"/>
      <c r="D97" s="92">
        <v>20</v>
      </c>
      <c r="E97" s="93">
        <v>300</v>
      </c>
      <c r="F97" s="262" t="s">
        <v>118</v>
      </c>
      <c r="G97" s="44">
        <f t="shared" si="9"/>
        <v>6000</v>
      </c>
      <c r="H97" s="212">
        <v>20</v>
      </c>
      <c r="I97" s="37">
        <f t="shared" si="10"/>
        <v>6000</v>
      </c>
      <c r="J97" s="97"/>
      <c r="K97" s="46">
        <f t="shared" si="11"/>
        <v>0</v>
      </c>
      <c r="L97" s="212"/>
      <c r="M97" s="37">
        <f t="shared" si="12"/>
        <v>0</v>
      </c>
      <c r="N97" s="97"/>
      <c r="O97" s="32">
        <f t="shared" si="13"/>
        <v>0</v>
      </c>
      <c r="P97" s="28">
        <f t="shared" si="14"/>
        <v>20</v>
      </c>
      <c r="Q97" s="28">
        <f t="shared" si="15"/>
        <v>0</v>
      </c>
    </row>
    <row r="98" spans="1:17" x14ac:dyDescent="0.25">
      <c r="A98" s="33">
        <v>80</v>
      </c>
      <c r="B98" s="64" t="s">
        <v>1035</v>
      </c>
      <c r="C98" s="65"/>
      <c r="D98" s="92">
        <v>20</v>
      </c>
      <c r="E98" s="93">
        <v>500</v>
      </c>
      <c r="F98" s="262" t="s">
        <v>118</v>
      </c>
      <c r="G98" s="44">
        <f t="shared" si="9"/>
        <v>10000</v>
      </c>
      <c r="H98" s="212">
        <v>20</v>
      </c>
      <c r="I98" s="37">
        <f t="shared" si="10"/>
        <v>10000</v>
      </c>
      <c r="J98" s="97"/>
      <c r="K98" s="46">
        <f t="shared" si="11"/>
        <v>0</v>
      </c>
      <c r="L98" s="212"/>
      <c r="M98" s="37">
        <f t="shared" si="12"/>
        <v>0</v>
      </c>
      <c r="N98" s="97"/>
      <c r="O98" s="32">
        <f t="shared" si="13"/>
        <v>0</v>
      </c>
      <c r="P98" s="28">
        <f t="shared" si="14"/>
        <v>20</v>
      </c>
      <c r="Q98" s="28">
        <f t="shared" si="15"/>
        <v>0</v>
      </c>
    </row>
    <row r="99" spans="1:17" x14ac:dyDescent="0.25">
      <c r="A99" s="33">
        <v>81</v>
      </c>
      <c r="B99" s="64" t="s">
        <v>1036</v>
      </c>
      <c r="C99" s="65"/>
      <c r="D99" s="92">
        <v>20</v>
      </c>
      <c r="E99" s="93">
        <v>300</v>
      </c>
      <c r="F99" s="262" t="s">
        <v>118</v>
      </c>
      <c r="G99" s="44">
        <f t="shared" si="9"/>
        <v>6000</v>
      </c>
      <c r="H99" s="212">
        <v>20</v>
      </c>
      <c r="I99" s="37">
        <f t="shared" si="10"/>
        <v>6000</v>
      </c>
      <c r="J99" s="97"/>
      <c r="K99" s="46">
        <f t="shared" si="11"/>
        <v>0</v>
      </c>
      <c r="L99" s="212"/>
      <c r="M99" s="37">
        <f t="shared" si="12"/>
        <v>0</v>
      </c>
      <c r="N99" s="97"/>
      <c r="O99" s="32">
        <f t="shared" si="13"/>
        <v>0</v>
      </c>
      <c r="P99" s="28">
        <f t="shared" si="14"/>
        <v>20</v>
      </c>
      <c r="Q99" s="28">
        <f t="shared" si="15"/>
        <v>0</v>
      </c>
    </row>
    <row r="100" spans="1:17" x14ac:dyDescent="0.25">
      <c r="A100" s="33">
        <v>82</v>
      </c>
      <c r="B100" s="64" t="s">
        <v>1037</v>
      </c>
      <c r="C100" s="65"/>
      <c r="D100" s="92">
        <v>15</v>
      </c>
      <c r="E100" s="93">
        <v>200</v>
      </c>
      <c r="F100" s="262" t="s">
        <v>34</v>
      </c>
      <c r="G100" s="44">
        <f t="shared" si="9"/>
        <v>3000</v>
      </c>
      <c r="H100" s="212">
        <v>15</v>
      </c>
      <c r="I100" s="37">
        <f t="shared" si="10"/>
        <v>3000</v>
      </c>
      <c r="J100" s="97"/>
      <c r="K100" s="46">
        <f t="shared" si="11"/>
        <v>0</v>
      </c>
      <c r="L100" s="212"/>
      <c r="M100" s="37">
        <f t="shared" si="12"/>
        <v>0</v>
      </c>
      <c r="N100" s="97"/>
      <c r="O100" s="32">
        <f t="shared" si="13"/>
        <v>0</v>
      </c>
      <c r="P100" s="28">
        <f t="shared" si="14"/>
        <v>15</v>
      </c>
      <c r="Q100" s="28">
        <f t="shared" si="15"/>
        <v>0</v>
      </c>
    </row>
    <row r="101" spans="1:17" x14ac:dyDescent="0.25">
      <c r="A101" s="33">
        <v>83</v>
      </c>
      <c r="B101" s="64" t="s">
        <v>65</v>
      </c>
      <c r="C101" s="65"/>
      <c r="D101" s="92">
        <v>5</v>
      </c>
      <c r="E101" s="93">
        <v>15.6</v>
      </c>
      <c r="F101" s="262" t="s">
        <v>101</v>
      </c>
      <c r="G101" s="44">
        <f t="shared" si="9"/>
        <v>78</v>
      </c>
      <c r="H101" s="212">
        <v>5</v>
      </c>
      <c r="I101" s="37">
        <f t="shared" si="10"/>
        <v>78</v>
      </c>
      <c r="J101" s="97"/>
      <c r="K101" s="46">
        <f t="shared" si="11"/>
        <v>0</v>
      </c>
      <c r="L101" s="212"/>
      <c r="M101" s="37">
        <f t="shared" si="12"/>
        <v>0</v>
      </c>
      <c r="N101" s="97"/>
      <c r="O101" s="32">
        <f t="shared" si="13"/>
        <v>0</v>
      </c>
      <c r="P101" s="28">
        <f t="shared" si="14"/>
        <v>5</v>
      </c>
      <c r="Q101" s="28">
        <f t="shared" si="15"/>
        <v>0</v>
      </c>
    </row>
    <row r="102" spans="1:17" x14ac:dyDescent="0.25">
      <c r="A102" s="33">
        <v>84</v>
      </c>
      <c r="B102" s="64" t="s">
        <v>1038</v>
      </c>
      <c r="C102" s="65"/>
      <c r="D102" s="92">
        <v>10</v>
      </c>
      <c r="E102" s="93">
        <v>150</v>
      </c>
      <c r="F102" s="262" t="s">
        <v>101</v>
      </c>
      <c r="G102" s="44">
        <f t="shared" si="9"/>
        <v>1500</v>
      </c>
      <c r="H102" s="212">
        <v>10</v>
      </c>
      <c r="I102" s="37">
        <f t="shared" si="10"/>
        <v>1500</v>
      </c>
      <c r="J102" s="97"/>
      <c r="K102" s="46">
        <f t="shared" si="11"/>
        <v>0</v>
      </c>
      <c r="L102" s="212"/>
      <c r="M102" s="37">
        <f t="shared" si="12"/>
        <v>0</v>
      </c>
      <c r="N102" s="97"/>
      <c r="O102" s="32">
        <f t="shared" si="13"/>
        <v>0</v>
      </c>
      <c r="P102" s="28">
        <f t="shared" si="14"/>
        <v>10</v>
      </c>
      <c r="Q102" s="28">
        <f t="shared" si="15"/>
        <v>0</v>
      </c>
    </row>
    <row r="103" spans="1:17" x14ac:dyDescent="0.25">
      <c r="A103" s="33">
        <v>85</v>
      </c>
      <c r="B103" s="64" t="s">
        <v>1039</v>
      </c>
      <c r="C103" s="65"/>
      <c r="D103" s="92">
        <v>10</v>
      </c>
      <c r="E103" s="93">
        <v>150</v>
      </c>
      <c r="F103" s="262" t="s">
        <v>45</v>
      </c>
      <c r="G103" s="44">
        <f t="shared" si="9"/>
        <v>1500</v>
      </c>
      <c r="H103" s="212">
        <v>10</v>
      </c>
      <c r="I103" s="37">
        <f t="shared" si="10"/>
        <v>1500</v>
      </c>
      <c r="J103" s="97"/>
      <c r="K103" s="46">
        <f t="shared" si="11"/>
        <v>0</v>
      </c>
      <c r="L103" s="212"/>
      <c r="M103" s="37">
        <f t="shared" si="12"/>
        <v>0</v>
      </c>
      <c r="N103" s="97"/>
      <c r="O103" s="32">
        <f t="shared" si="13"/>
        <v>0</v>
      </c>
      <c r="P103" s="28">
        <f t="shared" si="14"/>
        <v>10</v>
      </c>
      <c r="Q103" s="28">
        <f t="shared" si="15"/>
        <v>0</v>
      </c>
    </row>
    <row r="104" spans="1:17" x14ac:dyDescent="0.25">
      <c r="A104" s="33">
        <v>86</v>
      </c>
      <c r="B104" s="64" t="s">
        <v>1040</v>
      </c>
      <c r="C104" s="65"/>
      <c r="D104" s="92">
        <v>5</v>
      </c>
      <c r="E104" s="93">
        <v>100</v>
      </c>
      <c r="F104" s="262" t="s">
        <v>45</v>
      </c>
      <c r="G104" s="44">
        <f t="shared" si="9"/>
        <v>500</v>
      </c>
      <c r="H104" s="212">
        <v>5</v>
      </c>
      <c r="I104" s="37">
        <f t="shared" si="10"/>
        <v>500</v>
      </c>
      <c r="J104" s="97"/>
      <c r="K104" s="46">
        <f t="shared" si="11"/>
        <v>0</v>
      </c>
      <c r="L104" s="212"/>
      <c r="M104" s="37">
        <f t="shared" si="12"/>
        <v>0</v>
      </c>
      <c r="N104" s="97"/>
      <c r="O104" s="32">
        <f t="shared" si="13"/>
        <v>0</v>
      </c>
      <c r="P104" s="28">
        <f t="shared" si="14"/>
        <v>5</v>
      </c>
      <c r="Q104" s="28">
        <f t="shared" si="15"/>
        <v>0</v>
      </c>
    </row>
    <row r="105" spans="1:17" x14ac:dyDescent="0.25">
      <c r="A105" s="33">
        <v>87</v>
      </c>
      <c r="B105" s="64" t="s">
        <v>1041</v>
      </c>
      <c r="C105" s="65"/>
      <c r="D105" s="92">
        <v>10</v>
      </c>
      <c r="E105" s="93">
        <v>250</v>
      </c>
      <c r="F105" s="262" t="s">
        <v>40</v>
      </c>
      <c r="G105" s="44">
        <f t="shared" si="9"/>
        <v>2500</v>
      </c>
      <c r="H105" s="212">
        <v>10</v>
      </c>
      <c r="I105" s="37">
        <f t="shared" si="10"/>
        <v>2500</v>
      </c>
      <c r="J105" s="97"/>
      <c r="K105" s="46">
        <f t="shared" si="11"/>
        <v>0</v>
      </c>
      <c r="L105" s="212"/>
      <c r="M105" s="37">
        <f t="shared" si="12"/>
        <v>0</v>
      </c>
      <c r="N105" s="97"/>
      <c r="O105" s="32">
        <f t="shared" si="13"/>
        <v>0</v>
      </c>
      <c r="P105" s="28">
        <f t="shared" si="14"/>
        <v>10</v>
      </c>
      <c r="Q105" s="28">
        <f t="shared" si="15"/>
        <v>0</v>
      </c>
    </row>
    <row r="106" spans="1:17" x14ac:dyDescent="0.25">
      <c r="A106" s="33">
        <v>88</v>
      </c>
      <c r="B106" s="64" t="s">
        <v>193</v>
      </c>
      <c r="C106" s="65"/>
      <c r="D106" s="92">
        <v>20</v>
      </c>
      <c r="E106" s="93">
        <v>47.819200000000002</v>
      </c>
      <c r="F106" s="262" t="s">
        <v>101</v>
      </c>
      <c r="G106" s="44">
        <f t="shared" si="9"/>
        <v>956.38400000000001</v>
      </c>
      <c r="H106" s="212">
        <v>20</v>
      </c>
      <c r="I106" s="37">
        <f t="shared" si="10"/>
        <v>956.38400000000001</v>
      </c>
      <c r="J106" s="97"/>
      <c r="K106" s="46">
        <f t="shared" si="11"/>
        <v>0</v>
      </c>
      <c r="L106" s="212"/>
      <c r="M106" s="37">
        <f t="shared" si="12"/>
        <v>0</v>
      </c>
      <c r="N106" s="97"/>
      <c r="O106" s="32">
        <f t="shared" si="13"/>
        <v>0</v>
      </c>
      <c r="P106" s="28">
        <f t="shared" si="14"/>
        <v>20</v>
      </c>
      <c r="Q106" s="28">
        <f t="shared" si="15"/>
        <v>0</v>
      </c>
    </row>
    <row r="107" spans="1:17" x14ac:dyDescent="0.25">
      <c r="A107" s="33">
        <v>89</v>
      </c>
      <c r="B107" s="64" t="s">
        <v>1042</v>
      </c>
      <c r="C107" s="65"/>
      <c r="D107" s="92">
        <v>5</v>
      </c>
      <c r="E107" s="93">
        <v>150</v>
      </c>
      <c r="F107" s="262" t="s">
        <v>34</v>
      </c>
      <c r="G107" s="44">
        <f t="shared" si="9"/>
        <v>750</v>
      </c>
      <c r="H107" s="212">
        <v>5</v>
      </c>
      <c r="I107" s="37">
        <f t="shared" si="10"/>
        <v>750</v>
      </c>
      <c r="J107" s="97"/>
      <c r="K107" s="46">
        <f t="shared" si="11"/>
        <v>0</v>
      </c>
      <c r="L107" s="212"/>
      <c r="M107" s="37">
        <f t="shared" si="12"/>
        <v>0</v>
      </c>
      <c r="N107" s="97"/>
      <c r="O107" s="32">
        <f t="shared" si="13"/>
        <v>0</v>
      </c>
      <c r="P107" s="28">
        <f t="shared" si="14"/>
        <v>5</v>
      </c>
      <c r="Q107" s="28">
        <f t="shared" si="15"/>
        <v>0</v>
      </c>
    </row>
    <row r="108" spans="1:17" x14ac:dyDescent="0.25">
      <c r="A108" s="33">
        <v>90</v>
      </c>
      <c r="B108" s="64" t="s">
        <v>1043</v>
      </c>
      <c r="C108" s="65"/>
      <c r="D108" s="92">
        <v>10</v>
      </c>
      <c r="E108" s="93">
        <v>300</v>
      </c>
      <c r="F108" s="262" t="s">
        <v>101</v>
      </c>
      <c r="G108" s="44">
        <f t="shared" si="9"/>
        <v>3000</v>
      </c>
      <c r="H108" s="212">
        <v>10</v>
      </c>
      <c r="I108" s="37">
        <f t="shared" si="10"/>
        <v>3000</v>
      </c>
      <c r="J108" s="97"/>
      <c r="K108" s="46">
        <f t="shared" si="11"/>
        <v>0</v>
      </c>
      <c r="L108" s="212"/>
      <c r="M108" s="37">
        <f t="shared" si="12"/>
        <v>0</v>
      </c>
      <c r="N108" s="97"/>
      <c r="O108" s="32">
        <f t="shared" si="13"/>
        <v>0</v>
      </c>
      <c r="P108" s="28">
        <f t="shared" si="14"/>
        <v>10</v>
      </c>
      <c r="Q108" s="28">
        <f t="shared" si="15"/>
        <v>0</v>
      </c>
    </row>
    <row r="109" spans="1:17" x14ac:dyDescent="0.25">
      <c r="A109" s="33"/>
      <c r="B109" s="64"/>
      <c r="C109" s="65"/>
      <c r="D109" s="92"/>
      <c r="E109" s="93"/>
      <c r="F109" s="262"/>
      <c r="G109" s="44">
        <f t="shared" si="9"/>
        <v>0</v>
      </c>
      <c r="H109" s="212"/>
      <c r="I109" s="37">
        <f t="shared" si="10"/>
        <v>0</v>
      </c>
      <c r="J109" s="97"/>
      <c r="K109" s="46">
        <f t="shared" si="11"/>
        <v>0</v>
      </c>
      <c r="L109" s="212"/>
      <c r="M109" s="37">
        <f t="shared" si="12"/>
        <v>0</v>
      </c>
      <c r="N109" s="97"/>
      <c r="O109" s="32">
        <f t="shared" si="13"/>
        <v>0</v>
      </c>
      <c r="P109" s="28">
        <f t="shared" si="14"/>
        <v>0</v>
      </c>
      <c r="Q109" s="28">
        <f t="shared" si="15"/>
        <v>0</v>
      </c>
    </row>
    <row r="110" spans="1:17" x14ac:dyDescent="0.25">
      <c r="A110" s="33"/>
      <c r="B110" s="271" t="s">
        <v>1044</v>
      </c>
      <c r="C110" s="65"/>
      <c r="D110" s="92"/>
      <c r="E110" s="93"/>
      <c r="F110" s="262"/>
      <c r="G110" s="44">
        <f t="shared" si="9"/>
        <v>0</v>
      </c>
      <c r="H110" s="212"/>
      <c r="I110" s="37">
        <f t="shared" si="10"/>
        <v>0</v>
      </c>
      <c r="J110" s="97"/>
      <c r="K110" s="46">
        <f t="shared" si="11"/>
        <v>0</v>
      </c>
      <c r="L110" s="212"/>
      <c r="M110" s="37">
        <f t="shared" si="12"/>
        <v>0</v>
      </c>
      <c r="N110" s="97"/>
      <c r="O110" s="32">
        <f t="shared" si="13"/>
        <v>0</v>
      </c>
      <c r="P110" s="28">
        <f t="shared" si="14"/>
        <v>0</v>
      </c>
      <c r="Q110" s="28">
        <f t="shared" si="15"/>
        <v>0</v>
      </c>
    </row>
    <row r="111" spans="1:17" x14ac:dyDescent="0.25">
      <c r="A111" s="33">
        <v>91</v>
      </c>
      <c r="B111" s="64" t="s">
        <v>1045</v>
      </c>
      <c r="C111" s="65"/>
      <c r="D111" s="92">
        <v>10</v>
      </c>
      <c r="E111" s="93">
        <v>129.97919999999999</v>
      </c>
      <c r="F111" s="262" t="s">
        <v>40</v>
      </c>
      <c r="G111" s="44">
        <f t="shared" si="9"/>
        <v>1299.7919999999999</v>
      </c>
      <c r="H111" s="212">
        <v>10</v>
      </c>
      <c r="I111" s="37">
        <f t="shared" si="10"/>
        <v>1299.7919999999999</v>
      </c>
      <c r="J111" s="97"/>
      <c r="K111" s="46">
        <f t="shared" si="11"/>
        <v>0</v>
      </c>
      <c r="L111" s="212"/>
      <c r="M111" s="37">
        <f t="shared" si="12"/>
        <v>0</v>
      </c>
      <c r="N111" s="97"/>
      <c r="O111" s="32">
        <f t="shared" si="13"/>
        <v>0</v>
      </c>
      <c r="P111" s="28">
        <f t="shared" si="14"/>
        <v>10</v>
      </c>
      <c r="Q111" s="28">
        <f t="shared" si="15"/>
        <v>0</v>
      </c>
    </row>
    <row r="112" spans="1:17" x14ac:dyDescent="0.25">
      <c r="A112" s="33">
        <v>92</v>
      </c>
      <c r="B112" s="64" t="s">
        <v>1046</v>
      </c>
      <c r="C112" s="65"/>
      <c r="D112" s="92">
        <v>10</v>
      </c>
      <c r="E112" s="93">
        <v>114.51439999999999</v>
      </c>
      <c r="F112" s="262" t="s">
        <v>40</v>
      </c>
      <c r="G112" s="44">
        <f t="shared" si="9"/>
        <v>1145.144</v>
      </c>
      <c r="H112" s="212">
        <v>10</v>
      </c>
      <c r="I112" s="37">
        <f t="shared" si="10"/>
        <v>1145.144</v>
      </c>
      <c r="J112" s="97"/>
      <c r="K112" s="46">
        <f t="shared" si="11"/>
        <v>0</v>
      </c>
      <c r="L112" s="212"/>
      <c r="M112" s="37">
        <f t="shared" si="12"/>
        <v>0</v>
      </c>
      <c r="N112" s="97"/>
      <c r="O112" s="32">
        <f t="shared" si="13"/>
        <v>0</v>
      </c>
      <c r="P112" s="28">
        <f t="shared" si="14"/>
        <v>10</v>
      </c>
      <c r="Q112" s="28">
        <f t="shared" si="15"/>
        <v>0</v>
      </c>
    </row>
    <row r="113" spans="1:17" x14ac:dyDescent="0.25">
      <c r="A113" s="33">
        <v>93</v>
      </c>
      <c r="B113" s="272" t="s">
        <v>44</v>
      </c>
      <c r="C113" s="65"/>
      <c r="D113" s="92">
        <v>10</v>
      </c>
      <c r="E113" s="93">
        <v>8</v>
      </c>
      <c r="F113" s="262" t="s">
        <v>101</v>
      </c>
      <c r="G113" s="44">
        <f t="shared" si="9"/>
        <v>80</v>
      </c>
      <c r="H113" s="212">
        <v>10</v>
      </c>
      <c r="I113" s="37">
        <f t="shared" si="10"/>
        <v>80</v>
      </c>
      <c r="J113" s="97"/>
      <c r="K113" s="46">
        <f t="shared" si="11"/>
        <v>0</v>
      </c>
      <c r="L113" s="212"/>
      <c r="M113" s="37">
        <f t="shared" si="12"/>
        <v>0</v>
      </c>
      <c r="N113" s="97"/>
      <c r="O113" s="32">
        <f t="shared" si="13"/>
        <v>0</v>
      </c>
      <c r="P113" s="28">
        <f t="shared" si="14"/>
        <v>10</v>
      </c>
      <c r="Q113" s="28">
        <f t="shared" si="15"/>
        <v>0</v>
      </c>
    </row>
    <row r="114" spans="1:17" x14ac:dyDescent="0.25">
      <c r="A114" s="33">
        <v>94</v>
      </c>
      <c r="B114" s="64" t="s">
        <v>580</v>
      </c>
      <c r="C114" s="65"/>
      <c r="D114" s="92">
        <v>20</v>
      </c>
      <c r="E114" s="93">
        <v>3</v>
      </c>
      <c r="F114" s="262" t="s">
        <v>101</v>
      </c>
      <c r="G114" s="44">
        <f t="shared" si="9"/>
        <v>60</v>
      </c>
      <c r="H114" s="212">
        <v>20</v>
      </c>
      <c r="I114" s="37">
        <f t="shared" si="10"/>
        <v>60</v>
      </c>
      <c r="J114" s="97"/>
      <c r="K114" s="46">
        <f t="shared" si="11"/>
        <v>0</v>
      </c>
      <c r="L114" s="212"/>
      <c r="M114" s="37">
        <f t="shared" si="12"/>
        <v>0</v>
      </c>
      <c r="N114" s="97"/>
      <c r="O114" s="32">
        <f t="shared" si="13"/>
        <v>0</v>
      </c>
      <c r="P114" s="28">
        <f t="shared" si="14"/>
        <v>20</v>
      </c>
      <c r="Q114" s="28">
        <f t="shared" si="15"/>
        <v>0</v>
      </c>
    </row>
    <row r="115" spans="1:17" x14ac:dyDescent="0.25">
      <c r="A115" s="33">
        <v>95</v>
      </c>
      <c r="B115" s="64" t="s">
        <v>253</v>
      </c>
      <c r="C115" s="65"/>
      <c r="D115" s="92">
        <v>10</v>
      </c>
      <c r="E115" s="93">
        <v>96.51</v>
      </c>
      <c r="F115" s="262" t="s">
        <v>45</v>
      </c>
      <c r="G115" s="44">
        <f t="shared" si="9"/>
        <v>965.1</v>
      </c>
      <c r="H115" s="212">
        <v>10</v>
      </c>
      <c r="I115" s="37">
        <f t="shared" si="10"/>
        <v>965.1</v>
      </c>
      <c r="J115" s="97"/>
      <c r="K115" s="46">
        <f t="shared" si="11"/>
        <v>0</v>
      </c>
      <c r="L115" s="212"/>
      <c r="M115" s="37">
        <f t="shared" si="12"/>
        <v>0</v>
      </c>
      <c r="N115" s="97"/>
      <c r="O115" s="32">
        <f t="shared" si="13"/>
        <v>0</v>
      </c>
      <c r="P115" s="28">
        <f t="shared" si="14"/>
        <v>10</v>
      </c>
      <c r="Q115" s="28">
        <f t="shared" si="15"/>
        <v>0</v>
      </c>
    </row>
    <row r="116" spans="1:17" x14ac:dyDescent="0.25">
      <c r="A116" s="33">
        <v>96</v>
      </c>
      <c r="B116" s="64" t="s">
        <v>1047</v>
      </c>
      <c r="C116" s="65"/>
      <c r="D116" s="92">
        <v>30</v>
      </c>
      <c r="E116" s="93">
        <v>12.043200000000001</v>
      </c>
      <c r="F116" s="262" t="s">
        <v>101</v>
      </c>
      <c r="G116" s="44">
        <f t="shared" si="9"/>
        <v>361.29599999999999</v>
      </c>
      <c r="H116" s="212">
        <v>30</v>
      </c>
      <c r="I116" s="37">
        <f t="shared" si="10"/>
        <v>361.29599999999999</v>
      </c>
      <c r="J116" s="97"/>
      <c r="K116" s="46">
        <f t="shared" si="11"/>
        <v>0</v>
      </c>
      <c r="L116" s="212"/>
      <c r="M116" s="37">
        <f t="shared" si="12"/>
        <v>0</v>
      </c>
      <c r="N116" s="97"/>
      <c r="O116" s="32">
        <f t="shared" si="13"/>
        <v>0</v>
      </c>
      <c r="P116" s="28">
        <f t="shared" si="14"/>
        <v>30</v>
      </c>
      <c r="Q116" s="28">
        <f t="shared" si="15"/>
        <v>0</v>
      </c>
    </row>
    <row r="117" spans="1:17" x14ac:dyDescent="0.25">
      <c r="A117" s="33">
        <v>97</v>
      </c>
      <c r="B117" s="64" t="s">
        <v>1048</v>
      </c>
      <c r="C117" s="65"/>
      <c r="D117" s="92">
        <v>10</v>
      </c>
      <c r="E117" s="93">
        <v>259.2</v>
      </c>
      <c r="F117" s="262" t="s">
        <v>101</v>
      </c>
      <c r="G117" s="44">
        <f t="shared" si="9"/>
        <v>2592</v>
      </c>
      <c r="H117" s="212">
        <v>10</v>
      </c>
      <c r="I117" s="37">
        <f t="shared" si="10"/>
        <v>2592</v>
      </c>
      <c r="J117" s="97"/>
      <c r="K117" s="46">
        <f t="shared" si="11"/>
        <v>0</v>
      </c>
      <c r="L117" s="212"/>
      <c r="M117" s="37">
        <f t="shared" si="12"/>
        <v>0</v>
      </c>
      <c r="N117" s="97"/>
      <c r="O117" s="32">
        <f t="shared" si="13"/>
        <v>0</v>
      </c>
      <c r="P117" s="28">
        <f t="shared" si="14"/>
        <v>10</v>
      </c>
      <c r="Q117" s="28">
        <f t="shared" si="15"/>
        <v>0</v>
      </c>
    </row>
    <row r="118" spans="1:17" x14ac:dyDescent="0.25">
      <c r="A118" s="33">
        <v>98</v>
      </c>
      <c r="B118" s="64" t="s">
        <v>1049</v>
      </c>
      <c r="C118" s="65"/>
      <c r="D118" s="92">
        <v>50</v>
      </c>
      <c r="E118" s="93">
        <v>5.18</v>
      </c>
      <c r="F118" s="262" t="s">
        <v>101</v>
      </c>
      <c r="G118" s="44">
        <f t="shared" si="9"/>
        <v>259</v>
      </c>
      <c r="H118" s="212">
        <v>50</v>
      </c>
      <c r="I118" s="37">
        <f t="shared" si="10"/>
        <v>259</v>
      </c>
      <c r="J118" s="97"/>
      <c r="K118" s="46">
        <f t="shared" si="11"/>
        <v>0</v>
      </c>
      <c r="L118" s="212"/>
      <c r="M118" s="71"/>
      <c r="N118" s="97"/>
      <c r="O118" s="32">
        <f t="shared" si="13"/>
        <v>0</v>
      </c>
      <c r="P118" s="28">
        <f t="shared" si="14"/>
        <v>50</v>
      </c>
      <c r="Q118" s="28">
        <f t="shared" si="15"/>
        <v>0</v>
      </c>
    </row>
    <row r="119" spans="1:17" x14ac:dyDescent="0.25">
      <c r="A119" s="33">
        <v>99</v>
      </c>
      <c r="B119" s="64" t="s">
        <v>1050</v>
      </c>
      <c r="C119" s="65"/>
      <c r="D119" s="92">
        <v>50</v>
      </c>
      <c r="E119" s="93">
        <v>4.08</v>
      </c>
      <c r="F119" s="262" t="s">
        <v>101</v>
      </c>
      <c r="G119" s="44">
        <f t="shared" si="9"/>
        <v>204</v>
      </c>
      <c r="H119" s="212">
        <v>50</v>
      </c>
      <c r="I119" s="37">
        <f t="shared" si="10"/>
        <v>204</v>
      </c>
      <c r="J119" s="97"/>
      <c r="K119" s="46">
        <f t="shared" si="11"/>
        <v>0</v>
      </c>
      <c r="L119" s="212"/>
      <c r="M119" s="71"/>
      <c r="N119" s="97"/>
      <c r="O119" s="32">
        <f t="shared" si="13"/>
        <v>0</v>
      </c>
      <c r="P119" s="28">
        <f t="shared" si="14"/>
        <v>50</v>
      </c>
      <c r="Q119" s="28">
        <f t="shared" si="15"/>
        <v>0</v>
      </c>
    </row>
    <row r="120" spans="1:17" x14ac:dyDescent="0.25">
      <c r="A120" s="33">
        <v>100</v>
      </c>
      <c r="B120" s="64" t="s">
        <v>570</v>
      </c>
      <c r="C120" s="65"/>
      <c r="D120" s="92">
        <v>2</v>
      </c>
      <c r="E120" s="93">
        <v>250</v>
      </c>
      <c r="F120" s="262" t="s">
        <v>40</v>
      </c>
      <c r="G120" s="44">
        <f t="shared" si="9"/>
        <v>500</v>
      </c>
      <c r="H120" s="212">
        <v>2</v>
      </c>
      <c r="I120" s="37">
        <f t="shared" si="10"/>
        <v>500</v>
      </c>
      <c r="J120" s="97"/>
      <c r="K120" s="46">
        <f t="shared" si="11"/>
        <v>0</v>
      </c>
      <c r="L120" s="212"/>
      <c r="M120" s="71"/>
      <c r="N120" s="97"/>
      <c r="O120" s="32">
        <f t="shared" si="13"/>
        <v>0</v>
      </c>
      <c r="P120" s="28">
        <f t="shared" si="14"/>
        <v>2</v>
      </c>
      <c r="Q120" s="28">
        <f t="shared" si="15"/>
        <v>0</v>
      </c>
    </row>
    <row r="121" spans="1:17" x14ac:dyDescent="0.25">
      <c r="A121" s="94"/>
      <c r="B121" s="64"/>
      <c r="C121" s="65"/>
      <c r="D121" s="92"/>
      <c r="E121" s="93"/>
      <c r="F121" s="262"/>
      <c r="G121" s="44">
        <f t="shared" si="9"/>
        <v>0</v>
      </c>
      <c r="H121" s="212"/>
      <c r="I121" s="37">
        <f t="shared" si="10"/>
        <v>0</v>
      </c>
      <c r="J121" s="97"/>
      <c r="K121" s="46">
        <f t="shared" si="11"/>
        <v>0</v>
      </c>
      <c r="L121" s="212"/>
      <c r="M121" s="71"/>
      <c r="N121" s="97"/>
      <c r="O121" s="73"/>
      <c r="P121" s="28"/>
      <c r="Q121" s="28"/>
    </row>
    <row r="122" spans="1:17" ht="38.25" x14ac:dyDescent="0.25">
      <c r="A122" s="94">
        <v>101</v>
      </c>
      <c r="B122" s="339" t="s">
        <v>1571</v>
      </c>
      <c r="C122" s="65"/>
      <c r="D122" s="92">
        <v>40</v>
      </c>
      <c r="E122" s="93"/>
      <c r="F122" s="262" t="s">
        <v>101</v>
      </c>
      <c r="G122" s="263"/>
      <c r="H122" s="212"/>
      <c r="I122" s="71"/>
      <c r="J122" s="97"/>
      <c r="K122" s="69"/>
      <c r="L122" s="212"/>
      <c r="M122" s="71"/>
      <c r="N122" s="97"/>
      <c r="O122" s="73"/>
      <c r="P122" s="28"/>
      <c r="Q122" s="28"/>
    </row>
    <row r="123" spans="1:17" ht="25.5" x14ac:dyDescent="0.25">
      <c r="A123" s="94">
        <v>102</v>
      </c>
      <c r="B123" s="339" t="s">
        <v>1572</v>
      </c>
      <c r="C123" s="65"/>
      <c r="D123" s="92"/>
      <c r="E123" s="93"/>
      <c r="F123" s="262"/>
      <c r="G123" s="263"/>
      <c r="H123" s="212"/>
      <c r="I123" s="71"/>
      <c r="J123" s="97"/>
      <c r="K123" s="69"/>
      <c r="L123" s="212"/>
      <c r="M123" s="71"/>
      <c r="N123" s="97"/>
      <c r="O123" s="73"/>
      <c r="P123" s="28"/>
      <c r="Q123" s="28"/>
    </row>
    <row r="124" spans="1:17" x14ac:dyDescent="0.25">
      <c r="A124" s="94"/>
      <c r="B124" s="64"/>
      <c r="C124" s="65"/>
      <c r="D124" s="92"/>
      <c r="E124" s="93"/>
      <c r="F124" s="262"/>
      <c r="G124" s="263"/>
      <c r="H124" s="212"/>
      <c r="I124" s="71"/>
      <c r="J124" s="97"/>
      <c r="K124" s="69"/>
      <c r="L124" s="212"/>
      <c r="M124" s="71"/>
      <c r="N124" s="97"/>
      <c r="O124" s="73"/>
      <c r="P124" s="28"/>
      <c r="Q124" s="28"/>
    </row>
    <row r="125" spans="1:17" x14ac:dyDescent="0.25">
      <c r="A125" s="94"/>
      <c r="B125" s="340" t="s">
        <v>1573</v>
      </c>
      <c r="C125" s="65"/>
      <c r="D125" s="92"/>
      <c r="E125" s="93"/>
      <c r="F125" s="262"/>
      <c r="G125" s="263"/>
      <c r="H125" s="212"/>
      <c r="I125" s="71"/>
      <c r="J125" s="97"/>
      <c r="K125" s="69"/>
      <c r="L125" s="212"/>
      <c r="M125" s="71"/>
      <c r="N125" s="97"/>
      <c r="O125" s="73"/>
      <c r="P125" s="28"/>
      <c r="Q125" s="28"/>
    </row>
    <row r="126" spans="1:17" x14ac:dyDescent="0.25">
      <c r="A126" s="94">
        <v>103</v>
      </c>
      <c r="B126" s="64" t="s">
        <v>1574</v>
      </c>
      <c r="C126" s="65"/>
      <c r="D126" s="92">
        <v>70</v>
      </c>
      <c r="E126" s="93"/>
      <c r="F126" s="262" t="s">
        <v>101</v>
      </c>
      <c r="G126" s="263"/>
      <c r="H126" s="212"/>
      <c r="I126" s="71"/>
      <c r="J126" s="97"/>
      <c r="K126" s="69"/>
      <c r="L126" s="212"/>
      <c r="M126" s="71"/>
      <c r="N126" s="97"/>
      <c r="O126" s="73"/>
      <c r="P126" s="28"/>
      <c r="Q126" s="28"/>
    </row>
    <row r="127" spans="1:17" x14ac:dyDescent="0.25">
      <c r="A127" s="94">
        <v>104</v>
      </c>
      <c r="B127" s="64" t="s">
        <v>218</v>
      </c>
      <c r="C127" s="65"/>
      <c r="D127" s="92">
        <v>1</v>
      </c>
      <c r="E127" s="93"/>
      <c r="F127" s="262" t="s">
        <v>101</v>
      </c>
      <c r="G127" s="263"/>
      <c r="H127" s="212"/>
      <c r="I127" s="71"/>
      <c r="J127" s="97"/>
      <c r="K127" s="69"/>
      <c r="L127" s="212"/>
      <c r="M127" s="71"/>
      <c r="N127" s="97"/>
      <c r="O127" s="73"/>
      <c r="P127" s="28"/>
      <c r="Q127" s="28"/>
    </row>
    <row r="128" spans="1:17" x14ac:dyDescent="0.25">
      <c r="A128" s="94">
        <v>105</v>
      </c>
      <c r="B128" s="64" t="s">
        <v>1575</v>
      </c>
      <c r="C128" s="65"/>
      <c r="D128" s="92"/>
      <c r="E128" s="93"/>
      <c r="F128" s="262" t="s">
        <v>101</v>
      </c>
      <c r="G128" s="263"/>
      <c r="H128" s="212"/>
      <c r="I128" s="71"/>
      <c r="J128" s="97"/>
      <c r="K128" s="69"/>
      <c r="L128" s="212"/>
      <c r="M128" s="71"/>
      <c r="N128" s="97"/>
      <c r="O128" s="73"/>
      <c r="P128" s="28"/>
      <c r="Q128" s="28"/>
    </row>
    <row r="129" spans="1:17" x14ac:dyDescent="0.25">
      <c r="A129" s="94"/>
      <c r="B129" s="64"/>
      <c r="C129" s="65"/>
      <c r="D129" s="92"/>
      <c r="E129" s="93"/>
      <c r="F129" s="262"/>
      <c r="G129" s="263"/>
      <c r="H129" s="212"/>
      <c r="I129" s="71"/>
      <c r="J129" s="97"/>
      <c r="K129" s="69"/>
      <c r="L129" s="212"/>
      <c r="M129" s="71"/>
      <c r="N129" s="97"/>
      <c r="O129" s="73"/>
      <c r="P129" s="28"/>
      <c r="Q129" s="28"/>
    </row>
    <row r="130" spans="1:17" x14ac:dyDescent="0.25">
      <c r="A130" s="94"/>
      <c r="B130" s="271" t="s">
        <v>1576</v>
      </c>
      <c r="C130" s="65"/>
      <c r="D130" s="92"/>
      <c r="E130" s="93"/>
      <c r="F130" s="262"/>
      <c r="G130" s="263"/>
      <c r="H130" s="212"/>
      <c r="I130" s="71"/>
      <c r="J130" s="97"/>
      <c r="K130" s="69"/>
      <c r="L130" s="212"/>
      <c r="M130" s="71"/>
      <c r="N130" s="97"/>
      <c r="O130" s="73"/>
      <c r="P130" s="28"/>
      <c r="Q130" s="28"/>
    </row>
    <row r="131" spans="1:17" x14ac:dyDescent="0.25">
      <c r="A131" s="94">
        <v>106</v>
      </c>
      <c r="B131" s="64" t="s">
        <v>1574</v>
      </c>
      <c r="C131" s="65"/>
      <c r="D131" s="92">
        <v>70</v>
      </c>
      <c r="E131" s="93"/>
      <c r="F131" s="262" t="s">
        <v>101</v>
      </c>
      <c r="G131" s="263"/>
      <c r="H131" s="212"/>
      <c r="I131" s="71"/>
      <c r="J131" s="97"/>
      <c r="K131" s="69"/>
      <c r="L131" s="212"/>
      <c r="M131" s="71"/>
      <c r="N131" s="97"/>
      <c r="O131" s="73"/>
      <c r="P131" s="28"/>
      <c r="Q131" s="28"/>
    </row>
    <row r="132" spans="1:17" x14ac:dyDescent="0.25">
      <c r="A132" s="94">
        <v>107</v>
      </c>
      <c r="B132" s="64" t="s">
        <v>218</v>
      </c>
      <c r="C132" s="65"/>
      <c r="D132" s="92">
        <v>2</v>
      </c>
      <c r="E132" s="93"/>
      <c r="F132" s="262" t="s">
        <v>101</v>
      </c>
      <c r="G132" s="263"/>
      <c r="H132" s="212"/>
      <c r="I132" s="71"/>
      <c r="J132" s="97"/>
      <c r="K132" s="69"/>
      <c r="L132" s="212"/>
      <c r="M132" s="71"/>
      <c r="N132" s="97"/>
      <c r="O132" s="73"/>
      <c r="P132" s="28"/>
      <c r="Q132" s="28"/>
    </row>
    <row r="133" spans="1:17" x14ac:dyDescent="0.25">
      <c r="A133" s="94">
        <v>108</v>
      </c>
      <c r="B133" s="64" t="s">
        <v>1575</v>
      </c>
      <c r="C133" s="65"/>
      <c r="D133" s="92"/>
      <c r="E133" s="93"/>
      <c r="F133" s="262" t="s">
        <v>101</v>
      </c>
      <c r="G133" s="263"/>
      <c r="H133" s="212"/>
      <c r="I133" s="71"/>
      <c r="J133" s="97"/>
      <c r="K133" s="69"/>
      <c r="L133" s="212"/>
      <c r="M133" s="71"/>
      <c r="N133" s="97"/>
      <c r="O133" s="73"/>
      <c r="P133" s="28"/>
      <c r="Q133" s="28"/>
    </row>
    <row r="134" spans="1:17" x14ac:dyDescent="0.25">
      <c r="A134" s="94"/>
      <c r="B134" s="64"/>
      <c r="C134" s="65"/>
      <c r="D134" s="92"/>
      <c r="E134" s="93"/>
      <c r="F134" s="262"/>
      <c r="G134" s="263"/>
      <c r="H134" s="212"/>
      <c r="I134" s="71"/>
      <c r="J134" s="97"/>
      <c r="K134" s="69"/>
      <c r="L134" s="212"/>
      <c r="M134" s="71"/>
      <c r="N134" s="97"/>
      <c r="O134" s="73"/>
      <c r="P134" s="28"/>
      <c r="Q134" s="28"/>
    </row>
    <row r="135" spans="1:17" x14ac:dyDescent="0.25">
      <c r="A135" s="94"/>
      <c r="B135" s="271" t="s">
        <v>1577</v>
      </c>
      <c r="C135" s="65"/>
      <c r="D135" s="92"/>
      <c r="E135" s="93"/>
      <c r="F135" s="262"/>
      <c r="G135" s="263"/>
      <c r="H135" s="212"/>
      <c r="I135" s="71"/>
      <c r="J135" s="97"/>
      <c r="K135" s="69"/>
      <c r="L135" s="212"/>
      <c r="M135" s="71"/>
      <c r="N135" s="97"/>
      <c r="O135" s="73"/>
      <c r="P135" s="28"/>
      <c r="Q135" s="28"/>
    </row>
    <row r="136" spans="1:17" x14ac:dyDescent="0.25">
      <c r="A136" s="94">
        <v>109</v>
      </c>
      <c r="B136" s="64" t="s">
        <v>1574</v>
      </c>
      <c r="C136" s="65"/>
      <c r="D136" s="92">
        <v>15</v>
      </c>
      <c r="E136" s="93"/>
      <c r="F136" s="262" t="s">
        <v>101</v>
      </c>
      <c r="G136" s="263"/>
      <c r="H136" s="212"/>
      <c r="I136" s="71"/>
      <c r="J136" s="97"/>
      <c r="K136" s="69"/>
      <c r="L136" s="212"/>
      <c r="M136" s="71"/>
      <c r="N136" s="97"/>
      <c r="O136" s="73"/>
      <c r="P136" s="28"/>
      <c r="Q136" s="28"/>
    </row>
    <row r="137" spans="1:17" x14ac:dyDescent="0.25">
      <c r="A137" s="94">
        <v>110</v>
      </c>
      <c r="B137" s="64" t="s">
        <v>218</v>
      </c>
      <c r="C137" s="65"/>
      <c r="D137" s="92">
        <v>1</v>
      </c>
      <c r="E137" s="93"/>
      <c r="F137" s="262" t="s">
        <v>101</v>
      </c>
      <c r="G137" s="263"/>
      <c r="H137" s="212"/>
      <c r="I137" s="71"/>
      <c r="J137" s="97"/>
      <c r="K137" s="69"/>
      <c r="L137" s="212"/>
      <c r="M137" s="71"/>
      <c r="N137" s="97"/>
      <c r="O137" s="73"/>
      <c r="P137" s="28"/>
      <c r="Q137" s="28"/>
    </row>
    <row r="138" spans="1:17" x14ac:dyDescent="0.25">
      <c r="A138" s="94">
        <v>111</v>
      </c>
      <c r="B138" s="64" t="s">
        <v>1575</v>
      </c>
      <c r="C138" s="65"/>
      <c r="D138" s="92"/>
      <c r="E138" s="93"/>
      <c r="F138" s="262" t="s">
        <v>101</v>
      </c>
      <c r="G138" s="263"/>
      <c r="H138" s="212"/>
      <c r="I138" s="71"/>
      <c r="J138" s="97"/>
      <c r="K138" s="69"/>
      <c r="L138" s="212"/>
      <c r="M138" s="71"/>
      <c r="N138" s="97"/>
      <c r="O138" s="73"/>
      <c r="P138" s="28"/>
      <c r="Q138" s="28"/>
    </row>
    <row r="139" spans="1:17" ht="13.5" thickBot="1" x14ac:dyDescent="0.3">
      <c r="A139" s="63"/>
      <c r="B139" s="64"/>
      <c r="C139" s="65"/>
      <c r="D139" s="66"/>
      <c r="E139" s="67"/>
      <c r="F139" s="68"/>
      <c r="G139" s="69"/>
      <c r="H139" s="70"/>
      <c r="I139" s="71"/>
      <c r="J139" s="72"/>
      <c r="K139" s="69"/>
      <c r="L139" s="70"/>
      <c r="M139" s="71"/>
      <c r="N139" s="97"/>
      <c r="O139" s="73"/>
      <c r="P139" s="28"/>
      <c r="Q139" s="28"/>
    </row>
    <row r="140" spans="1:17" ht="14.25" thickTop="1" thickBot="1" x14ac:dyDescent="0.3">
      <c r="A140" s="74"/>
      <c r="B140" s="75"/>
      <c r="C140" s="76"/>
      <c r="D140" s="77"/>
      <c r="E140" s="78"/>
      <c r="F140" s="79"/>
      <c r="G140" s="80">
        <f>SUM(G13:G139)</f>
        <v>264115.34160000004</v>
      </c>
      <c r="H140" s="76"/>
      <c r="I140" s="80">
        <f>SUM(I13:I139)</f>
        <v>154406.74720000001</v>
      </c>
      <c r="J140" s="78"/>
      <c r="K140" s="80">
        <f>SUM(K13:K139)</f>
        <v>4417.7191999999995</v>
      </c>
      <c r="L140" s="76"/>
      <c r="M140" s="80">
        <f>SUM(M13:M139)</f>
        <v>100965.75600000001</v>
      </c>
      <c r="N140" s="98"/>
      <c r="O140" s="80">
        <f>SUM(O13:O139)</f>
        <v>4325.1192000000001</v>
      </c>
      <c r="P140" s="28"/>
      <c r="Q140" s="28"/>
    </row>
    <row r="141" spans="1:17" ht="13.5" thickTop="1" x14ac:dyDescent="0.25">
      <c r="A141" s="8" t="s">
        <v>5</v>
      </c>
      <c r="B141" s="9"/>
      <c r="C141" s="268"/>
      <c r="D141" s="9" t="s">
        <v>6</v>
      </c>
      <c r="E141" s="9"/>
      <c r="F141" s="17"/>
      <c r="G141" s="22"/>
      <c r="H141" s="268"/>
      <c r="I141" s="22"/>
      <c r="J141" s="268"/>
      <c r="K141" s="22"/>
      <c r="L141" s="26"/>
      <c r="M141" s="23" t="s">
        <v>7</v>
      </c>
      <c r="N141" s="29"/>
      <c r="P141" s="28"/>
      <c r="Q141" s="28"/>
    </row>
    <row r="142" spans="1:17" x14ac:dyDescent="0.25">
      <c r="D142" s="8" t="s">
        <v>8</v>
      </c>
      <c r="K142" s="23">
        <f>G140+77824</f>
        <v>341939.34160000004</v>
      </c>
      <c r="P142" s="28"/>
      <c r="Q142" s="28"/>
    </row>
    <row r="143" spans="1:17" x14ac:dyDescent="0.25">
      <c r="P143" s="28"/>
      <c r="Q143" s="28"/>
    </row>
    <row r="144" spans="1:17" x14ac:dyDescent="0.25">
      <c r="A144" s="652" t="s">
        <v>995</v>
      </c>
      <c r="B144" s="652"/>
      <c r="C144" s="269"/>
      <c r="D144" s="653" t="s">
        <v>9</v>
      </c>
      <c r="E144" s="653"/>
      <c r="F144" s="653"/>
      <c r="G144" s="20"/>
      <c r="H144" s="653" t="s">
        <v>10</v>
      </c>
      <c r="I144" s="653"/>
      <c r="J144" s="653"/>
      <c r="K144" s="20"/>
      <c r="L144" s="269"/>
      <c r="M144" s="653" t="s">
        <v>25</v>
      </c>
      <c r="N144" s="653"/>
      <c r="O144" s="653"/>
      <c r="P144" s="28"/>
      <c r="Q144" s="28"/>
    </row>
    <row r="145" spans="1:17" x14ac:dyDescent="0.25">
      <c r="A145" s="654" t="s">
        <v>11</v>
      </c>
      <c r="B145" s="654"/>
      <c r="C145" s="267"/>
      <c r="D145" s="655" t="s">
        <v>12</v>
      </c>
      <c r="E145" s="655"/>
      <c r="F145" s="655"/>
      <c r="G145" s="24"/>
      <c r="H145" s="655" t="s">
        <v>13</v>
      </c>
      <c r="I145" s="655"/>
      <c r="J145" s="655"/>
      <c r="K145" s="24"/>
      <c r="L145" s="267"/>
      <c r="M145" s="655" t="s">
        <v>26</v>
      </c>
      <c r="N145" s="655"/>
      <c r="O145" s="655"/>
      <c r="P145" s="28"/>
      <c r="Q145" s="28"/>
    </row>
  </sheetData>
  <mergeCells count="25">
    <mergeCell ref="A1:O1"/>
    <mergeCell ref="A2:O2"/>
    <mergeCell ref="C9:D9"/>
    <mergeCell ref="E9:G9"/>
    <mergeCell ref="H9:O9"/>
    <mergeCell ref="A145:B145"/>
    <mergeCell ref="D145:F145"/>
    <mergeCell ref="H145:J145"/>
    <mergeCell ref="A144:B144"/>
    <mergeCell ref="A9:A11"/>
    <mergeCell ref="B9:B11"/>
    <mergeCell ref="M145:O145"/>
    <mergeCell ref="C4:F4"/>
    <mergeCell ref="C5:F5"/>
    <mergeCell ref="C6:F6"/>
    <mergeCell ref="C7:F7"/>
    <mergeCell ref="L10:M11"/>
    <mergeCell ref="N10:O11"/>
    <mergeCell ref="D144:F144"/>
    <mergeCell ref="H144:J144"/>
    <mergeCell ref="M144:O144"/>
    <mergeCell ref="E10:F11"/>
    <mergeCell ref="G10:G11"/>
    <mergeCell ref="H10:I11"/>
    <mergeCell ref="J10:K11"/>
  </mergeCells>
  <pageMargins left="0.25" right="0.25" top="0.18627450980392199" bottom="0.17647058823529399" header="0.3" footer="0.3"/>
  <pageSetup paperSize="5" orientation="landscape" horizontalDpi="4294967293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9"/>
  <sheetViews>
    <sheetView showWhiteSpace="0" view="pageLayout" zoomScale="85" zoomScaleNormal="100" zoomScalePageLayoutView="85" workbookViewId="0">
      <selection activeCell="M43" sqref="M42:M43"/>
    </sheetView>
  </sheetViews>
  <sheetFormatPr defaultColWidth="9.140625" defaultRowHeight="12.75" x14ac:dyDescent="0.25"/>
  <cols>
    <col min="1" max="1" width="5.42578125" style="8" customWidth="1"/>
    <col min="2" max="2" width="31.28515625" style="8" customWidth="1"/>
    <col min="3" max="4" width="8.85546875" style="4" customWidth="1"/>
    <col min="5" max="5" width="9.7109375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15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303"/>
      <c r="D3" s="303"/>
      <c r="F3" s="16"/>
      <c r="G3" s="20"/>
      <c r="H3" s="303"/>
      <c r="I3" s="20"/>
      <c r="J3" s="303"/>
      <c r="K3" s="20"/>
      <c r="L3" s="303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73" t="s">
        <v>1</v>
      </c>
      <c r="D4" s="673"/>
      <c r="E4" s="673"/>
      <c r="F4" s="652"/>
      <c r="G4" s="652"/>
      <c r="H4" s="652"/>
      <c r="I4" s="652"/>
      <c r="J4" s="303"/>
      <c r="K4" s="20"/>
      <c r="L4" s="303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17"/>
      <c r="G5" s="21"/>
      <c r="H5" s="300"/>
      <c r="I5" s="21"/>
      <c r="J5" s="303"/>
      <c r="K5" s="20"/>
      <c r="L5" s="303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72" t="s">
        <v>1257</v>
      </c>
      <c r="D6" s="672"/>
      <c r="E6" s="672"/>
      <c r="F6" s="17"/>
      <c r="G6" s="21"/>
      <c r="H6" s="300"/>
      <c r="I6" s="21"/>
      <c r="J6" s="303"/>
      <c r="K6" s="20"/>
      <c r="L6" s="303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3"/>
      <c r="D7" s="673"/>
      <c r="E7" s="673"/>
      <c r="F7" s="17"/>
      <c r="G7" s="21"/>
      <c r="H7" s="300"/>
      <c r="I7" s="21"/>
      <c r="J7" s="303"/>
      <c r="K7" s="20"/>
      <c r="L7" s="303"/>
      <c r="M7" s="20"/>
      <c r="N7" s="28"/>
      <c r="O7" s="20"/>
      <c r="P7" s="28"/>
      <c r="Q7" s="28"/>
    </row>
    <row r="8" spans="1:17" s="5" customFormat="1" ht="13.5" thickBot="1" x14ac:dyDescent="0.3">
      <c r="C8" s="300"/>
      <c r="D8" s="300"/>
      <c r="E8" s="300"/>
      <c r="F8" s="17"/>
      <c r="G8" s="21"/>
      <c r="H8" s="300"/>
      <c r="I8" s="21"/>
      <c r="J8" s="303"/>
      <c r="K8" s="20"/>
      <c r="L8" s="303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301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87"/>
      <c r="C12" s="50"/>
      <c r="D12" s="51"/>
      <c r="E12" s="52"/>
      <c r="F12" s="53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5" customFormat="1" x14ac:dyDescent="0.25">
      <c r="A13" s="48">
        <v>1</v>
      </c>
      <c r="B13" s="327" t="s">
        <v>1516</v>
      </c>
      <c r="C13" s="50"/>
      <c r="D13" s="51">
        <v>60</v>
      </c>
      <c r="E13" s="52"/>
      <c r="F13" s="326" t="s">
        <v>921</v>
      </c>
      <c r="G13" s="54"/>
      <c r="H13" s="50"/>
      <c r="I13" s="55"/>
      <c r="J13" s="56">
        <v>60</v>
      </c>
      <c r="K13" s="57"/>
      <c r="L13" s="50"/>
      <c r="M13" s="55"/>
      <c r="N13" s="95"/>
      <c r="O13" s="58"/>
      <c r="P13" s="28"/>
      <c r="Q13" s="28"/>
    </row>
    <row r="14" spans="1:17" s="5" customFormat="1" x14ac:dyDescent="0.25">
      <c r="A14" s="33">
        <v>2</v>
      </c>
      <c r="B14" s="42" t="s">
        <v>1254</v>
      </c>
      <c r="C14" s="39"/>
      <c r="D14" s="35">
        <v>28</v>
      </c>
      <c r="E14" s="108"/>
      <c r="F14" s="200"/>
      <c r="G14" s="44"/>
      <c r="H14" s="194"/>
      <c r="I14" s="37"/>
      <c r="J14" s="96">
        <v>28</v>
      </c>
      <c r="K14" s="46"/>
      <c r="L14" s="194"/>
      <c r="M14" s="37"/>
      <c r="N14" s="96"/>
      <c r="O14" s="32"/>
      <c r="P14" s="28">
        <f>N14+L14+J14+H14</f>
        <v>28</v>
      </c>
      <c r="Q14" s="28">
        <f>P14-D14</f>
        <v>0</v>
      </c>
    </row>
    <row r="15" spans="1:17" s="7" customFormat="1" x14ac:dyDescent="0.25">
      <c r="A15" s="33">
        <v>3</v>
      </c>
      <c r="B15" s="42" t="s">
        <v>1255</v>
      </c>
      <c r="C15" s="40"/>
      <c r="D15" s="35">
        <v>1</v>
      </c>
      <c r="E15" s="86"/>
      <c r="F15" s="200" t="s">
        <v>34</v>
      </c>
      <c r="G15" s="44"/>
      <c r="H15" s="194"/>
      <c r="I15" s="37"/>
      <c r="J15" s="96">
        <v>1</v>
      </c>
      <c r="K15" s="46"/>
      <c r="L15" s="194"/>
      <c r="M15" s="37"/>
      <c r="N15" s="96"/>
      <c r="O15" s="32"/>
      <c r="P15" s="28">
        <f t="shared" ref="P15:P32" si="0">N15+L15+J15+H15</f>
        <v>1</v>
      </c>
      <c r="Q15" s="28">
        <f t="shared" ref="Q15:Q32" si="1">P15-D15</f>
        <v>0</v>
      </c>
    </row>
    <row r="16" spans="1:17" s="7" customFormat="1" x14ac:dyDescent="0.25">
      <c r="A16" s="33">
        <v>4</v>
      </c>
      <c r="B16" s="42" t="s">
        <v>1256</v>
      </c>
      <c r="C16" s="40"/>
      <c r="D16" s="35">
        <v>12</v>
      </c>
      <c r="E16" s="86"/>
      <c r="F16" s="200" t="s">
        <v>1517</v>
      </c>
      <c r="G16" s="44"/>
      <c r="H16" s="194">
        <v>3</v>
      </c>
      <c r="I16" s="37"/>
      <c r="J16" s="96">
        <v>3</v>
      </c>
      <c r="K16" s="46"/>
      <c r="L16" s="194">
        <v>3</v>
      </c>
      <c r="M16" s="37"/>
      <c r="N16" s="96">
        <v>3</v>
      </c>
      <c r="O16" s="32"/>
      <c r="P16" s="28">
        <f t="shared" si="0"/>
        <v>12</v>
      </c>
      <c r="Q16" s="28">
        <f t="shared" si="1"/>
        <v>0</v>
      </c>
    </row>
    <row r="17" spans="1:17" s="7" customFormat="1" x14ac:dyDescent="0.25">
      <c r="A17" s="33"/>
      <c r="B17" s="207"/>
      <c r="C17" s="40"/>
      <c r="D17" s="35"/>
      <c r="E17" s="86"/>
      <c r="F17" s="200"/>
      <c r="G17" s="44"/>
      <c r="H17" s="194"/>
      <c r="I17" s="37"/>
      <c r="J17" s="96"/>
      <c r="K17" s="46"/>
      <c r="L17" s="194"/>
      <c r="M17" s="37"/>
      <c r="N17" s="96"/>
      <c r="O17" s="32"/>
      <c r="P17" s="28">
        <f t="shared" si="0"/>
        <v>0</v>
      </c>
      <c r="Q17" s="28">
        <f t="shared" si="1"/>
        <v>0</v>
      </c>
    </row>
    <row r="18" spans="1:17" s="7" customFormat="1" x14ac:dyDescent="0.25">
      <c r="A18" s="33"/>
      <c r="B18" s="244"/>
      <c r="C18" s="39"/>
      <c r="D18" s="35"/>
      <c r="E18" s="108"/>
      <c r="F18" s="200"/>
      <c r="G18" s="44"/>
      <c r="H18" s="194"/>
      <c r="I18" s="37"/>
      <c r="J18" s="96"/>
      <c r="K18" s="46"/>
      <c r="L18" s="194"/>
      <c r="M18" s="37"/>
      <c r="N18" s="96"/>
      <c r="O18" s="32"/>
      <c r="P18" s="28">
        <f t="shared" si="0"/>
        <v>0</v>
      </c>
      <c r="Q18" s="28">
        <f t="shared" si="1"/>
        <v>0</v>
      </c>
    </row>
    <row r="19" spans="1:17" s="7" customFormat="1" x14ac:dyDescent="0.25">
      <c r="A19" s="33"/>
      <c r="B19" s="42"/>
      <c r="C19" s="40"/>
      <c r="D19" s="35"/>
      <c r="E19" s="86"/>
      <c r="F19" s="200"/>
      <c r="G19" s="44"/>
      <c r="H19" s="194"/>
      <c r="I19" s="37"/>
      <c r="J19" s="96"/>
      <c r="K19" s="46"/>
      <c r="L19" s="194"/>
      <c r="M19" s="37"/>
      <c r="N19" s="96"/>
      <c r="O19" s="32"/>
      <c r="P19" s="28">
        <f t="shared" si="0"/>
        <v>0</v>
      </c>
      <c r="Q19" s="28">
        <f t="shared" si="1"/>
        <v>0</v>
      </c>
    </row>
    <row r="20" spans="1:17" s="7" customFormat="1" x14ac:dyDescent="0.25">
      <c r="A20" s="33"/>
      <c r="B20" s="42"/>
      <c r="C20" s="40"/>
      <c r="D20" s="35"/>
      <c r="E20" s="86"/>
      <c r="F20" s="200"/>
      <c r="G20" s="44"/>
      <c r="H20" s="194"/>
      <c r="I20" s="37"/>
      <c r="J20" s="96"/>
      <c r="K20" s="46"/>
      <c r="L20" s="194"/>
      <c r="M20" s="37"/>
      <c r="N20" s="96"/>
      <c r="O20" s="32"/>
      <c r="P20" s="28">
        <f t="shared" si="0"/>
        <v>0</v>
      </c>
      <c r="Q20" s="28">
        <f t="shared" si="1"/>
        <v>0</v>
      </c>
    </row>
    <row r="21" spans="1:17" s="7" customFormat="1" x14ac:dyDescent="0.25">
      <c r="A21" s="33"/>
      <c r="B21" s="42"/>
      <c r="C21" s="40"/>
      <c r="D21" s="35"/>
      <c r="E21" s="86"/>
      <c r="F21" s="200"/>
      <c r="G21" s="44"/>
      <c r="H21" s="194"/>
      <c r="I21" s="37"/>
      <c r="J21" s="96"/>
      <c r="K21" s="46"/>
      <c r="L21" s="194"/>
      <c r="M21" s="37"/>
      <c r="N21" s="96"/>
      <c r="O21" s="32"/>
      <c r="P21" s="28">
        <f t="shared" si="0"/>
        <v>0</v>
      </c>
      <c r="Q21" s="28">
        <f t="shared" si="1"/>
        <v>0</v>
      </c>
    </row>
    <row r="22" spans="1:17" s="7" customFormat="1" x14ac:dyDescent="0.25">
      <c r="A22" s="33"/>
      <c r="B22" s="42"/>
      <c r="C22" s="40"/>
      <c r="D22" s="35"/>
      <c r="E22" s="86"/>
      <c r="F22" s="200"/>
      <c r="G22" s="44"/>
      <c r="H22" s="194"/>
      <c r="I22" s="37"/>
      <c r="J22" s="96"/>
      <c r="K22" s="46"/>
      <c r="L22" s="194"/>
      <c r="M22" s="37"/>
      <c r="N22" s="96"/>
      <c r="O22" s="32"/>
      <c r="P22" s="28">
        <f t="shared" si="0"/>
        <v>0</v>
      </c>
      <c r="Q22" s="28">
        <f t="shared" si="1"/>
        <v>0</v>
      </c>
    </row>
    <row r="23" spans="1:17" s="7" customFormat="1" x14ac:dyDescent="0.25">
      <c r="A23" s="33"/>
      <c r="B23" s="42"/>
      <c r="C23" s="40"/>
      <c r="D23" s="35"/>
      <c r="E23" s="86"/>
      <c r="F23" s="200"/>
      <c r="G23" s="44"/>
      <c r="H23" s="194"/>
      <c r="I23" s="37"/>
      <c r="J23" s="96"/>
      <c r="K23" s="46"/>
      <c r="L23" s="194"/>
      <c r="M23" s="37"/>
      <c r="N23" s="96"/>
      <c r="O23" s="32">
        <f>N23*E23</f>
        <v>0</v>
      </c>
      <c r="P23" s="28">
        <f t="shared" si="0"/>
        <v>0</v>
      </c>
      <c r="Q23" s="28">
        <f t="shared" si="1"/>
        <v>0</v>
      </c>
    </row>
    <row r="24" spans="1:17" s="7" customFormat="1" x14ac:dyDescent="0.25">
      <c r="A24" s="33"/>
      <c r="B24" s="42"/>
      <c r="C24" s="40"/>
      <c r="D24" s="35"/>
      <c r="E24" s="86"/>
      <c r="F24" s="200"/>
      <c r="G24" s="44"/>
      <c r="H24" s="194"/>
      <c r="I24" s="37"/>
      <c r="J24" s="96"/>
      <c r="K24" s="46"/>
      <c r="L24" s="194"/>
      <c r="M24" s="37"/>
      <c r="N24" s="96"/>
      <c r="O24" s="32"/>
      <c r="P24" s="28">
        <f t="shared" si="0"/>
        <v>0</v>
      </c>
      <c r="Q24" s="28">
        <f t="shared" si="1"/>
        <v>0</v>
      </c>
    </row>
    <row r="25" spans="1:17" s="7" customFormat="1" x14ac:dyDescent="0.25">
      <c r="A25" s="33"/>
      <c r="B25" s="42"/>
      <c r="C25" s="40"/>
      <c r="D25" s="35"/>
      <c r="E25" s="86"/>
      <c r="F25" s="200"/>
      <c r="G25" s="44"/>
      <c r="H25" s="194"/>
      <c r="I25" s="37"/>
      <c r="J25" s="96"/>
      <c r="K25" s="46"/>
      <c r="L25" s="194"/>
      <c r="M25" s="37"/>
      <c r="N25" s="96"/>
      <c r="O25" s="32">
        <f>N25*E25</f>
        <v>0</v>
      </c>
      <c r="P25" s="28">
        <f t="shared" si="0"/>
        <v>0</v>
      </c>
      <c r="Q25" s="28">
        <f t="shared" si="1"/>
        <v>0</v>
      </c>
    </row>
    <row r="26" spans="1:17" s="7" customFormat="1" x14ac:dyDescent="0.25">
      <c r="A26" s="33"/>
      <c r="B26" s="42"/>
      <c r="C26" s="40"/>
      <c r="D26" s="35"/>
      <c r="E26" s="86"/>
      <c r="F26" s="200"/>
      <c r="G26" s="44"/>
      <c r="H26" s="194"/>
      <c r="I26" s="37"/>
      <c r="J26" s="96"/>
      <c r="K26" s="46"/>
      <c r="L26" s="194"/>
      <c r="M26" s="37"/>
      <c r="N26" s="96"/>
      <c r="O26" s="32"/>
      <c r="P26" s="28">
        <f t="shared" si="0"/>
        <v>0</v>
      </c>
      <c r="Q26" s="28">
        <f t="shared" si="1"/>
        <v>0</v>
      </c>
    </row>
    <row r="27" spans="1:17" s="7" customFormat="1" x14ac:dyDescent="0.25">
      <c r="A27" s="33"/>
      <c r="B27" s="42"/>
      <c r="C27" s="40"/>
      <c r="D27" s="35"/>
      <c r="E27" s="86"/>
      <c r="F27" s="200"/>
      <c r="G27" s="44"/>
      <c r="H27" s="194"/>
      <c r="I27" s="37"/>
      <c r="J27" s="96"/>
      <c r="K27" s="46"/>
      <c r="L27" s="194"/>
      <c r="M27" s="37"/>
      <c r="N27" s="96"/>
      <c r="O27" s="32"/>
      <c r="P27" s="28">
        <f t="shared" si="0"/>
        <v>0</v>
      </c>
      <c r="Q27" s="28">
        <f t="shared" si="1"/>
        <v>0</v>
      </c>
    </row>
    <row r="28" spans="1:17" s="7" customFormat="1" x14ac:dyDescent="0.25">
      <c r="A28" s="33"/>
      <c r="B28" s="42"/>
      <c r="C28" s="40"/>
      <c r="D28" s="35"/>
      <c r="E28" s="86"/>
      <c r="F28" s="200"/>
      <c r="G28" s="44"/>
      <c r="H28" s="194"/>
      <c r="I28" s="37"/>
      <c r="J28" s="96"/>
      <c r="K28" s="46"/>
      <c r="L28" s="194"/>
      <c r="M28" s="37"/>
      <c r="N28" s="96"/>
      <c r="O28" s="32"/>
      <c r="P28" s="28">
        <f t="shared" si="0"/>
        <v>0</v>
      </c>
      <c r="Q28" s="28">
        <f t="shared" si="1"/>
        <v>0</v>
      </c>
    </row>
    <row r="29" spans="1:17" s="7" customFormat="1" x14ac:dyDescent="0.25">
      <c r="A29" s="33"/>
      <c r="B29" s="42"/>
      <c r="C29" s="40"/>
      <c r="D29" s="35"/>
      <c r="E29" s="86"/>
      <c r="F29" s="200"/>
      <c r="G29" s="44"/>
      <c r="H29" s="194"/>
      <c r="I29" s="37"/>
      <c r="J29" s="96"/>
      <c r="K29" s="46"/>
      <c r="L29" s="194"/>
      <c r="M29" s="37"/>
      <c r="N29" s="96"/>
      <c r="O29" s="32"/>
      <c r="P29" s="28">
        <f t="shared" si="0"/>
        <v>0</v>
      </c>
      <c r="Q29" s="28">
        <f t="shared" si="1"/>
        <v>0</v>
      </c>
    </row>
    <row r="30" spans="1:17" s="7" customFormat="1" x14ac:dyDescent="0.25">
      <c r="A30" s="33"/>
      <c r="B30" s="42"/>
      <c r="C30" s="40"/>
      <c r="D30" s="35"/>
      <c r="E30" s="86"/>
      <c r="F30" s="200"/>
      <c r="G30" s="44"/>
      <c r="H30" s="194"/>
      <c r="I30" s="37"/>
      <c r="J30" s="96"/>
      <c r="K30" s="46"/>
      <c r="L30" s="194"/>
      <c r="M30" s="37"/>
      <c r="N30" s="96"/>
      <c r="O30" s="32"/>
      <c r="P30" s="28">
        <f t="shared" si="0"/>
        <v>0</v>
      </c>
      <c r="Q30" s="28">
        <f t="shared" si="1"/>
        <v>0</v>
      </c>
    </row>
    <row r="31" spans="1:17" s="7" customFormat="1" x14ac:dyDescent="0.25">
      <c r="A31" s="33"/>
      <c r="B31" s="42"/>
      <c r="C31" s="40"/>
      <c r="D31" s="35"/>
      <c r="E31" s="86"/>
      <c r="F31" s="200"/>
      <c r="G31" s="44"/>
      <c r="H31" s="194"/>
      <c r="I31" s="37"/>
      <c r="J31" s="96"/>
      <c r="K31" s="46"/>
      <c r="L31" s="194"/>
      <c r="M31" s="37"/>
      <c r="N31" s="96"/>
      <c r="O31" s="32"/>
      <c r="P31" s="28">
        <f t="shared" si="0"/>
        <v>0</v>
      </c>
      <c r="Q31" s="28">
        <f t="shared" si="1"/>
        <v>0</v>
      </c>
    </row>
    <row r="32" spans="1:17" s="7" customFormat="1" ht="13.5" thickBot="1" x14ac:dyDescent="0.3">
      <c r="A32" s="33"/>
      <c r="B32" s="82"/>
      <c r="C32" s="40"/>
      <c r="D32" s="35"/>
      <c r="E32" s="86"/>
      <c r="F32" s="201"/>
      <c r="G32" s="44"/>
      <c r="H32" s="194"/>
      <c r="I32" s="37"/>
      <c r="J32" s="96"/>
      <c r="K32" s="46"/>
      <c r="L32" s="194"/>
      <c r="M32" s="37"/>
      <c r="N32" s="96"/>
      <c r="O32" s="32"/>
      <c r="P32" s="28">
        <f t="shared" si="0"/>
        <v>0</v>
      </c>
      <c r="Q32" s="28">
        <f t="shared" si="1"/>
        <v>0</v>
      </c>
    </row>
    <row r="33" spans="1:17" ht="14.25" thickTop="1" thickBot="1" x14ac:dyDescent="0.3">
      <c r="A33" s="74"/>
      <c r="B33" s="81" t="s">
        <v>77</v>
      </c>
      <c r="C33" s="76"/>
      <c r="D33" s="77"/>
      <c r="E33" s="78"/>
      <c r="F33" s="79"/>
      <c r="G33" s="80"/>
      <c r="H33" s="76"/>
      <c r="I33" s="80"/>
      <c r="J33" s="78"/>
      <c r="K33" s="80"/>
      <c r="L33" s="76"/>
      <c r="M33" s="80"/>
      <c r="N33" s="98"/>
      <c r="O33" s="80"/>
      <c r="P33" s="28"/>
      <c r="Q33" s="28"/>
    </row>
    <row r="34" spans="1:17" ht="13.5" thickTop="1" x14ac:dyDescent="0.25">
      <c r="A34" s="8" t="s">
        <v>5</v>
      </c>
      <c r="B34" s="9"/>
      <c r="C34" s="300"/>
      <c r="D34" s="9" t="s">
        <v>6</v>
      </c>
      <c r="E34" s="9"/>
      <c r="F34" s="17"/>
      <c r="G34" s="22"/>
      <c r="H34" s="300"/>
      <c r="I34" s="22"/>
      <c r="J34" s="300"/>
      <c r="K34" s="22"/>
      <c r="L34" s="26"/>
      <c r="M34" s="23" t="s">
        <v>7</v>
      </c>
      <c r="N34" s="29"/>
      <c r="P34" s="28"/>
      <c r="Q34" s="28"/>
    </row>
    <row r="35" spans="1:17" x14ac:dyDescent="0.25">
      <c r="D35" s="8" t="s">
        <v>8</v>
      </c>
      <c r="P35" s="28"/>
      <c r="Q35" s="28"/>
    </row>
    <row r="36" spans="1:17" x14ac:dyDescent="0.25">
      <c r="P36" s="28"/>
      <c r="Q36" s="28"/>
    </row>
    <row r="37" spans="1:17" x14ac:dyDescent="0.25">
      <c r="P37" s="28"/>
      <c r="Q37" s="28"/>
    </row>
    <row r="38" spans="1:17" x14ac:dyDescent="0.25">
      <c r="A38" s="652" t="s">
        <v>1258</v>
      </c>
      <c r="B38" s="652"/>
      <c r="C38" s="303"/>
      <c r="D38" s="653" t="s">
        <v>9</v>
      </c>
      <c r="E38" s="653"/>
      <c r="F38" s="653"/>
      <c r="G38" s="20"/>
      <c r="H38" s="653" t="s">
        <v>10</v>
      </c>
      <c r="I38" s="653"/>
      <c r="J38" s="653"/>
      <c r="K38" s="20"/>
      <c r="L38" s="303"/>
      <c r="M38" s="653" t="s">
        <v>25</v>
      </c>
      <c r="N38" s="653"/>
      <c r="O38" s="653"/>
      <c r="P38" s="28"/>
      <c r="Q38" s="28"/>
    </row>
    <row r="39" spans="1:17" x14ac:dyDescent="0.25">
      <c r="A39" s="654" t="s">
        <v>11</v>
      </c>
      <c r="B39" s="654"/>
      <c r="C39" s="302"/>
      <c r="D39" s="655" t="s">
        <v>12</v>
      </c>
      <c r="E39" s="655"/>
      <c r="F39" s="655"/>
      <c r="G39" s="24"/>
      <c r="H39" s="655" t="s">
        <v>13</v>
      </c>
      <c r="I39" s="655"/>
      <c r="J39" s="655"/>
      <c r="K39" s="24"/>
      <c r="L39" s="302"/>
      <c r="M39" s="655" t="s">
        <v>26</v>
      </c>
      <c r="N39" s="655"/>
      <c r="O39" s="655"/>
      <c r="P39" s="28"/>
      <c r="Q39" s="28"/>
    </row>
  </sheetData>
  <mergeCells count="26">
    <mergeCell ref="A39:B39"/>
    <mergeCell ref="D39:F39"/>
    <mergeCell ref="H39:J39"/>
    <mergeCell ref="M39:O39"/>
    <mergeCell ref="L10:M11"/>
    <mergeCell ref="N10:O11"/>
    <mergeCell ref="A38:B38"/>
    <mergeCell ref="D38:F38"/>
    <mergeCell ref="H38:J38"/>
    <mergeCell ref="M38:O38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C6:E6"/>
    <mergeCell ref="A1:O1"/>
    <mergeCell ref="A2:O2"/>
    <mergeCell ref="C4:E4"/>
    <mergeCell ref="F4:I4"/>
    <mergeCell ref="C5:E5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106"/>
  <sheetViews>
    <sheetView showWhiteSpace="0" view="pageLayout" zoomScale="85" zoomScaleNormal="100" zoomScalePageLayoutView="85" workbookViewId="0">
      <selection activeCell="C25" sqref="C25"/>
    </sheetView>
  </sheetViews>
  <sheetFormatPr defaultColWidth="9.140625" defaultRowHeight="12.75" x14ac:dyDescent="0.25"/>
  <cols>
    <col min="1" max="1" width="5.42578125" style="8" customWidth="1"/>
    <col min="2" max="2" width="31.28515625" style="8" customWidth="1"/>
    <col min="3" max="4" width="8.85546875" style="4" customWidth="1"/>
    <col min="5" max="5" width="9" style="8" customWidth="1"/>
    <col min="6" max="6" width="9" style="19" customWidth="1"/>
    <col min="7" max="7" width="11.85546875" style="23" customWidth="1"/>
    <col min="8" max="8" width="6.7109375" style="4" customWidth="1"/>
    <col min="9" max="9" width="11.140625" style="23" bestFit="1" customWidth="1"/>
    <col min="10" max="10" width="6.7109375" style="4" customWidth="1"/>
    <col min="11" max="11" width="12.7109375" style="23" customWidth="1"/>
    <col min="12" max="12" width="6.7109375" style="4" customWidth="1"/>
    <col min="13" max="13" width="10.7109375" style="23" customWidth="1"/>
    <col min="14" max="14" width="6.7109375" style="4" customWidth="1"/>
    <col min="15" max="15" width="10.710937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15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10"/>
      <c r="D3" s="10"/>
      <c r="F3" s="16"/>
      <c r="G3" s="20"/>
      <c r="H3" s="10"/>
      <c r="I3" s="20"/>
      <c r="J3" s="10"/>
      <c r="K3" s="20"/>
      <c r="L3" s="10"/>
      <c r="M3" s="20"/>
      <c r="N3" s="10"/>
      <c r="O3" s="20"/>
      <c r="P3" s="28"/>
      <c r="Q3" s="28"/>
    </row>
    <row r="4" spans="1:17" s="5" customFormat="1" x14ac:dyDescent="0.25">
      <c r="A4" s="5" t="s">
        <v>0</v>
      </c>
      <c r="C4" s="673" t="s">
        <v>1</v>
      </c>
      <c r="D4" s="673"/>
      <c r="E4" s="673"/>
      <c r="F4" s="652"/>
      <c r="G4" s="652"/>
      <c r="H4" s="652"/>
      <c r="I4" s="652"/>
      <c r="J4" s="10"/>
      <c r="K4" s="20"/>
      <c r="L4" s="10"/>
      <c r="M4" s="20"/>
      <c r="N4" s="10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17"/>
      <c r="G5" s="21"/>
      <c r="H5" s="6"/>
      <c r="I5" s="21"/>
      <c r="J5" s="10"/>
      <c r="K5" s="20"/>
      <c r="L5" s="10"/>
      <c r="M5" s="20"/>
      <c r="N5" s="10"/>
      <c r="O5" s="20"/>
      <c r="P5" s="28"/>
      <c r="Q5" s="28"/>
    </row>
    <row r="6" spans="1:17" s="5" customFormat="1" x14ac:dyDescent="0.25">
      <c r="A6" s="5" t="s">
        <v>17</v>
      </c>
      <c r="C6" s="672" t="s">
        <v>79</v>
      </c>
      <c r="D6" s="672"/>
      <c r="E6" s="672"/>
      <c r="F6" s="17"/>
      <c r="G6" s="21"/>
      <c r="H6" s="6"/>
      <c r="I6" s="21"/>
      <c r="J6" s="10"/>
      <c r="K6" s="20"/>
      <c r="L6" s="10"/>
      <c r="M6" s="20"/>
      <c r="N6" s="10"/>
      <c r="O6" s="20"/>
      <c r="P6" s="28"/>
      <c r="Q6" s="28"/>
    </row>
    <row r="7" spans="1:17" s="5" customFormat="1" x14ac:dyDescent="0.25">
      <c r="A7" s="5" t="s">
        <v>18</v>
      </c>
      <c r="C7" s="673"/>
      <c r="D7" s="673"/>
      <c r="E7" s="673"/>
      <c r="F7" s="17"/>
      <c r="G7" s="21"/>
      <c r="H7" s="6"/>
      <c r="I7" s="21"/>
      <c r="J7" s="10"/>
      <c r="K7" s="20"/>
      <c r="L7" s="10"/>
      <c r="M7" s="20"/>
      <c r="N7" s="10"/>
      <c r="O7" s="20"/>
      <c r="P7" s="28"/>
      <c r="Q7" s="28"/>
    </row>
    <row r="8" spans="1:17" s="5" customFormat="1" ht="13.5" thickBot="1" x14ac:dyDescent="0.3">
      <c r="C8" s="6"/>
      <c r="D8" s="6"/>
      <c r="E8" s="6"/>
      <c r="F8" s="17"/>
      <c r="G8" s="21"/>
      <c r="H8" s="6"/>
      <c r="I8" s="21"/>
      <c r="J8" s="10"/>
      <c r="K8" s="20"/>
      <c r="L8" s="10"/>
      <c r="M8" s="20"/>
      <c r="N8" s="10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59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87" t="s">
        <v>146</v>
      </c>
      <c r="C12" s="50"/>
      <c r="D12" s="51"/>
      <c r="E12" s="52"/>
      <c r="F12" s="53"/>
      <c r="G12" s="54"/>
      <c r="H12" s="50"/>
      <c r="I12" s="55"/>
      <c r="J12" s="56"/>
      <c r="K12" s="57"/>
      <c r="L12" s="50"/>
      <c r="M12" s="55"/>
      <c r="N12" s="61"/>
      <c r="O12" s="58"/>
      <c r="P12" s="28"/>
      <c r="Q12" s="28"/>
    </row>
    <row r="13" spans="1:17" s="5" customFormat="1" x14ac:dyDescent="0.25">
      <c r="A13" s="33">
        <v>1</v>
      </c>
      <c r="B13" s="41" t="s">
        <v>81</v>
      </c>
      <c r="C13" s="39"/>
      <c r="D13" s="35">
        <v>15</v>
      </c>
      <c r="E13" s="108">
        <v>129.97919999999999</v>
      </c>
      <c r="F13" s="18" t="s">
        <v>40</v>
      </c>
      <c r="G13" s="44">
        <f>E13*D13</f>
        <v>1949.6879999999999</v>
      </c>
      <c r="H13" s="39">
        <v>8</v>
      </c>
      <c r="I13" s="37">
        <f>H13*E13</f>
        <v>1039.8335999999999</v>
      </c>
      <c r="J13" s="47"/>
      <c r="K13" s="46"/>
      <c r="L13" s="39">
        <v>7</v>
      </c>
      <c r="M13" s="37">
        <f>L13*E13</f>
        <v>909.85439999999994</v>
      </c>
      <c r="N13" s="62"/>
      <c r="O13" s="32"/>
      <c r="P13" s="28"/>
      <c r="Q13" s="28"/>
    </row>
    <row r="14" spans="1:17" s="7" customFormat="1" x14ac:dyDescent="0.25">
      <c r="A14" s="33">
        <v>2</v>
      </c>
      <c r="B14" s="41" t="s">
        <v>82</v>
      </c>
      <c r="C14" s="40"/>
      <c r="D14" s="36">
        <v>10</v>
      </c>
      <c r="E14" s="86">
        <v>114.51439999999999</v>
      </c>
      <c r="F14" s="18" t="s">
        <v>40</v>
      </c>
      <c r="G14" s="44">
        <f t="shared" ref="G14:G32" si="0">E14*D14</f>
        <v>1145.144</v>
      </c>
      <c r="H14" s="39">
        <v>6</v>
      </c>
      <c r="I14" s="37">
        <f t="shared" ref="I14:I32" si="1">H14*E14</f>
        <v>687.08639999999991</v>
      </c>
      <c r="J14" s="47"/>
      <c r="K14" s="46"/>
      <c r="L14" s="39">
        <v>4</v>
      </c>
      <c r="M14" s="37">
        <f t="shared" ref="M14:M32" si="2">L14*E14</f>
        <v>458.05759999999998</v>
      </c>
      <c r="N14" s="47"/>
      <c r="O14" s="32"/>
      <c r="P14" s="28"/>
      <c r="Q14" s="28"/>
    </row>
    <row r="15" spans="1:17" s="7" customFormat="1" x14ac:dyDescent="0.25">
      <c r="A15" s="33">
        <v>3</v>
      </c>
      <c r="B15" s="42" t="s">
        <v>83</v>
      </c>
      <c r="C15" s="40"/>
      <c r="D15" s="36">
        <v>4</v>
      </c>
      <c r="E15" s="86">
        <v>100</v>
      </c>
      <c r="F15" s="18" t="s">
        <v>45</v>
      </c>
      <c r="G15" s="44">
        <f t="shared" si="0"/>
        <v>400</v>
      </c>
      <c r="H15" s="39">
        <v>3</v>
      </c>
      <c r="I15" s="37">
        <f t="shared" si="1"/>
        <v>300</v>
      </c>
      <c r="J15" s="47"/>
      <c r="K15" s="46"/>
      <c r="L15" s="39">
        <v>1</v>
      </c>
      <c r="M15" s="37">
        <f t="shared" si="2"/>
        <v>100</v>
      </c>
      <c r="N15" s="47"/>
      <c r="O15" s="32"/>
      <c r="P15" s="28"/>
      <c r="Q15" s="28"/>
    </row>
    <row r="16" spans="1:17" s="7" customFormat="1" x14ac:dyDescent="0.25">
      <c r="A16" s="33">
        <v>4</v>
      </c>
      <c r="B16" s="42" t="s">
        <v>84</v>
      </c>
      <c r="C16" s="40"/>
      <c r="D16" s="36">
        <v>4</v>
      </c>
      <c r="E16" s="86">
        <v>100</v>
      </c>
      <c r="F16" s="18" t="s">
        <v>45</v>
      </c>
      <c r="G16" s="44">
        <f t="shared" si="0"/>
        <v>400</v>
      </c>
      <c r="H16" s="39">
        <v>3</v>
      </c>
      <c r="I16" s="37">
        <f t="shared" si="1"/>
        <v>300</v>
      </c>
      <c r="J16" s="47"/>
      <c r="K16" s="46"/>
      <c r="L16" s="39">
        <v>1</v>
      </c>
      <c r="M16" s="37">
        <f t="shared" si="2"/>
        <v>100</v>
      </c>
      <c r="N16" s="47"/>
      <c r="O16" s="32"/>
      <c r="P16" s="28"/>
      <c r="Q16" s="28"/>
    </row>
    <row r="17" spans="1:17" s="7" customFormat="1" x14ac:dyDescent="0.25">
      <c r="A17" s="33">
        <v>5</v>
      </c>
      <c r="B17" s="42" t="s">
        <v>85</v>
      </c>
      <c r="C17" s="40"/>
      <c r="D17" s="36">
        <v>3</v>
      </c>
      <c r="E17" s="86">
        <v>415.33</v>
      </c>
      <c r="F17" s="18" t="s">
        <v>45</v>
      </c>
      <c r="G17" s="44">
        <f t="shared" si="0"/>
        <v>1245.99</v>
      </c>
      <c r="H17" s="39">
        <v>2</v>
      </c>
      <c r="I17" s="37">
        <f t="shared" si="1"/>
        <v>830.66</v>
      </c>
      <c r="J17" s="47"/>
      <c r="K17" s="46"/>
      <c r="L17" s="39">
        <v>1</v>
      </c>
      <c r="M17" s="37">
        <f t="shared" si="2"/>
        <v>415.33</v>
      </c>
      <c r="N17" s="47"/>
      <c r="O17" s="32"/>
      <c r="P17" s="28"/>
      <c r="Q17" s="28"/>
    </row>
    <row r="18" spans="1:17" s="7" customFormat="1" x14ac:dyDescent="0.25">
      <c r="A18" s="33">
        <v>6</v>
      </c>
      <c r="B18" s="41" t="s">
        <v>86</v>
      </c>
      <c r="C18" s="39"/>
      <c r="D18" s="35">
        <v>5</v>
      </c>
      <c r="E18" s="108">
        <v>70.72</v>
      </c>
      <c r="F18" s="18" t="s">
        <v>87</v>
      </c>
      <c r="G18" s="44">
        <f t="shared" si="0"/>
        <v>353.6</v>
      </c>
      <c r="H18" s="39">
        <v>3</v>
      </c>
      <c r="I18" s="37">
        <f t="shared" si="1"/>
        <v>212.16</v>
      </c>
      <c r="J18" s="47"/>
      <c r="K18" s="46"/>
      <c r="L18" s="39">
        <v>2</v>
      </c>
      <c r="M18" s="37">
        <f t="shared" si="2"/>
        <v>141.44</v>
      </c>
      <c r="N18" s="47"/>
      <c r="O18" s="32"/>
      <c r="P18" s="28"/>
      <c r="Q18" s="28"/>
    </row>
    <row r="19" spans="1:17" s="7" customFormat="1" x14ac:dyDescent="0.25">
      <c r="A19" s="33">
        <v>7</v>
      </c>
      <c r="B19" s="42" t="s">
        <v>88</v>
      </c>
      <c r="C19" s="40"/>
      <c r="D19" s="36">
        <v>10</v>
      </c>
      <c r="E19" s="86">
        <v>80</v>
      </c>
      <c r="F19" s="18" t="s">
        <v>87</v>
      </c>
      <c r="G19" s="44">
        <f t="shared" si="0"/>
        <v>800</v>
      </c>
      <c r="H19" s="39">
        <v>8</v>
      </c>
      <c r="I19" s="37">
        <f t="shared" si="1"/>
        <v>640</v>
      </c>
      <c r="J19" s="47"/>
      <c r="K19" s="46"/>
      <c r="L19" s="39">
        <v>2</v>
      </c>
      <c r="M19" s="37">
        <f t="shared" si="2"/>
        <v>160</v>
      </c>
      <c r="N19" s="47"/>
      <c r="O19" s="32"/>
      <c r="P19" s="28"/>
      <c r="Q19" s="28"/>
    </row>
    <row r="20" spans="1:17" s="7" customFormat="1" x14ac:dyDescent="0.25">
      <c r="A20" s="33">
        <v>8</v>
      </c>
      <c r="B20" s="42" t="s">
        <v>67</v>
      </c>
      <c r="C20" s="40"/>
      <c r="D20" s="36">
        <v>8</v>
      </c>
      <c r="E20" s="86">
        <v>17.555199999999999</v>
      </c>
      <c r="F20" s="18" t="s">
        <v>31</v>
      </c>
      <c r="G20" s="44">
        <f t="shared" si="0"/>
        <v>140.44159999999999</v>
      </c>
      <c r="H20" s="39">
        <v>6</v>
      </c>
      <c r="I20" s="37">
        <f t="shared" si="1"/>
        <v>105.3312</v>
      </c>
      <c r="J20" s="47"/>
      <c r="K20" s="46"/>
      <c r="L20" s="39">
        <v>2</v>
      </c>
      <c r="M20" s="37">
        <f t="shared" si="2"/>
        <v>35.110399999999998</v>
      </c>
      <c r="N20" s="47"/>
      <c r="O20" s="32"/>
      <c r="P20" s="28"/>
      <c r="Q20" s="28"/>
    </row>
    <row r="21" spans="1:17" s="7" customFormat="1" x14ac:dyDescent="0.25">
      <c r="A21" s="33">
        <v>9</v>
      </c>
      <c r="B21" s="42" t="s">
        <v>89</v>
      </c>
      <c r="C21" s="40"/>
      <c r="D21" s="36">
        <v>50</v>
      </c>
      <c r="E21" s="86">
        <v>15</v>
      </c>
      <c r="F21" s="18" t="s">
        <v>31</v>
      </c>
      <c r="G21" s="44">
        <f t="shared" si="0"/>
        <v>750</v>
      </c>
      <c r="H21" s="39">
        <v>50</v>
      </c>
      <c r="I21" s="37">
        <f t="shared" si="1"/>
        <v>750</v>
      </c>
      <c r="J21" s="47"/>
      <c r="K21" s="46"/>
      <c r="L21" s="39"/>
      <c r="M21" s="37"/>
      <c r="N21" s="47"/>
      <c r="O21" s="32"/>
      <c r="P21" s="28"/>
      <c r="Q21" s="28"/>
    </row>
    <row r="22" spans="1:17" s="7" customFormat="1" x14ac:dyDescent="0.25">
      <c r="A22" s="33">
        <v>10</v>
      </c>
      <c r="B22" s="42" t="s">
        <v>90</v>
      </c>
      <c r="C22" s="40"/>
      <c r="D22" s="36">
        <v>50</v>
      </c>
      <c r="E22" s="86">
        <v>13</v>
      </c>
      <c r="F22" s="18" t="s">
        <v>31</v>
      </c>
      <c r="G22" s="44">
        <f t="shared" si="0"/>
        <v>650</v>
      </c>
      <c r="H22" s="39">
        <v>50</v>
      </c>
      <c r="I22" s="37">
        <f t="shared" si="1"/>
        <v>650</v>
      </c>
      <c r="J22" s="47"/>
      <c r="K22" s="46"/>
      <c r="L22" s="39"/>
      <c r="M22" s="37"/>
      <c r="N22" s="47"/>
      <c r="O22" s="32"/>
      <c r="P22" s="28"/>
      <c r="Q22" s="28"/>
    </row>
    <row r="23" spans="1:17" s="7" customFormat="1" x14ac:dyDescent="0.25">
      <c r="A23" s="33">
        <v>11</v>
      </c>
      <c r="B23" s="42" t="s">
        <v>91</v>
      </c>
      <c r="C23" s="40"/>
      <c r="D23" s="36">
        <v>50</v>
      </c>
      <c r="E23" s="86">
        <v>5.18</v>
      </c>
      <c r="F23" s="18" t="s">
        <v>31</v>
      </c>
      <c r="G23" s="44">
        <f t="shared" si="0"/>
        <v>259</v>
      </c>
      <c r="H23" s="39">
        <v>50</v>
      </c>
      <c r="I23" s="37">
        <f t="shared" si="1"/>
        <v>259</v>
      </c>
      <c r="J23" s="47"/>
      <c r="K23" s="46"/>
      <c r="L23" s="39"/>
      <c r="M23" s="37"/>
      <c r="N23" s="47"/>
      <c r="O23" s="32"/>
      <c r="P23" s="28"/>
      <c r="Q23" s="28"/>
    </row>
    <row r="24" spans="1:17" s="7" customFormat="1" x14ac:dyDescent="0.25">
      <c r="A24" s="33">
        <v>12</v>
      </c>
      <c r="B24" s="42" t="s">
        <v>92</v>
      </c>
      <c r="C24" s="40"/>
      <c r="D24" s="36">
        <v>50</v>
      </c>
      <c r="E24" s="86">
        <v>4.08</v>
      </c>
      <c r="F24" s="18" t="s">
        <v>31</v>
      </c>
      <c r="G24" s="44">
        <f t="shared" si="0"/>
        <v>204</v>
      </c>
      <c r="H24" s="39">
        <v>50</v>
      </c>
      <c r="I24" s="37">
        <f t="shared" si="1"/>
        <v>204</v>
      </c>
      <c r="J24" s="47"/>
      <c r="K24" s="46"/>
      <c r="L24" s="39"/>
      <c r="M24" s="37"/>
      <c r="N24" s="47"/>
      <c r="O24" s="32"/>
      <c r="P24" s="28"/>
      <c r="Q24" s="28"/>
    </row>
    <row r="25" spans="1:17" s="7" customFormat="1" x14ac:dyDescent="0.25">
      <c r="A25" s="33">
        <v>13</v>
      </c>
      <c r="B25" s="42" t="s">
        <v>93</v>
      </c>
      <c r="C25" s="40"/>
      <c r="D25" s="36">
        <v>5</v>
      </c>
      <c r="E25" s="86">
        <v>47.819200000000002</v>
      </c>
      <c r="F25" s="18" t="s">
        <v>31</v>
      </c>
      <c r="G25" s="44">
        <f t="shared" si="0"/>
        <v>239.096</v>
      </c>
      <c r="H25" s="39">
        <v>5</v>
      </c>
      <c r="I25" s="37">
        <f t="shared" si="1"/>
        <v>239.096</v>
      </c>
      <c r="J25" s="47"/>
      <c r="K25" s="46"/>
      <c r="L25" s="39"/>
      <c r="M25" s="37"/>
      <c r="N25" s="47"/>
      <c r="O25" s="32"/>
      <c r="P25" s="28"/>
      <c r="Q25" s="28"/>
    </row>
    <row r="26" spans="1:17" s="7" customFormat="1" x14ac:dyDescent="0.25">
      <c r="A26" s="33">
        <v>14</v>
      </c>
      <c r="B26" s="42" t="s">
        <v>94</v>
      </c>
      <c r="C26" s="40"/>
      <c r="D26" s="36">
        <v>6</v>
      </c>
      <c r="E26" s="86">
        <v>9.6511999999999993</v>
      </c>
      <c r="F26" s="18" t="s">
        <v>31</v>
      </c>
      <c r="G26" s="44">
        <f t="shared" si="0"/>
        <v>57.907199999999996</v>
      </c>
      <c r="H26" s="39">
        <v>6</v>
      </c>
      <c r="I26" s="37">
        <f t="shared" si="1"/>
        <v>57.907199999999996</v>
      </c>
      <c r="J26" s="47"/>
      <c r="K26" s="46"/>
      <c r="L26" s="39"/>
      <c r="M26" s="37"/>
      <c r="N26" s="47"/>
      <c r="O26" s="32"/>
      <c r="P26" s="28"/>
      <c r="Q26" s="28"/>
    </row>
    <row r="27" spans="1:17" s="7" customFormat="1" x14ac:dyDescent="0.25">
      <c r="A27" s="33">
        <v>15</v>
      </c>
      <c r="B27" s="42" t="s">
        <v>95</v>
      </c>
      <c r="C27" s="40"/>
      <c r="D27" s="36">
        <v>6</v>
      </c>
      <c r="E27" s="86">
        <v>9.6511999999999993</v>
      </c>
      <c r="F27" s="18" t="s">
        <v>31</v>
      </c>
      <c r="G27" s="44">
        <f t="shared" si="0"/>
        <v>57.907199999999996</v>
      </c>
      <c r="H27" s="39">
        <v>6</v>
      </c>
      <c r="I27" s="37">
        <f t="shared" si="1"/>
        <v>57.907199999999996</v>
      </c>
      <c r="J27" s="47"/>
      <c r="K27" s="46"/>
      <c r="L27" s="39"/>
      <c r="M27" s="37"/>
      <c r="N27" s="47"/>
      <c r="O27" s="32"/>
      <c r="P27" s="28"/>
      <c r="Q27" s="28"/>
    </row>
    <row r="28" spans="1:17" s="7" customFormat="1" x14ac:dyDescent="0.25">
      <c r="A28" s="33">
        <v>16</v>
      </c>
      <c r="B28" s="42" t="s">
        <v>96</v>
      </c>
      <c r="C28" s="40"/>
      <c r="D28" s="36">
        <v>5</v>
      </c>
      <c r="E28" s="86">
        <v>78.915199999999999</v>
      </c>
      <c r="F28" s="18" t="s">
        <v>45</v>
      </c>
      <c r="G28" s="44">
        <f t="shared" si="0"/>
        <v>394.57600000000002</v>
      </c>
      <c r="H28" s="39">
        <v>5</v>
      </c>
      <c r="I28" s="37">
        <f t="shared" si="1"/>
        <v>394.57600000000002</v>
      </c>
      <c r="J28" s="47"/>
      <c r="K28" s="46"/>
      <c r="L28" s="39"/>
      <c r="M28" s="37"/>
      <c r="N28" s="47"/>
      <c r="O28" s="32"/>
      <c r="P28" s="28"/>
      <c r="Q28" s="28"/>
    </row>
    <row r="29" spans="1:17" s="7" customFormat="1" x14ac:dyDescent="0.25">
      <c r="A29" s="33">
        <v>17</v>
      </c>
      <c r="B29" s="42" t="s">
        <v>97</v>
      </c>
      <c r="C29" s="40"/>
      <c r="D29" s="36">
        <v>3</v>
      </c>
      <c r="E29" s="86">
        <v>20.6752</v>
      </c>
      <c r="F29" s="18" t="s">
        <v>45</v>
      </c>
      <c r="G29" s="44">
        <f t="shared" si="0"/>
        <v>62.025599999999997</v>
      </c>
      <c r="H29" s="39">
        <v>3</v>
      </c>
      <c r="I29" s="37">
        <f t="shared" si="1"/>
        <v>62.025599999999997</v>
      </c>
      <c r="J29" s="47"/>
      <c r="K29" s="46"/>
      <c r="L29" s="39"/>
      <c r="M29" s="37"/>
      <c r="N29" s="47"/>
      <c r="O29" s="32"/>
      <c r="P29" s="28"/>
      <c r="Q29" s="28"/>
    </row>
    <row r="30" spans="1:17" s="7" customFormat="1" x14ac:dyDescent="0.25">
      <c r="A30" s="33">
        <v>18</v>
      </c>
      <c r="B30" s="42" t="s">
        <v>98</v>
      </c>
      <c r="C30" s="40"/>
      <c r="D30" s="36">
        <v>2</v>
      </c>
      <c r="E30" s="86">
        <v>82.16</v>
      </c>
      <c r="F30" s="18" t="s">
        <v>31</v>
      </c>
      <c r="G30" s="44">
        <f t="shared" si="0"/>
        <v>164.32</v>
      </c>
      <c r="H30" s="39">
        <v>2</v>
      </c>
      <c r="I30" s="37">
        <f t="shared" si="1"/>
        <v>164.32</v>
      </c>
      <c r="J30" s="47"/>
      <c r="K30" s="46"/>
      <c r="L30" s="39"/>
      <c r="M30" s="37"/>
      <c r="N30" s="47"/>
      <c r="O30" s="32"/>
      <c r="P30" s="28"/>
      <c r="Q30" s="28"/>
    </row>
    <row r="31" spans="1:17" s="7" customFormat="1" x14ac:dyDescent="0.25">
      <c r="A31" s="33">
        <v>19</v>
      </c>
      <c r="B31" s="42" t="s">
        <v>99</v>
      </c>
      <c r="C31" s="40"/>
      <c r="D31" s="36">
        <v>10</v>
      </c>
      <c r="E31" s="86">
        <v>43.991999999999997</v>
      </c>
      <c r="F31" s="18" t="s">
        <v>57</v>
      </c>
      <c r="G31" s="44">
        <f t="shared" si="0"/>
        <v>439.91999999999996</v>
      </c>
      <c r="H31" s="39">
        <v>8</v>
      </c>
      <c r="I31" s="37">
        <f t="shared" si="1"/>
        <v>351.93599999999998</v>
      </c>
      <c r="J31" s="47"/>
      <c r="K31" s="46"/>
      <c r="L31" s="39">
        <v>2</v>
      </c>
      <c r="M31" s="37">
        <f t="shared" si="2"/>
        <v>87.983999999999995</v>
      </c>
      <c r="N31" s="47"/>
      <c r="O31" s="32"/>
      <c r="P31" s="28"/>
      <c r="Q31" s="28"/>
    </row>
    <row r="32" spans="1:17" s="7" customFormat="1" x14ac:dyDescent="0.25">
      <c r="A32" s="33">
        <v>20</v>
      </c>
      <c r="B32" s="42" t="s">
        <v>66</v>
      </c>
      <c r="C32" s="40"/>
      <c r="D32" s="36">
        <v>8</v>
      </c>
      <c r="E32" s="86">
        <v>86.06</v>
      </c>
      <c r="F32" s="18" t="s">
        <v>57</v>
      </c>
      <c r="G32" s="44">
        <f t="shared" si="0"/>
        <v>688.48</v>
      </c>
      <c r="H32" s="39">
        <v>5</v>
      </c>
      <c r="I32" s="37">
        <f t="shared" si="1"/>
        <v>430.3</v>
      </c>
      <c r="J32" s="47"/>
      <c r="K32" s="46"/>
      <c r="L32" s="39">
        <v>3</v>
      </c>
      <c r="M32" s="37">
        <f t="shared" si="2"/>
        <v>258.18</v>
      </c>
      <c r="N32" s="47"/>
      <c r="O32" s="32"/>
      <c r="P32" s="28"/>
      <c r="Q32" s="28"/>
    </row>
    <row r="33" spans="1:15" x14ac:dyDescent="0.25">
      <c r="A33" s="33">
        <v>21</v>
      </c>
      <c r="B33" s="41" t="s">
        <v>100</v>
      </c>
      <c r="C33" s="39"/>
      <c r="D33" s="35">
        <v>1</v>
      </c>
      <c r="E33" s="108">
        <v>131.95519999999999</v>
      </c>
      <c r="F33" s="18" t="s">
        <v>101</v>
      </c>
      <c r="G33" s="44">
        <f>E33*D33</f>
        <v>131.95519999999999</v>
      </c>
      <c r="H33" s="39">
        <v>1</v>
      </c>
      <c r="I33" s="37">
        <f>H33*E33</f>
        <v>131.95519999999999</v>
      </c>
      <c r="J33" s="47"/>
      <c r="K33" s="46"/>
      <c r="L33" s="39"/>
      <c r="M33" s="37"/>
      <c r="N33" s="62"/>
      <c r="O33" s="32"/>
    </row>
    <row r="34" spans="1:15" x14ac:dyDescent="0.25">
      <c r="A34" s="33">
        <v>22</v>
      </c>
      <c r="B34" s="42" t="s">
        <v>102</v>
      </c>
      <c r="C34" s="40"/>
      <c r="D34" s="36">
        <v>1</v>
      </c>
      <c r="E34" s="86">
        <v>135.19999999999999</v>
      </c>
      <c r="F34" s="18" t="s">
        <v>101</v>
      </c>
      <c r="G34" s="44">
        <f t="shared" ref="G34:G52" si="3">E34*D34</f>
        <v>135.19999999999999</v>
      </c>
      <c r="H34" s="39">
        <v>1</v>
      </c>
      <c r="I34" s="37">
        <f t="shared" ref="I34:I52" si="4">H34*E34</f>
        <v>135.19999999999999</v>
      </c>
      <c r="J34" s="47"/>
      <c r="K34" s="46"/>
      <c r="L34" s="39"/>
      <c r="M34" s="37"/>
      <c r="N34" s="47"/>
      <c r="O34" s="32"/>
    </row>
    <row r="35" spans="1:15" x14ac:dyDescent="0.25">
      <c r="A35" s="33">
        <v>23</v>
      </c>
      <c r="B35" s="42" t="s">
        <v>46</v>
      </c>
      <c r="C35" s="40"/>
      <c r="D35" s="36">
        <v>2</v>
      </c>
      <c r="E35" s="86">
        <v>20.7896</v>
      </c>
      <c r="F35" s="18" t="s">
        <v>159</v>
      </c>
      <c r="G35" s="44">
        <f t="shared" si="3"/>
        <v>41.5792</v>
      </c>
      <c r="H35" s="39">
        <v>2</v>
      </c>
      <c r="I35" s="37">
        <f t="shared" si="4"/>
        <v>41.5792</v>
      </c>
      <c r="J35" s="47"/>
      <c r="K35" s="46"/>
      <c r="L35" s="39"/>
      <c r="M35" s="37"/>
      <c r="N35" s="47"/>
      <c r="O35" s="32"/>
    </row>
    <row r="36" spans="1:15" x14ac:dyDescent="0.25">
      <c r="A36" s="33">
        <v>24</v>
      </c>
      <c r="B36" s="42" t="s">
        <v>103</v>
      </c>
      <c r="C36" s="40"/>
      <c r="D36" s="36">
        <v>200</v>
      </c>
      <c r="E36" s="86">
        <v>2.91</v>
      </c>
      <c r="F36" s="18" t="s">
        <v>31</v>
      </c>
      <c r="G36" s="44">
        <f t="shared" si="3"/>
        <v>582</v>
      </c>
      <c r="H36" s="39">
        <v>200</v>
      </c>
      <c r="I36" s="37">
        <f t="shared" si="4"/>
        <v>582</v>
      </c>
      <c r="J36" s="47"/>
      <c r="K36" s="46"/>
      <c r="L36" s="39"/>
      <c r="M36" s="37"/>
      <c r="N36" s="47"/>
      <c r="O36" s="32"/>
    </row>
    <row r="37" spans="1:15" x14ac:dyDescent="0.25">
      <c r="A37" s="33">
        <v>25</v>
      </c>
      <c r="B37" s="42" t="s">
        <v>104</v>
      </c>
      <c r="C37" s="40"/>
      <c r="D37" s="36">
        <v>3</v>
      </c>
      <c r="E37" s="86">
        <v>106.6</v>
      </c>
      <c r="F37" s="18" t="s">
        <v>105</v>
      </c>
      <c r="G37" s="44">
        <f t="shared" si="3"/>
        <v>319.79999999999995</v>
      </c>
      <c r="H37" s="39">
        <v>3</v>
      </c>
      <c r="I37" s="37">
        <f t="shared" si="4"/>
        <v>319.79999999999995</v>
      </c>
      <c r="J37" s="47"/>
      <c r="K37" s="46"/>
      <c r="L37" s="39"/>
      <c r="M37" s="37"/>
      <c r="N37" s="47"/>
      <c r="O37" s="32"/>
    </row>
    <row r="38" spans="1:15" x14ac:dyDescent="0.25">
      <c r="A38" s="33">
        <v>26</v>
      </c>
      <c r="B38" s="82" t="s">
        <v>106</v>
      </c>
      <c r="C38" s="40"/>
      <c r="D38" s="36">
        <v>3</v>
      </c>
      <c r="E38" s="86">
        <v>18.2</v>
      </c>
      <c r="F38" s="18" t="s">
        <v>105</v>
      </c>
      <c r="G38" s="44">
        <f t="shared" si="3"/>
        <v>54.599999999999994</v>
      </c>
      <c r="H38" s="39">
        <v>3</v>
      </c>
      <c r="I38" s="37">
        <f t="shared" si="4"/>
        <v>54.599999999999994</v>
      </c>
      <c r="J38" s="47"/>
      <c r="K38" s="46"/>
      <c r="L38" s="39"/>
      <c r="M38" s="37"/>
      <c r="N38" s="47"/>
      <c r="O38" s="32"/>
    </row>
    <row r="39" spans="1:15" x14ac:dyDescent="0.25">
      <c r="A39" s="33">
        <v>27</v>
      </c>
      <c r="B39" s="42" t="s">
        <v>107</v>
      </c>
      <c r="C39" s="39"/>
      <c r="D39" s="36">
        <v>12</v>
      </c>
      <c r="E39" s="86">
        <v>12.41</v>
      </c>
      <c r="F39" s="18" t="s">
        <v>31</v>
      </c>
      <c r="G39" s="44">
        <f t="shared" si="3"/>
        <v>148.92000000000002</v>
      </c>
      <c r="H39" s="39">
        <v>12</v>
      </c>
      <c r="I39" s="37">
        <f t="shared" si="4"/>
        <v>148.92000000000002</v>
      </c>
      <c r="J39" s="47"/>
      <c r="K39" s="46"/>
      <c r="L39" s="39"/>
      <c r="M39" s="37"/>
      <c r="N39" s="47"/>
      <c r="O39" s="32"/>
    </row>
    <row r="40" spans="1:15" x14ac:dyDescent="0.25">
      <c r="A40" s="33">
        <v>28</v>
      </c>
      <c r="B40" s="42" t="s">
        <v>108</v>
      </c>
      <c r="C40" s="40"/>
      <c r="D40" s="36">
        <v>2</v>
      </c>
      <c r="E40" s="86">
        <v>27.664000000000001</v>
      </c>
      <c r="F40" s="18" t="s">
        <v>31</v>
      </c>
      <c r="G40" s="44">
        <f t="shared" si="3"/>
        <v>55.328000000000003</v>
      </c>
      <c r="H40" s="39">
        <v>2</v>
      </c>
      <c r="I40" s="37">
        <f t="shared" si="4"/>
        <v>55.328000000000003</v>
      </c>
      <c r="J40" s="47"/>
      <c r="K40" s="46"/>
      <c r="L40" s="39"/>
      <c r="M40" s="37"/>
      <c r="N40" s="47"/>
      <c r="O40" s="32"/>
    </row>
    <row r="41" spans="1:15" x14ac:dyDescent="0.25">
      <c r="A41" s="33">
        <v>29</v>
      </c>
      <c r="B41" s="42" t="s">
        <v>109</v>
      </c>
      <c r="C41" s="40"/>
      <c r="D41" s="36">
        <v>1</v>
      </c>
      <c r="E41" s="86">
        <v>24.627199999999998</v>
      </c>
      <c r="F41" s="18" t="s">
        <v>101</v>
      </c>
      <c r="G41" s="44">
        <f t="shared" si="3"/>
        <v>24.627199999999998</v>
      </c>
      <c r="H41" s="39">
        <v>1</v>
      </c>
      <c r="I41" s="37">
        <f t="shared" si="4"/>
        <v>24.627199999999998</v>
      </c>
      <c r="J41" s="47"/>
      <c r="K41" s="46"/>
      <c r="L41" s="39"/>
      <c r="M41" s="37"/>
      <c r="N41" s="47"/>
      <c r="O41" s="32"/>
    </row>
    <row r="42" spans="1:15" x14ac:dyDescent="0.25">
      <c r="A42" s="33">
        <v>30</v>
      </c>
      <c r="B42" s="42" t="s">
        <v>110</v>
      </c>
      <c r="C42" s="40"/>
      <c r="D42" s="36">
        <v>5</v>
      </c>
      <c r="E42" s="86">
        <v>15.475199999999999</v>
      </c>
      <c r="F42" s="18" t="s">
        <v>31</v>
      </c>
      <c r="G42" s="44">
        <f t="shared" si="3"/>
        <v>77.375999999999991</v>
      </c>
      <c r="H42" s="39">
        <v>5</v>
      </c>
      <c r="I42" s="37">
        <f t="shared" si="4"/>
        <v>77.375999999999991</v>
      </c>
      <c r="J42" s="47"/>
      <c r="K42" s="46"/>
      <c r="L42" s="39"/>
      <c r="M42" s="37"/>
      <c r="N42" s="47"/>
      <c r="O42" s="32"/>
    </row>
    <row r="43" spans="1:15" x14ac:dyDescent="0.25">
      <c r="A43" s="33">
        <v>31</v>
      </c>
      <c r="B43" s="42" t="s">
        <v>111</v>
      </c>
      <c r="C43" s="40"/>
      <c r="D43" s="36">
        <v>6</v>
      </c>
      <c r="E43" s="86">
        <v>69.784000000000006</v>
      </c>
      <c r="F43" s="18" t="s">
        <v>31</v>
      </c>
      <c r="G43" s="44">
        <f t="shared" si="3"/>
        <v>418.70400000000006</v>
      </c>
      <c r="H43" s="39">
        <v>6</v>
      </c>
      <c r="I43" s="37">
        <f t="shared" si="4"/>
        <v>418.70400000000006</v>
      </c>
      <c r="J43" s="47"/>
      <c r="K43" s="46"/>
      <c r="L43" s="39"/>
      <c r="M43" s="37"/>
      <c r="N43" s="47"/>
      <c r="O43" s="32"/>
    </row>
    <row r="44" spans="1:15" x14ac:dyDescent="0.25">
      <c r="A44" s="33">
        <v>32</v>
      </c>
      <c r="B44" s="42" t="s">
        <v>112</v>
      </c>
      <c r="C44" s="40"/>
      <c r="D44" s="36">
        <v>2</v>
      </c>
      <c r="E44" s="86">
        <v>12.74</v>
      </c>
      <c r="F44" s="18" t="s">
        <v>45</v>
      </c>
      <c r="G44" s="44">
        <f t="shared" si="3"/>
        <v>25.48</v>
      </c>
      <c r="H44" s="39">
        <v>2</v>
      </c>
      <c r="I44" s="37">
        <f t="shared" si="4"/>
        <v>25.48</v>
      </c>
      <c r="J44" s="47"/>
      <c r="K44" s="46"/>
      <c r="L44" s="39"/>
      <c r="M44" s="37"/>
      <c r="N44" s="47"/>
      <c r="O44" s="32"/>
    </row>
    <row r="45" spans="1:15" x14ac:dyDescent="0.25">
      <c r="A45" s="33">
        <v>33</v>
      </c>
      <c r="B45" s="42" t="s">
        <v>113</v>
      </c>
      <c r="C45" s="40"/>
      <c r="D45" s="36">
        <v>5</v>
      </c>
      <c r="E45" s="86">
        <v>7</v>
      </c>
      <c r="F45" s="18" t="s">
        <v>31</v>
      </c>
      <c r="G45" s="44">
        <f t="shared" si="3"/>
        <v>35</v>
      </c>
      <c r="H45" s="39">
        <v>5</v>
      </c>
      <c r="I45" s="37">
        <f t="shared" si="4"/>
        <v>35</v>
      </c>
      <c r="J45" s="47"/>
      <c r="K45" s="46"/>
      <c r="L45" s="39"/>
      <c r="M45" s="37"/>
      <c r="N45" s="47"/>
      <c r="O45" s="32"/>
    </row>
    <row r="46" spans="1:15" x14ac:dyDescent="0.25">
      <c r="A46" s="33">
        <v>34</v>
      </c>
      <c r="B46" s="42" t="s">
        <v>114</v>
      </c>
      <c r="C46" s="40"/>
      <c r="D46" s="36">
        <v>8</v>
      </c>
      <c r="E46" s="86">
        <v>10.3064</v>
      </c>
      <c r="F46" s="18" t="s">
        <v>31</v>
      </c>
      <c r="G46" s="44">
        <f t="shared" si="3"/>
        <v>82.4512</v>
      </c>
      <c r="H46" s="39">
        <v>5</v>
      </c>
      <c r="I46" s="37">
        <f t="shared" si="4"/>
        <v>51.531999999999996</v>
      </c>
      <c r="J46" s="47"/>
      <c r="K46" s="46"/>
      <c r="L46" s="39">
        <v>3</v>
      </c>
      <c r="M46" s="37">
        <f>L46*E46</f>
        <v>30.9192</v>
      </c>
      <c r="N46" s="47"/>
      <c r="O46" s="32"/>
    </row>
    <row r="47" spans="1:15" x14ac:dyDescent="0.25">
      <c r="A47" s="33">
        <v>35</v>
      </c>
      <c r="B47" s="42" t="s">
        <v>115</v>
      </c>
      <c r="C47" s="40"/>
      <c r="D47" s="36">
        <v>1</v>
      </c>
      <c r="E47" s="86">
        <v>250</v>
      </c>
      <c r="F47" s="18" t="s">
        <v>40</v>
      </c>
      <c r="G47" s="44">
        <f t="shared" si="3"/>
        <v>250</v>
      </c>
      <c r="H47" s="39">
        <v>1</v>
      </c>
      <c r="I47" s="37">
        <f t="shared" si="4"/>
        <v>250</v>
      </c>
      <c r="J47" s="47"/>
      <c r="K47" s="46"/>
      <c r="L47" s="39"/>
      <c r="M47" s="37"/>
      <c r="N47" s="47"/>
      <c r="O47" s="32"/>
    </row>
    <row r="48" spans="1:15" x14ac:dyDescent="0.25">
      <c r="A48" s="33">
        <v>36</v>
      </c>
      <c r="B48" s="42" t="s">
        <v>116</v>
      </c>
      <c r="C48" s="40"/>
      <c r="D48" s="36">
        <v>1</v>
      </c>
      <c r="E48" s="86">
        <v>250</v>
      </c>
      <c r="F48" s="18" t="s">
        <v>40</v>
      </c>
      <c r="G48" s="44">
        <f t="shared" si="3"/>
        <v>250</v>
      </c>
      <c r="H48" s="39">
        <v>1</v>
      </c>
      <c r="I48" s="37">
        <f t="shared" si="4"/>
        <v>250</v>
      </c>
      <c r="J48" s="47"/>
      <c r="K48" s="46"/>
      <c r="L48" s="39"/>
      <c r="M48" s="37"/>
      <c r="N48" s="47"/>
      <c r="O48" s="32"/>
    </row>
    <row r="49" spans="1:15" x14ac:dyDescent="0.25">
      <c r="A49" s="33">
        <v>37</v>
      </c>
      <c r="B49" s="42" t="s">
        <v>117</v>
      </c>
      <c r="C49" s="40"/>
      <c r="D49" s="36">
        <v>3</v>
      </c>
      <c r="E49" s="86">
        <v>19.7288</v>
      </c>
      <c r="F49" s="18" t="s">
        <v>118</v>
      </c>
      <c r="G49" s="44">
        <f t="shared" si="3"/>
        <v>59.186399999999999</v>
      </c>
      <c r="H49" s="39">
        <v>3</v>
      </c>
      <c r="I49" s="37">
        <f t="shared" si="4"/>
        <v>59.186399999999999</v>
      </c>
      <c r="J49" s="47"/>
      <c r="K49" s="46"/>
      <c r="L49" s="39"/>
      <c r="M49" s="37"/>
      <c r="N49" s="47"/>
      <c r="O49" s="32"/>
    </row>
    <row r="50" spans="1:15" x14ac:dyDescent="0.25">
      <c r="A50" s="33">
        <v>38</v>
      </c>
      <c r="B50" s="42" t="s">
        <v>119</v>
      </c>
      <c r="C50" s="40"/>
      <c r="D50" s="36">
        <v>25</v>
      </c>
      <c r="E50" s="86">
        <v>259.2</v>
      </c>
      <c r="F50" s="18" t="s">
        <v>57</v>
      </c>
      <c r="G50" s="44">
        <f t="shared" si="3"/>
        <v>6480</v>
      </c>
      <c r="H50" s="39">
        <v>15</v>
      </c>
      <c r="I50" s="37">
        <f t="shared" si="4"/>
        <v>3888</v>
      </c>
      <c r="J50" s="47"/>
      <c r="K50" s="46"/>
      <c r="L50" s="39">
        <v>10</v>
      </c>
      <c r="M50" s="37">
        <f t="shared" ref="M50:M58" si="5">L50*E50</f>
        <v>2592</v>
      </c>
      <c r="N50" s="47"/>
      <c r="O50" s="32"/>
    </row>
    <row r="51" spans="1:15" x14ac:dyDescent="0.25">
      <c r="A51" s="33">
        <v>39</v>
      </c>
      <c r="B51" s="42" t="s">
        <v>120</v>
      </c>
      <c r="C51" s="40"/>
      <c r="D51" s="36">
        <v>10</v>
      </c>
      <c r="E51" s="86">
        <v>259.2</v>
      </c>
      <c r="F51" s="18" t="s">
        <v>57</v>
      </c>
      <c r="G51" s="44">
        <f t="shared" si="3"/>
        <v>2592</v>
      </c>
      <c r="H51" s="39">
        <v>6</v>
      </c>
      <c r="I51" s="37">
        <f t="shared" si="4"/>
        <v>1555.1999999999998</v>
      </c>
      <c r="J51" s="47"/>
      <c r="K51" s="46"/>
      <c r="L51" s="39">
        <v>4</v>
      </c>
      <c r="M51" s="37">
        <f t="shared" si="5"/>
        <v>1036.8</v>
      </c>
      <c r="N51" s="47"/>
      <c r="O51" s="32"/>
    </row>
    <row r="52" spans="1:15" x14ac:dyDescent="0.25">
      <c r="A52" s="33">
        <v>40</v>
      </c>
      <c r="B52" s="42" t="s">
        <v>121</v>
      </c>
      <c r="C52" s="40"/>
      <c r="D52" s="36">
        <v>10</v>
      </c>
      <c r="E52" s="86">
        <v>259.2</v>
      </c>
      <c r="F52" s="18" t="s">
        <v>57</v>
      </c>
      <c r="G52" s="44">
        <f t="shared" si="3"/>
        <v>2592</v>
      </c>
      <c r="H52" s="39">
        <v>6</v>
      </c>
      <c r="I52" s="37">
        <f t="shared" si="4"/>
        <v>1555.1999999999998</v>
      </c>
      <c r="J52" s="47"/>
      <c r="K52" s="46"/>
      <c r="L52" s="39">
        <v>4</v>
      </c>
      <c r="M52" s="37">
        <f t="shared" si="5"/>
        <v>1036.8</v>
      </c>
      <c r="N52" s="47"/>
      <c r="O52" s="32"/>
    </row>
    <row r="53" spans="1:15" x14ac:dyDescent="0.25">
      <c r="A53" s="33">
        <v>41</v>
      </c>
      <c r="B53" s="42" t="s">
        <v>122</v>
      </c>
      <c r="C53" s="40"/>
      <c r="D53" s="36">
        <v>10</v>
      </c>
      <c r="E53" s="86">
        <v>259.2</v>
      </c>
      <c r="F53" s="18" t="s">
        <v>57</v>
      </c>
      <c r="G53" s="46">
        <f>E53*D53</f>
        <v>2592</v>
      </c>
      <c r="H53" s="39">
        <v>6</v>
      </c>
      <c r="I53" s="37">
        <f>H53*E53</f>
        <v>1555.1999999999998</v>
      </c>
      <c r="J53" s="47"/>
      <c r="K53" s="46"/>
      <c r="L53" s="39">
        <v>4</v>
      </c>
      <c r="M53" s="37">
        <f t="shared" si="5"/>
        <v>1036.8</v>
      </c>
      <c r="N53" s="47"/>
      <c r="O53" s="32"/>
    </row>
    <row r="54" spans="1:15" x14ac:dyDescent="0.25">
      <c r="A54" s="33">
        <v>42</v>
      </c>
      <c r="B54" s="41" t="s">
        <v>123</v>
      </c>
      <c r="C54" s="39"/>
      <c r="D54" s="35">
        <v>50</v>
      </c>
      <c r="E54" s="108">
        <v>5000</v>
      </c>
      <c r="F54" s="18" t="s">
        <v>45</v>
      </c>
      <c r="G54" s="46">
        <f t="shared" ref="G54:G72" si="6">E54*D54</f>
        <v>250000</v>
      </c>
      <c r="H54" s="39">
        <v>30</v>
      </c>
      <c r="I54" s="37">
        <f t="shared" ref="I54:I72" si="7">H54*E54</f>
        <v>150000</v>
      </c>
      <c r="J54" s="47"/>
      <c r="K54" s="46"/>
      <c r="L54" s="39">
        <v>20</v>
      </c>
      <c r="M54" s="37">
        <f t="shared" si="5"/>
        <v>100000</v>
      </c>
      <c r="N54" s="62"/>
      <c r="O54" s="32"/>
    </row>
    <row r="55" spans="1:15" x14ac:dyDescent="0.25">
      <c r="A55" s="33">
        <v>43</v>
      </c>
      <c r="B55" s="41" t="s">
        <v>124</v>
      </c>
      <c r="C55" s="40"/>
      <c r="D55" s="36">
        <v>20</v>
      </c>
      <c r="E55" s="86">
        <v>5000</v>
      </c>
      <c r="F55" s="18" t="s">
        <v>45</v>
      </c>
      <c r="G55" s="46">
        <f t="shared" si="6"/>
        <v>100000</v>
      </c>
      <c r="H55" s="39">
        <v>15</v>
      </c>
      <c r="I55" s="37">
        <f t="shared" si="7"/>
        <v>75000</v>
      </c>
      <c r="J55" s="47"/>
      <c r="K55" s="46"/>
      <c r="L55" s="39">
        <v>5</v>
      </c>
      <c r="M55" s="37">
        <f t="shared" si="5"/>
        <v>25000</v>
      </c>
      <c r="N55" s="47"/>
      <c r="O55" s="32"/>
    </row>
    <row r="56" spans="1:15" x14ac:dyDescent="0.25">
      <c r="A56" s="33">
        <v>44</v>
      </c>
      <c r="B56" s="42" t="s">
        <v>125</v>
      </c>
      <c r="C56" s="40"/>
      <c r="D56" s="36">
        <v>12</v>
      </c>
      <c r="E56" s="86">
        <v>2250</v>
      </c>
      <c r="F56" s="18" t="s">
        <v>45</v>
      </c>
      <c r="G56" s="46">
        <f t="shared" si="6"/>
        <v>27000</v>
      </c>
      <c r="H56" s="39">
        <v>8</v>
      </c>
      <c r="I56" s="37">
        <f t="shared" si="7"/>
        <v>18000</v>
      </c>
      <c r="J56" s="47"/>
      <c r="K56" s="46"/>
      <c r="L56" s="39">
        <v>4</v>
      </c>
      <c r="M56" s="37">
        <f t="shared" si="5"/>
        <v>9000</v>
      </c>
      <c r="N56" s="47"/>
      <c r="O56" s="32"/>
    </row>
    <row r="57" spans="1:15" x14ac:dyDescent="0.25">
      <c r="A57" s="33">
        <v>45</v>
      </c>
      <c r="B57" s="42" t="s">
        <v>126</v>
      </c>
      <c r="C57" s="40"/>
      <c r="D57" s="83">
        <v>2500</v>
      </c>
      <c r="E57" s="86">
        <v>25</v>
      </c>
      <c r="F57" s="18" t="s">
        <v>31</v>
      </c>
      <c r="G57" s="46">
        <f t="shared" si="6"/>
        <v>62500</v>
      </c>
      <c r="H57" s="84">
        <v>1500</v>
      </c>
      <c r="I57" s="37">
        <f t="shared" si="7"/>
        <v>37500</v>
      </c>
      <c r="J57" s="47"/>
      <c r="K57" s="46"/>
      <c r="L57" s="84">
        <v>1000</v>
      </c>
      <c r="M57" s="37">
        <f t="shared" si="5"/>
        <v>25000</v>
      </c>
      <c r="N57" s="47"/>
      <c r="O57" s="32"/>
    </row>
    <row r="58" spans="1:15" x14ac:dyDescent="0.25">
      <c r="A58" s="33">
        <v>46</v>
      </c>
      <c r="B58" s="82" t="s">
        <v>127</v>
      </c>
      <c r="C58" s="40"/>
      <c r="D58" s="85">
        <v>2500</v>
      </c>
      <c r="E58" s="86">
        <v>25</v>
      </c>
      <c r="F58" s="18" t="s">
        <v>31</v>
      </c>
      <c r="G58" s="46">
        <f t="shared" si="6"/>
        <v>62500</v>
      </c>
      <c r="H58" s="84">
        <v>1500</v>
      </c>
      <c r="I58" s="37">
        <f t="shared" si="7"/>
        <v>37500</v>
      </c>
      <c r="J58" s="47"/>
      <c r="K58" s="46"/>
      <c r="L58" s="84">
        <v>1000</v>
      </c>
      <c r="M58" s="37">
        <f t="shared" si="5"/>
        <v>25000</v>
      </c>
      <c r="N58" s="47"/>
      <c r="O58" s="32"/>
    </row>
    <row r="59" spans="1:15" x14ac:dyDescent="0.25">
      <c r="A59" s="33">
        <v>47</v>
      </c>
      <c r="B59" s="42" t="s">
        <v>128</v>
      </c>
      <c r="C59" s="39"/>
      <c r="D59" s="36">
        <v>2</v>
      </c>
      <c r="E59" s="86"/>
      <c r="F59" s="18" t="s">
        <v>31</v>
      </c>
      <c r="G59" s="46"/>
      <c r="H59" s="39">
        <v>2</v>
      </c>
      <c r="I59" s="37"/>
      <c r="J59" s="47"/>
      <c r="K59" s="46"/>
      <c r="L59" s="39"/>
      <c r="M59" s="37"/>
      <c r="N59" s="47"/>
      <c r="O59" s="32"/>
    </row>
    <row r="60" spans="1:15" x14ac:dyDescent="0.25">
      <c r="A60" s="33">
        <v>48</v>
      </c>
      <c r="B60" s="42" t="s">
        <v>129</v>
      </c>
      <c r="C60" s="40"/>
      <c r="D60" s="36">
        <v>1</v>
      </c>
      <c r="E60" s="86">
        <v>350</v>
      </c>
      <c r="F60" s="18" t="s">
        <v>32</v>
      </c>
      <c r="G60" s="46">
        <f t="shared" si="6"/>
        <v>350</v>
      </c>
      <c r="H60" s="39">
        <v>1</v>
      </c>
      <c r="I60" s="37">
        <f t="shared" si="7"/>
        <v>350</v>
      </c>
      <c r="J60" s="47"/>
      <c r="K60" s="46"/>
      <c r="L60" s="39"/>
      <c r="M60" s="37"/>
      <c r="N60" s="47"/>
      <c r="O60" s="32"/>
    </row>
    <row r="61" spans="1:15" x14ac:dyDescent="0.25">
      <c r="A61" s="33">
        <v>49</v>
      </c>
      <c r="B61" s="42" t="s">
        <v>130</v>
      </c>
      <c r="C61" s="40"/>
      <c r="D61" s="36">
        <v>2</v>
      </c>
      <c r="E61" s="86">
        <v>23.587199999999999</v>
      </c>
      <c r="F61" s="18" t="s">
        <v>31</v>
      </c>
      <c r="G61" s="46">
        <f t="shared" si="6"/>
        <v>47.174399999999999</v>
      </c>
      <c r="H61" s="39">
        <v>2</v>
      </c>
      <c r="I61" s="37">
        <f t="shared" si="7"/>
        <v>47.174399999999999</v>
      </c>
      <c r="J61" s="47"/>
      <c r="K61" s="46"/>
      <c r="L61" s="39"/>
      <c r="M61" s="37"/>
      <c r="N61" s="47"/>
      <c r="O61" s="32"/>
    </row>
    <row r="62" spans="1:15" x14ac:dyDescent="0.25">
      <c r="A62" s="33">
        <v>50</v>
      </c>
      <c r="B62" s="42" t="s">
        <v>131</v>
      </c>
      <c r="C62" s="40"/>
      <c r="D62" s="36">
        <v>5</v>
      </c>
      <c r="E62" s="86">
        <v>41.6</v>
      </c>
      <c r="F62" s="18" t="s">
        <v>57</v>
      </c>
      <c r="G62" s="46">
        <f t="shared" si="6"/>
        <v>208</v>
      </c>
      <c r="H62" s="39">
        <v>5</v>
      </c>
      <c r="I62" s="37">
        <f t="shared" si="7"/>
        <v>208</v>
      </c>
      <c r="J62" s="47"/>
      <c r="K62" s="46"/>
      <c r="L62" s="39"/>
      <c r="M62" s="37"/>
      <c r="N62" s="47"/>
      <c r="O62" s="32"/>
    </row>
    <row r="63" spans="1:15" x14ac:dyDescent="0.25">
      <c r="A63" s="33">
        <v>51</v>
      </c>
      <c r="B63" s="42" t="s">
        <v>132</v>
      </c>
      <c r="C63" s="40"/>
      <c r="D63" s="36">
        <v>3</v>
      </c>
      <c r="E63" s="86">
        <v>35</v>
      </c>
      <c r="F63" s="18" t="s">
        <v>57</v>
      </c>
      <c r="G63" s="46">
        <f t="shared" si="6"/>
        <v>105</v>
      </c>
      <c r="H63" s="39">
        <v>3</v>
      </c>
      <c r="I63" s="37">
        <f t="shared" si="7"/>
        <v>105</v>
      </c>
      <c r="J63" s="47"/>
      <c r="K63" s="46"/>
      <c r="L63" s="39"/>
      <c r="M63" s="37"/>
      <c r="N63" s="47"/>
      <c r="O63" s="32"/>
    </row>
    <row r="64" spans="1:15" x14ac:dyDescent="0.25">
      <c r="A64" s="33">
        <v>52</v>
      </c>
      <c r="B64" s="42" t="s">
        <v>133</v>
      </c>
      <c r="C64" s="40"/>
      <c r="D64" s="36">
        <v>1</v>
      </c>
      <c r="E64" s="86">
        <v>75</v>
      </c>
      <c r="F64" s="18" t="s">
        <v>101</v>
      </c>
      <c r="G64" s="46">
        <f t="shared" si="6"/>
        <v>75</v>
      </c>
      <c r="H64" s="39">
        <v>1</v>
      </c>
      <c r="I64" s="37">
        <f t="shared" si="7"/>
        <v>75</v>
      </c>
      <c r="J64" s="47"/>
      <c r="K64" s="46"/>
      <c r="L64" s="39"/>
      <c r="M64" s="37"/>
      <c r="N64" s="47"/>
      <c r="O64" s="32"/>
    </row>
    <row r="65" spans="1:15" x14ac:dyDescent="0.25">
      <c r="A65" s="33">
        <v>53</v>
      </c>
      <c r="B65" s="42" t="s">
        <v>134</v>
      </c>
      <c r="C65" s="40"/>
      <c r="D65" s="36">
        <v>1</v>
      </c>
      <c r="E65" s="86">
        <v>75</v>
      </c>
      <c r="F65" s="18" t="s">
        <v>101</v>
      </c>
      <c r="G65" s="46">
        <f t="shared" si="6"/>
        <v>75</v>
      </c>
      <c r="H65" s="39">
        <v>1</v>
      </c>
      <c r="I65" s="37">
        <f t="shared" si="7"/>
        <v>75</v>
      </c>
      <c r="J65" s="47"/>
      <c r="K65" s="46"/>
      <c r="L65" s="39"/>
      <c r="M65" s="37"/>
      <c r="N65" s="47"/>
      <c r="O65" s="32"/>
    </row>
    <row r="66" spans="1:15" x14ac:dyDescent="0.25">
      <c r="A66" s="33">
        <v>54</v>
      </c>
      <c r="B66" s="42" t="s">
        <v>135</v>
      </c>
      <c r="C66" s="40"/>
      <c r="D66" s="36">
        <v>1</v>
      </c>
      <c r="E66" s="86">
        <v>35</v>
      </c>
      <c r="F66" s="18" t="s">
        <v>101</v>
      </c>
      <c r="G66" s="46">
        <f t="shared" si="6"/>
        <v>35</v>
      </c>
      <c r="H66" s="39">
        <v>1</v>
      </c>
      <c r="I66" s="37">
        <f t="shared" si="7"/>
        <v>35</v>
      </c>
      <c r="J66" s="47"/>
      <c r="K66" s="46"/>
      <c r="L66" s="39"/>
      <c r="M66" s="37"/>
      <c r="N66" s="47"/>
      <c r="O66" s="32"/>
    </row>
    <row r="67" spans="1:15" x14ac:dyDescent="0.25">
      <c r="A67" s="33">
        <v>55</v>
      </c>
      <c r="B67" s="42" t="s">
        <v>136</v>
      </c>
      <c r="C67" s="40"/>
      <c r="D67" s="36">
        <v>3</v>
      </c>
      <c r="E67" s="86">
        <v>30.576000000000001</v>
      </c>
      <c r="F67" s="18" t="s">
        <v>31</v>
      </c>
      <c r="G67" s="46">
        <f t="shared" si="6"/>
        <v>91.728000000000009</v>
      </c>
      <c r="H67" s="39">
        <v>3</v>
      </c>
      <c r="I67" s="37">
        <f t="shared" si="7"/>
        <v>91.728000000000009</v>
      </c>
      <c r="J67" s="47"/>
      <c r="K67" s="46"/>
      <c r="L67" s="39"/>
      <c r="M67" s="37"/>
      <c r="N67" s="47"/>
      <c r="O67" s="32"/>
    </row>
    <row r="68" spans="1:15" x14ac:dyDescent="0.25">
      <c r="A68" s="33">
        <v>56</v>
      </c>
      <c r="B68" s="42" t="s">
        <v>137</v>
      </c>
      <c r="C68" s="40"/>
      <c r="D68" s="36">
        <v>3</v>
      </c>
      <c r="E68" s="86">
        <v>130</v>
      </c>
      <c r="F68" s="18" t="s">
        <v>31</v>
      </c>
      <c r="G68" s="46">
        <f t="shared" si="6"/>
        <v>390</v>
      </c>
      <c r="H68" s="39">
        <v>3</v>
      </c>
      <c r="I68" s="37">
        <f t="shared" si="7"/>
        <v>390</v>
      </c>
      <c r="J68" s="47"/>
      <c r="K68" s="46"/>
      <c r="L68" s="39"/>
      <c r="M68" s="37"/>
      <c r="N68" s="47"/>
      <c r="O68" s="32"/>
    </row>
    <row r="69" spans="1:15" x14ac:dyDescent="0.25">
      <c r="A69" s="33">
        <v>57</v>
      </c>
      <c r="B69" s="42" t="s">
        <v>138</v>
      </c>
      <c r="C69" s="40"/>
      <c r="D69" s="36">
        <v>1</v>
      </c>
      <c r="E69" s="86"/>
      <c r="F69" s="18" t="s">
        <v>139</v>
      </c>
      <c r="G69" s="46">
        <f t="shared" si="6"/>
        <v>0</v>
      </c>
      <c r="H69" s="39">
        <v>1</v>
      </c>
      <c r="I69" s="37">
        <f t="shared" si="7"/>
        <v>0</v>
      </c>
      <c r="J69" s="47"/>
      <c r="K69" s="46"/>
      <c r="L69" s="39"/>
      <c r="M69" s="37"/>
      <c r="N69" s="47"/>
      <c r="O69" s="32"/>
    </row>
    <row r="70" spans="1:15" x14ac:dyDescent="0.25">
      <c r="A70" s="33">
        <v>58</v>
      </c>
      <c r="B70" s="42" t="s">
        <v>140</v>
      </c>
      <c r="C70" s="40"/>
      <c r="D70" s="36">
        <v>2</v>
      </c>
      <c r="E70" s="86">
        <f>145.6+110.24</f>
        <v>255.83999999999997</v>
      </c>
      <c r="F70" s="18" t="s">
        <v>31</v>
      </c>
      <c r="G70" s="46">
        <f t="shared" si="6"/>
        <v>511.67999999999995</v>
      </c>
      <c r="H70" s="39">
        <v>2</v>
      </c>
      <c r="I70" s="37">
        <f t="shared" si="7"/>
        <v>511.67999999999995</v>
      </c>
      <c r="J70" s="47"/>
      <c r="K70" s="46"/>
      <c r="L70" s="39"/>
      <c r="M70" s="37"/>
      <c r="N70" s="47"/>
      <c r="O70" s="32"/>
    </row>
    <row r="71" spans="1:15" x14ac:dyDescent="0.25">
      <c r="A71" s="33">
        <v>59</v>
      </c>
      <c r="B71" s="42" t="s">
        <v>141</v>
      </c>
      <c r="C71" s="40"/>
      <c r="D71" s="36">
        <v>5</v>
      </c>
      <c r="E71" s="86"/>
      <c r="F71" s="18" t="s">
        <v>142</v>
      </c>
      <c r="G71" s="46">
        <f t="shared" si="6"/>
        <v>0</v>
      </c>
      <c r="H71" s="39">
        <v>5</v>
      </c>
      <c r="I71" s="37">
        <f t="shared" si="7"/>
        <v>0</v>
      </c>
      <c r="J71" s="47"/>
      <c r="K71" s="46"/>
      <c r="L71" s="39"/>
      <c r="M71" s="37"/>
      <c r="N71" s="47"/>
      <c r="O71" s="32"/>
    </row>
    <row r="72" spans="1:15" x14ac:dyDescent="0.25">
      <c r="A72" s="33">
        <v>60</v>
      </c>
      <c r="B72" s="42" t="s">
        <v>143</v>
      </c>
      <c r="C72" s="40"/>
      <c r="D72" s="36">
        <v>3</v>
      </c>
      <c r="E72" s="86"/>
      <c r="F72" s="18" t="s">
        <v>142</v>
      </c>
      <c r="G72" s="46">
        <f t="shared" si="6"/>
        <v>0</v>
      </c>
      <c r="H72" s="39">
        <v>3</v>
      </c>
      <c r="I72" s="37">
        <f t="shared" si="7"/>
        <v>0</v>
      </c>
      <c r="J72" s="47"/>
      <c r="K72" s="46"/>
      <c r="L72" s="39"/>
      <c r="M72" s="37"/>
      <c r="N72" s="47"/>
      <c r="O72" s="32"/>
    </row>
    <row r="73" spans="1:15" x14ac:dyDescent="0.25">
      <c r="A73" s="33">
        <v>61</v>
      </c>
      <c r="B73" s="42" t="s">
        <v>144</v>
      </c>
      <c r="C73" s="40"/>
      <c r="D73" s="36">
        <v>2</v>
      </c>
      <c r="E73" s="86"/>
      <c r="F73" s="18" t="s">
        <v>31</v>
      </c>
      <c r="G73" s="46">
        <f>E73*D73</f>
        <v>0</v>
      </c>
      <c r="H73" s="39">
        <v>2</v>
      </c>
      <c r="I73" s="37">
        <f>H73*E73</f>
        <v>0</v>
      </c>
      <c r="J73" s="47"/>
      <c r="K73" s="46"/>
      <c r="L73" s="39"/>
      <c r="M73" s="37"/>
      <c r="N73" s="47"/>
      <c r="O73" s="32"/>
    </row>
    <row r="74" spans="1:15" x14ac:dyDescent="0.25">
      <c r="A74" s="33">
        <v>62</v>
      </c>
      <c r="B74" s="41" t="s">
        <v>145</v>
      </c>
      <c r="C74" s="39"/>
      <c r="D74" s="35">
        <v>3</v>
      </c>
      <c r="E74" s="108">
        <v>1911</v>
      </c>
      <c r="F74" s="18" t="s">
        <v>31</v>
      </c>
      <c r="G74" s="46">
        <f>E74*D74</f>
        <v>5733</v>
      </c>
      <c r="H74" s="39">
        <v>3</v>
      </c>
      <c r="I74" s="37">
        <f>H74*E74</f>
        <v>5733</v>
      </c>
      <c r="J74" s="47"/>
      <c r="K74" s="46"/>
      <c r="L74" s="39"/>
      <c r="M74" s="37"/>
      <c r="N74" s="62"/>
      <c r="O74" s="32"/>
    </row>
    <row r="75" spans="1:15" x14ac:dyDescent="0.25">
      <c r="A75" s="33"/>
      <c r="B75" s="42"/>
      <c r="C75" s="40"/>
      <c r="D75" s="36"/>
      <c r="E75" s="45"/>
      <c r="F75" s="18"/>
      <c r="G75" s="46"/>
      <c r="H75" s="39"/>
      <c r="I75" s="37"/>
      <c r="J75" s="47"/>
      <c r="K75" s="46"/>
      <c r="L75" s="39"/>
      <c r="M75" s="37"/>
      <c r="N75" s="47"/>
      <c r="O75" s="32"/>
    </row>
    <row r="76" spans="1:15" x14ac:dyDescent="0.25">
      <c r="A76" s="33"/>
      <c r="B76" s="107" t="s">
        <v>147</v>
      </c>
      <c r="C76" s="40"/>
      <c r="D76" s="36"/>
      <c r="E76" s="45"/>
      <c r="F76" s="18"/>
      <c r="G76" s="46"/>
      <c r="H76" s="39"/>
      <c r="I76" s="37"/>
      <c r="J76" s="47"/>
      <c r="K76" s="46"/>
      <c r="L76" s="39"/>
      <c r="M76" s="37"/>
      <c r="N76" s="47"/>
      <c r="O76" s="32"/>
    </row>
    <row r="77" spans="1:15" x14ac:dyDescent="0.25">
      <c r="A77" s="33"/>
      <c r="B77" s="107" t="s">
        <v>148</v>
      </c>
      <c r="C77" s="40"/>
      <c r="D77" s="36"/>
      <c r="E77" s="45"/>
      <c r="F77" s="18"/>
      <c r="G77" s="46"/>
      <c r="H77" s="39"/>
      <c r="I77" s="37"/>
      <c r="J77" s="47"/>
      <c r="K77" s="46"/>
      <c r="L77" s="39"/>
      <c r="M77" s="37"/>
      <c r="N77" s="47"/>
      <c r="O77" s="32"/>
    </row>
    <row r="78" spans="1:15" x14ac:dyDescent="0.25">
      <c r="A78" s="33">
        <v>63</v>
      </c>
      <c r="B78" s="42" t="s">
        <v>149</v>
      </c>
      <c r="C78" s="40"/>
      <c r="D78" s="36">
        <v>20</v>
      </c>
      <c r="E78" s="86">
        <v>129.97919999999999</v>
      </c>
      <c r="F78" s="18" t="s">
        <v>40</v>
      </c>
      <c r="G78" s="46">
        <f t="shared" ref="G78:G83" si="8">E78*D78</f>
        <v>2599.5839999999998</v>
      </c>
      <c r="H78" s="39">
        <v>10</v>
      </c>
      <c r="I78" s="37">
        <f t="shared" ref="I78:I83" si="9">H78*E78</f>
        <v>1299.7919999999999</v>
      </c>
      <c r="J78" s="47"/>
      <c r="K78" s="46"/>
      <c r="L78" s="39">
        <v>10</v>
      </c>
      <c r="M78" s="37">
        <f>L78*E78</f>
        <v>1299.7919999999999</v>
      </c>
      <c r="N78" s="47"/>
      <c r="O78" s="32"/>
    </row>
    <row r="79" spans="1:15" x14ac:dyDescent="0.25">
      <c r="A79" s="33">
        <v>64</v>
      </c>
      <c r="B79" s="42" t="s">
        <v>150</v>
      </c>
      <c r="C79" s="40"/>
      <c r="D79" s="36">
        <v>15</v>
      </c>
      <c r="E79" s="86">
        <v>114.51439999999999</v>
      </c>
      <c r="F79" s="18" t="s">
        <v>40</v>
      </c>
      <c r="G79" s="46">
        <f t="shared" si="8"/>
        <v>1717.7159999999999</v>
      </c>
      <c r="H79" s="39">
        <v>8</v>
      </c>
      <c r="I79" s="37">
        <f t="shared" si="9"/>
        <v>916.11519999999996</v>
      </c>
      <c r="J79" s="47"/>
      <c r="K79" s="46"/>
      <c r="L79" s="39">
        <v>7</v>
      </c>
      <c r="M79" s="37">
        <f>L79*E79</f>
        <v>801.60079999999994</v>
      </c>
      <c r="N79" s="47"/>
      <c r="O79" s="32"/>
    </row>
    <row r="80" spans="1:15" x14ac:dyDescent="0.25">
      <c r="A80" s="33">
        <v>65</v>
      </c>
      <c r="B80" s="42" t="s">
        <v>151</v>
      </c>
      <c r="C80" s="40"/>
      <c r="D80" s="36">
        <v>4</v>
      </c>
      <c r="E80" s="86">
        <v>101.92</v>
      </c>
      <c r="F80" s="18" t="s">
        <v>31</v>
      </c>
      <c r="G80" s="46">
        <f t="shared" si="8"/>
        <v>407.68</v>
      </c>
      <c r="H80" s="39">
        <v>2</v>
      </c>
      <c r="I80" s="37">
        <f t="shared" si="9"/>
        <v>203.84</v>
      </c>
      <c r="J80" s="47"/>
      <c r="K80" s="46"/>
      <c r="L80" s="39">
        <v>2</v>
      </c>
      <c r="M80" s="37">
        <f>L80*E80</f>
        <v>203.84</v>
      </c>
      <c r="N80" s="47"/>
      <c r="O80" s="32"/>
    </row>
    <row r="81" spans="1:15" x14ac:dyDescent="0.25">
      <c r="A81" s="33">
        <v>66</v>
      </c>
      <c r="B81" s="42" t="s">
        <v>68</v>
      </c>
      <c r="C81" s="40"/>
      <c r="D81" s="36">
        <v>2</v>
      </c>
      <c r="E81" s="86">
        <v>82.16</v>
      </c>
      <c r="F81" s="18" t="s">
        <v>31</v>
      </c>
      <c r="G81" s="46">
        <f t="shared" si="8"/>
        <v>164.32</v>
      </c>
      <c r="H81" s="39">
        <v>2</v>
      </c>
      <c r="I81" s="37">
        <f t="shared" si="9"/>
        <v>164.32</v>
      </c>
      <c r="J81" s="47"/>
      <c r="K81" s="46"/>
      <c r="L81" s="39"/>
      <c r="M81" s="37"/>
      <c r="N81" s="47"/>
      <c r="O81" s="32"/>
    </row>
    <row r="82" spans="1:15" x14ac:dyDescent="0.25">
      <c r="A82" s="33">
        <v>67</v>
      </c>
      <c r="B82" s="42" t="s">
        <v>152</v>
      </c>
      <c r="C82" s="40"/>
      <c r="D82" s="36">
        <v>4</v>
      </c>
      <c r="E82" s="86">
        <v>20.6752</v>
      </c>
      <c r="F82" s="18" t="s">
        <v>45</v>
      </c>
      <c r="G82" s="46">
        <f t="shared" si="8"/>
        <v>82.700800000000001</v>
      </c>
      <c r="H82" s="39">
        <v>4</v>
      </c>
      <c r="I82" s="37">
        <f t="shared" si="9"/>
        <v>82.700800000000001</v>
      </c>
      <c r="J82" s="47"/>
      <c r="K82" s="46"/>
      <c r="L82" s="39"/>
      <c r="M82" s="37"/>
      <c r="N82" s="47"/>
      <c r="O82" s="32"/>
    </row>
    <row r="83" spans="1:15" x14ac:dyDescent="0.25">
      <c r="A83" s="33">
        <v>68</v>
      </c>
      <c r="B83" s="41" t="s">
        <v>153</v>
      </c>
      <c r="C83" s="39"/>
      <c r="D83" s="35">
        <v>2</v>
      </c>
      <c r="E83" s="108">
        <v>80</v>
      </c>
      <c r="F83" s="18" t="s">
        <v>31</v>
      </c>
      <c r="G83" s="44">
        <f t="shared" si="8"/>
        <v>160</v>
      </c>
      <c r="H83" s="39">
        <v>2</v>
      </c>
      <c r="I83" s="37">
        <f t="shared" si="9"/>
        <v>160</v>
      </c>
      <c r="J83" s="47"/>
      <c r="K83" s="46"/>
      <c r="L83" s="39"/>
      <c r="M83" s="37"/>
      <c r="N83" s="62"/>
      <c r="O83" s="32"/>
    </row>
    <row r="84" spans="1:15" x14ac:dyDescent="0.25">
      <c r="A84" s="33">
        <v>69</v>
      </c>
      <c r="B84" s="41" t="s">
        <v>36</v>
      </c>
      <c r="C84" s="40"/>
      <c r="D84" s="36">
        <v>2</v>
      </c>
      <c r="E84" s="86">
        <v>131.95519999999999</v>
      </c>
      <c r="F84" s="18" t="s">
        <v>31</v>
      </c>
      <c r="G84" s="44">
        <f t="shared" ref="G84:G89" si="10">E84*D84</f>
        <v>263.91039999999998</v>
      </c>
      <c r="H84" s="39">
        <v>2</v>
      </c>
      <c r="I84" s="37">
        <f t="shared" ref="I84:I89" si="11">H84*E84</f>
        <v>263.91039999999998</v>
      </c>
      <c r="J84" s="47"/>
      <c r="K84" s="46"/>
      <c r="L84" s="39"/>
      <c r="M84" s="37"/>
      <c r="N84" s="47"/>
      <c r="O84" s="32"/>
    </row>
    <row r="85" spans="1:15" x14ac:dyDescent="0.25">
      <c r="A85" s="33">
        <v>70</v>
      </c>
      <c r="B85" s="42" t="s">
        <v>154</v>
      </c>
      <c r="C85" s="40"/>
      <c r="D85" s="36">
        <v>4</v>
      </c>
      <c r="E85" s="86">
        <v>100</v>
      </c>
      <c r="F85" s="18" t="s">
        <v>45</v>
      </c>
      <c r="G85" s="44">
        <f t="shared" si="10"/>
        <v>400</v>
      </c>
      <c r="H85" s="39">
        <v>4</v>
      </c>
      <c r="I85" s="37">
        <f t="shared" si="11"/>
        <v>400</v>
      </c>
      <c r="J85" s="47"/>
      <c r="K85" s="46"/>
      <c r="L85" s="39"/>
      <c r="M85" s="37"/>
      <c r="N85" s="47"/>
      <c r="O85" s="32"/>
    </row>
    <row r="86" spans="1:15" x14ac:dyDescent="0.25">
      <c r="A86" s="33">
        <v>71</v>
      </c>
      <c r="B86" s="42" t="s">
        <v>155</v>
      </c>
      <c r="C86" s="40"/>
      <c r="D86" s="83">
        <v>100</v>
      </c>
      <c r="E86" s="86">
        <v>2.91</v>
      </c>
      <c r="F86" s="18" t="s">
        <v>31</v>
      </c>
      <c r="G86" s="44">
        <f t="shared" si="10"/>
        <v>291</v>
      </c>
      <c r="H86" s="84">
        <v>50</v>
      </c>
      <c r="I86" s="37">
        <f t="shared" si="11"/>
        <v>145.5</v>
      </c>
      <c r="J86" s="47"/>
      <c r="K86" s="46"/>
      <c r="L86" s="84">
        <v>50</v>
      </c>
      <c r="M86" s="37">
        <f>L86*E86</f>
        <v>145.5</v>
      </c>
      <c r="N86" s="47"/>
      <c r="O86" s="32"/>
    </row>
    <row r="87" spans="1:15" x14ac:dyDescent="0.25">
      <c r="A87" s="33">
        <v>72</v>
      </c>
      <c r="B87" s="82" t="s">
        <v>156</v>
      </c>
      <c r="C87" s="40"/>
      <c r="D87" s="85">
        <v>100</v>
      </c>
      <c r="E87" s="86">
        <v>5.18</v>
      </c>
      <c r="F87" s="18" t="s">
        <v>31</v>
      </c>
      <c r="G87" s="44">
        <f t="shared" si="10"/>
        <v>518</v>
      </c>
      <c r="H87" s="84">
        <v>50</v>
      </c>
      <c r="I87" s="37">
        <f t="shared" si="11"/>
        <v>259</v>
      </c>
      <c r="J87" s="47"/>
      <c r="K87" s="46"/>
      <c r="L87" s="84">
        <v>50</v>
      </c>
      <c r="M87" s="37">
        <f>L87*E87</f>
        <v>259</v>
      </c>
      <c r="N87" s="47"/>
      <c r="O87" s="32"/>
    </row>
    <row r="88" spans="1:15" x14ac:dyDescent="0.25">
      <c r="A88" s="33">
        <v>73</v>
      </c>
      <c r="B88" s="42" t="s">
        <v>157</v>
      </c>
      <c r="C88" s="39"/>
      <c r="D88" s="36">
        <v>44</v>
      </c>
      <c r="E88" s="86">
        <v>12.41</v>
      </c>
      <c r="F88" s="18" t="s">
        <v>31</v>
      </c>
      <c r="G88" s="44">
        <f t="shared" si="10"/>
        <v>546.04</v>
      </c>
      <c r="H88" s="39">
        <v>44</v>
      </c>
      <c r="I88" s="37">
        <f t="shared" si="11"/>
        <v>546.04</v>
      </c>
      <c r="J88" s="47"/>
      <c r="K88" s="46"/>
      <c r="L88" s="39"/>
      <c r="M88" s="37"/>
      <c r="N88" s="47"/>
      <c r="O88" s="32"/>
    </row>
    <row r="89" spans="1:15" x14ac:dyDescent="0.25">
      <c r="A89" s="33">
        <v>74</v>
      </c>
      <c r="B89" s="42" t="s">
        <v>158</v>
      </c>
      <c r="C89" s="40"/>
      <c r="D89" s="36">
        <v>1</v>
      </c>
      <c r="E89" s="86">
        <v>415.33</v>
      </c>
      <c r="F89" s="18" t="s">
        <v>45</v>
      </c>
      <c r="G89" s="44">
        <f t="shared" si="10"/>
        <v>415.33</v>
      </c>
      <c r="H89" s="39">
        <v>1</v>
      </c>
      <c r="I89" s="37">
        <f t="shared" si="11"/>
        <v>415.33</v>
      </c>
      <c r="J89" s="47"/>
      <c r="K89" s="46"/>
      <c r="L89" s="39"/>
      <c r="M89" s="37"/>
      <c r="N89" s="47"/>
      <c r="O89" s="32"/>
    </row>
    <row r="90" spans="1:15" x14ac:dyDescent="0.25">
      <c r="A90" s="63"/>
      <c r="B90" s="64"/>
      <c r="C90" s="65"/>
      <c r="D90" s="66"/>
      <c r="E90" s="67"/>
      <c r="F90" s="68"/>
      <c r="G90" s="69"/>
      <c r="H90" s="70"/>
      <c r="I90" s="71"/>
      <c r="J90" s="72"/>
      <c r="K90" s="69"/>
      <c r="L90" s="70"/>
      <c r="M90" s="71"/>
      <c r="N90" s="72"/>
      <c r="O90" s="73"/>
    </row>
    <row r="91" spans="1:15" x14ac:dyDescent="0.25">
      <c r="A91" s="63"/>
      <c r="B91" s="328" t="s">
        <v>1519</v>
      </c>
      <c r="C91" s="65"/>
      <c r="D91" s="66"/>
      <c r="E91" s="67"/>
      <c r="F91" s="68"/>
      <c r="G91" s="69"/>
      <c r="H91" s="70"/>
      <c r="I91" s="71"/>
      <c r="J91" s="72"/>
      <c r="K91" s="69"/>
      <c r="L91" s="70"/>
      <c r="M91" s="71"/>
      <c r="N91" s="72"/>
      <c r="O91" s="73"/>
    </row>
    <row r="92" spans="1:15" x14ac:dyDescent="0.25">
      <c r="A92" s="94">
        <v>75</v>
      </c>
      <c r="B92" s="64" t="s">
        <v>132</v>
      </c>
      <c r="C92" s="65"/>
      <c r="D92" s="66"/>
      <c r="E92" s="67"/>
      <c r="F92" s="68"/>
      <c r="G92" s="69"/>
      <c r="H92" s="70"/>
      <c r="I92" s="71"/>
      <c r="J92" s="72"/>
      <c r="K92" s="69"/>
      <c r="L92" s="70"/>
      <c r="M92" s="71"/>
      <c r="N92" s="72"/>
      <c r="O92" s="73"/>
    </row>
    <row r="93" spans="1:15" x14ac:dyDescent="0.25">
      <c r="A93" s="94">
        <v>76</v>
      </c>
      <c r="B93" s="64" t="s">
        <v>1520</v>
      </c>
      <c r="C93" s="65"/>
      <c r="D93" s="66"/>
      <c r="E93" s="67"/>
      <c r="F93" s="68"/>
      <c r="G93" s="69"/>
      <c r="H93" s="70"/>
      <c r="I93" s="71"/>
      <c r="J93" s="72"/>
      <c r="K93" s="69"/>
      <c r="L93" s="70"/>
      <c r="M93" s="71"/>
      <c r="N93" s="72"/>
      <c r="O93" s="73"/>
    </row>
    <row r="94" spans="1:15" x14ac:dyDescent="0.25">
      <c r="A94" s="94">
        <v>77</v>
      </c>
      <c r="B94" s="64" t="s">
        <v>1330</v>
      </c>
      <c r="C94" s="65"/>
      <c r="D94" s="66"/>
      <c r="E94" s="67"/>
      <c r="F94" s="68"/>
      <c r="G94" s="69"/>
      <c r="H94" s="70"/>
      <c r="I94" s="71"/>
      <c r="J94" s="72"/>
      <c r="K94" s="69"/>
      <c r="L94" s="70"/>
      <c r="M94" s="71"/>
      <c r="N94" s="72"/>
      <c r="O94" s="73"/>
    </row>
    <row r="95" spans="1:15" x14ac:dyDescent="0.25">
      <c r="A95" s="94"/>
      <c r="B95" s="64"/>
      <c r="C95" s="65"/>
      <c r="D95" s="66"/>
      <c r="E95" s="67"/>
      <c r="F95" s="68"/>
      <c r="G95" s="69"/>
      <c r="H95" s="70"/>
      <c r="I95" s="71"/>
      <c r="J95" s="72"/>
      <c r="K95" s="69"/>
      <c r="L95" s="70"/>
      <c r="M95" s="71"/>
      <c r="N95" s="72"/>
      <c r="O95" s="73"/>
    </row>
    <row r="96" spans="1:15" x14ac:dyDescent="0.25">
      <c r="A96" s="63"/>
      <c r="B96" s="64"/>
      <c r="C96" s="65"/>
      <c r="D96" s="66"/>
      <c r="E96" s="67"/>
      <c r="F96" s="68"/>
      <c r="G96" s="69"/>
      <c r="H96" s="70"/>
      <c r="I96" s="71"/>
      <c r="J96" s="72"/>
      <c r="K96" s="69"/>
      <c r="L96" s="70"/>
      <c r="M96" s="71"/>
      <c r="N96" s="72"/>
      <c r="O96" s="73"/>
    </row>
    <row r="97" spans="1:15" x14ac:dyDescent="0.25">
      <c r="A97" s="63"/>
      <c r="B97" s="64"/>
      <c r="C97" s="65"/>
      <c r="D97" s="66"/>
      <c r="E97" s="67"/>
      <c r="F97" s="68"/>
      <c r="G97" s="69"/>
      <c r="H97" s="70"/>
      <c r="I97" s="71"/>
      <c r="J97" s="72"/>
      <c r="K97" s="69"/>
      <c r="L97" s="70"/>
      <c r="M97" s="71"/>
      <c r="N97" s="72"/>
      <c r="O97" s="73"/>
    </row>
    <row r="98" spans="1:15" x14ac:dyDescent="0.25">
      <c r="A98" s="33"/>
      <c r="B98" s="41"/>
      <c r="C98" s="39"/>
      <c r="D98" s="35"/>
      <c r="E98" s="43"/>
      <c r="F98" s="18"/>
      <c r="G98" s="44"/>
      <c r="H98" s="39"/>
      <c r="I98" s="37"/>
      <c r="J98" s="47"/>
      <c r="K98" s="46"/>
      <c r="L98" s="39"/>
      <c r="M98" s="37"/>
      <c r="N98" s="62"/>
      <c r="O98" s="32"/>
    </row>
    <row r="99" spans="1:15" ht="13.5" thickBot="1" x14ac:dyDescent="0.3">
      <c r="A99" s="63"/>
      <c r="B99" s="64"/>
      <c r="C99" s="65"/>
      <c r="D99" s="66"/>
      <c r="E99" s="67"/>
      <c r="F99" s="68"/>
      <c r="G99" s="69"/>
      <c r="H99" s="70"/>
      <c r="I99" s="71"/>
      <c r="J99" s="72"/>
      <c r="K99" s="69"/>
      <c r="L99" s="70"/>
      <c r="M99" s="71"/>
      <c r="N99" s="72"/>
      <c r="O99" s="73"/>
    </row>
    <row r="100" spans="1:15" ht="14.25" thickTop="1" thickBot="1" x14ac:dyDescent="0.3">
      <c r="A100" s="74"/>
      <c r="B100" s="81" t="s">
        <v>77</v>
      </c>
      <c r="C100" s="76"/>
      <c r="D100" s="77"/>
      <c r="E100" s="78"/>
      <c r="F100" s="79"/>
      <c r="G100" s="80">
        <f>SUM(G13:G99)</f>
        <v>544538.1664000001</v>
      </c>
      <c r="H100" s="76"/>
      <c r="I100" s="80">
        <f>SUM(I13:I99)</f>
        <v>349429.15800000005</v>
      </c>
      <c r="J100" s="78"/>
      <c r="K100" s="80">
        <f>SUM(K13:K99)</f>
        <v>0</v>
      </c>
      <c r="L100" s="76"/>
      <c r="M100" s="80">
        <f>SUM(M13:M99)</f>
        <v>195109.00839999996</v>
      </c>
      <c r="N100" s="80"/>
      <c r="O100" s="80">
        <f>SUM(O13:O99)</f>
        <v>0</v>
      </c>
    </row>
    <row r="101" spans="1:15" ht="13.5" thickTop="1" x14ac:dyDescent="0.25">
      <c r="A101" s="8" t="s">
        <v>5</v>
      </c>
      <c r="B101" s="9"/>
      <c r="C101" s="15"/>
      <c r="D101" s="9" t="s">
        <v>6</v>
      </c>
      <c r="E101" s="9"/>
      <c r="F101" s="17"/>
      <c r="G101" s="22"/>
      <c r="H101" s="15"/>
      <c r="I101" s="22"/>
      <c r="J101" s="15"/>
      <c r="K101" s="22"/>
      <c r="L101" s="26"/>
      <c r="M101" s="23" t="s">
        <v>7</v>
      </c>
      <c r="N101" s="15"/>
    </row>
    <row r="102" spans="1:15" x14ac:dyDescent="0.25">
      <c r="D102" s="8" t="s">
        <v>8</v>
      </c>
      <c r="K102" s="23">
        <f>I100+K100+M100+O100</f>
        <v>544538.16639999999</v>
      </c>
    </row>
    <row r="105" spans="1:15" x14ac:dyDescent="0.25">
      <c r="A105" s="652" t="s">
        <v>80</v>
      </c>
      <c r="B105" s="652"/>
      <c r="C105" s="13"/>
      <c r="D105" s="653" t="s">
        <v>9</v>
      </c>
      <c r="E105" s="653"/>
      <c r="F105" s="653"/>
      <c r="G105" s="20"/>
      <c r="H105" s="653" t="s">
        <v>10</v>
      </c>
      <c r="I105" s="653"/>
      <c r="J105" s="653"/>
      <c r="K105" s="20"/>
      <c r="L105" s="13"/>
      <c r="M105" s="653" t="s">
        <v>25</v>
      </c>
      <c r="N105" s="653"/>
      <c r="O105" s="653"/>
    </row>
    <row r="106" spans="1:15" x14ac:dyDescent="0.25">
      <c r="A106" s="654" t="s">
        <v>11</v>
      </c>
      <c r="B106" s="654"/>
      <c r="C106" s="14"/>
      <c r="D106" s="655" t="s">
        <v>12</v>
      </c>
      <c r="E106" s="655"/>
      <c r="F106" s="655"/>
      <c r="G106" s="24"/>
      <c r="H106" s="655" t="s">
        <v>13</v>
      </c>
      <c r="I106" s="655"/>
      <c r="J106" s="655"/>
      <c r="K106" s="24"/>
      <c r="L106" s="14"/>
      <c r="M106" s="655" t="s">
        <v>26</v>
      </c>
      <c r="N106" s="655"/>
      <c r="O106" s="655"/>
    </row>
  </sheetData>
  <mergeCells count="26">
    <mergeCell ref="A105:B105"/>
    <mergeCell ref="D105:F105"/>
    <mergeCell ref="H105:J105"/>
    <mergeCell ref="M105:O105"/>
    <mergeCell ref="A106:B106"/>
    <mergeCell ref="D106:F106"/>
    <mergeCell ref="H106:J106"/>
    <mergeCell ref="M106:O106"/>
    <mergeCell ref="C6:E6"/>
    <mergeCell ref="C7:E7"/>
    <mergeCell ref="A9:A11"/>
    <mergeCell ref="B9:B11"/>
    <mergeCell ref="C9:D9"/>
    <mergeCell ref="H9:O9"/>
    <mergeCell ref="E10:F11"/>
    <mergeCell ref="G10:G11"/>
    <mergeCell ref="H10:I11"/>
    <mergeCell ref="J10:K11"/>
    <mergeCell ref="E9:G9"/>
    <mergeCell ref="L10:M11"/>
    <mergeCell ref="N10:O11"/>
    <mergeCell ref="A1:O1"/>
    <mergeCell ref="A2:O2"/>
    <mergeCell ref="C4:E4"/>
    <mergeCell ref="F4:I4"/>
    <mergeCell ref="C5:E5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119"/>
  <sheetViews>
    <sheetView showWhiteSpace="0" view="pageLayout" zoomScale="85" zoomScaleNormal="100" zoomScalePageLayoutView="85" workbookViewId="0">
      <selection activeCell="G109" sqref="G109"/>
    </sheetView>
  </sheetViews>
  <sheetFormatPr defaultColWidth="9.140625" defaultRowHeight="12.75" x14ac:dyDescent="0.25"/>
  <cols>
    <col min="1" max="1" width="5.42578125" style="8" customWidth="1"/>
    <col min="2" max="2" width="31.28515625" style="8" customWidth="1"/>
    <col min="3" max="4" width="8.85546875" style="4" customWidth="1"/>
    <col min="5" max="5" width="9.7109375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15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303"/>
      <c r="D3" s="303"/>
      <c r="F3" s="16"/>
      <c r="G3" s="20"/>
      <c r="H3" s="303"/>
      <c r="I3" s="20"/>
      <c r="J3" s="303"/>
      <c r="K3" s="20"/>
      <c r="L3" s="303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73" t="s">
        <v>1</v>
      </c>
      <c r="D4" s="673"/>
      <c r="E4" s="673"/>
      <c r="F4" s="652"/>
      <c r="G4" s="652"/>
      <c r="H4" s="652"/>
      <c r="I4" s="652"/>
      <c r="J4" s="303"/>
      <c r="K4" s="20"/>
      <c r="L4" s="303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17"/>
      <c r="G5" s="21"/>
      <c r="H5" s="300"/>
      <c r="I5" s="21"/>
      <c r="J5" s="303"/>
      <c r="K5" s="20"/>
      <c r="L5" s="303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72" t="s">
        <v>1289</v>
      </c>
      <c r="D6" s="672"/>
      <c r="E6" s="672"/>
      <c r="F6" s="17"/>
      <c r="G6" s="21"/>
      <c r="H6" s="300"/>
      <c r="I6" s="21"/>
      <c r="J6" s="303"/>
      <c r="K6" s="20"/>
      <c r="L6" s="303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3"/>
      <c r="D7" s="673"/>
      <c r="E7" s="673"/>
      <c r="F7" s="17"/>
      <c r="G7" s="21"/>
      <c r="H7" s="300"/>
      <c r="I7" s="21"/>
      <c r="J7" s="303"/>
      <c r="K7" s="20"/>
      <c r="L7" s="303"/>
      <c r="M7" s="20"/>
      <c r="N7" s="28"/>
      <c r="O7" s="20"/>
      <c r="P7" s="28"/>
      <c r="Q7" s="28"/>
    </row>
    <row r="8" spans="1:17" s="5" customFormat="1" ht="13.5" thickBot="1" x14ac:dyDescent="0.3">
      <c r="C8" s="300"/>
      <c r="D8" s="300"/>
      <c r="E8" s="300"/>
      <c r="F8" s="17"/>
      <c r="G8" s="21"/>
      <c r="H8" s="300"/>
      <c r="I8" s="21"/>
      <c r="J8" s="303"/>
      <c r="K8" s="20"/>
      <c r="L8" s="303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301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87"/>
      <c r="C12" s="50"/>
      <c r="D12" s="51"/>
      <c r="E12" s="52"/>
      <c r="F12" s="53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5" customFormat="1" x14ac:dyDescent="0.25">
      <c r="A13" s="33">
        <v>1</v>
      </c>
      <c r="B13" s="42" t="s">
        <v>417</v>
      </c>
      <c r="C13" s="39"/>
      <c r="D13" s="35">
        <v>5</v>
      </c>
      <c r="E13" s="108">
        <v>86.06</v>
      </c>
      <c r="F13" s="200" t="s">
        <v>101</v>
      </c>
      <c r="G13" s="44">
        <f>E13*D13</f>
        <v>430.3</v>
      </c>
      <c r="H13" s="194">
        <f>D13</f>
        <v>5</v>
      </c>
      <c r="I13" s="37">
        <f>H13*E13</f>
        <v>430.3</v>
      </c>
      <c r="J13" s="96"/>
      <c r="K13" s="46"/>
      <c r="L13" s="194"/>
      <c r="M13" s="37"/>
      <c r="N13" s="96"/>
      <c r="O13" s="32"/>
      <c r="P13" s="28">
        <f t="shared" ref="P13:P31" si="0">N13+L13+J13+H13</f>
        <v>5</v>
      </c>
      <c r="Q13" s="28">
        <f t="shared" ref="Q13:Q31" si="1">P13-D13</f>
        <v>0</v>
      </c>
    </row>
    <row r="14" spans="1:17" s="7" customFormat="1" x14ac:dyDescent="0.25">
      <c r="A14" s="33">
        <v>2</v>
      </c>
      <c r="B14" s="42" t="s">
        <v>61</v>
      </c>
      <c r="C14" s="40"/>
      <c r="D14" s="35">
        <v>6</v>
      </c>
      <c r="E14" s="86">
        <v>43.991999999999997</v>
      </c>
      <c r="F14" s="200" t="s">
        <v>57</v>
      </c>
      <c r="G14" s="44">
        <f t="shared" ref="G14:G37" si="2">E14*D14</f>
        <v>263.952</v>
      </c>
      <c r="H14" s="194">
        <f t="shared" ref="H14:H37" si="3">D14</f>
        <v>6</v>
      </c>
      <c r="I14" s="37">
        <f t="shared" ref="I14:I37" si="4">H14*E14</f>
        <v>263.952</v>
      </c>
      <c r="J14" s="96"/>
      <c r="K14" s="46"/>
      <c r="L14" s="194"/>
      <c r="M14" s="37"/>
      <c r="N14" s="96"/>
      <c r="O14" s="32"/>
      <c r="P14" s="28">
        <f t="shared" si="0"/>
        <v>6</v>
      </c>
      <c r="Q14" s="28">
        <f t="shared" si="1"/>
        <v>0</v>
      </c>
    </row>
    <row r="15" spans="1:17" s="7" customFormat="1" x14ac:dyDescent="0.25">
      <c r="A15" s="33">
        <v>3</v>
      </c>
      <c r="B15" s="42" t="s">
        <v>1263</v>
      </c>
      <c r="C15" s="40"/>
      <c r="D15" s="35">
        <v>200</v>
      </c>
      <c r="E15" s="86">
        <v>2.91</v>
      </c>
      <c r="F15" s="200" t="s">
        <v>101</v>
      </c>
      <c r="G15" s="44">
        <f t="shared" si="2"/>
        <v>582</v>
      </c>
      <c r="H15" s="194">
        <f t="shared" si="3"/>
        <v>200</v>
      </c>
      <c r="I15" s="37">
        <f t="shared" si="4"/>
        <v>582</v>
      </c>
      <c r="J15" s="96"/>
      <c r="K15" s="46"/>
      <c r="L15" s="194"/>
      <c r="M15" s="37"/>
      <c r="N15" s="96"/>
      <c r="O15" s="32"/>
      <c r="P15" s="28">
        <f t="shared" si="0"/>
        <v>200</v>
      </c>
      <c r="Q15" s="28">
        <f t="shared" si="1"/>
        <v>0</v>
      </c>
    </row>
    <row r="16" spans="1:17" s="7" customFormat="1" x14ac:dyDescent="0.25">
      <c r="A16" s="33">
        <v>4</v>
      </c>
      <c r="B16" s="42" t="s">
        <v>1290</v>
      </c>
      <c r="C16" s="40"/>
      <c r="D16" s="35">
        <v>8</v>
      </c>
      <c r="E16" s="86">
        <v>455</v>
      </c>
      <c r="F16" s="200" t="s">
        <v>246</v>
      </c>
      <c r="G16" s="44">
        <f t="shared" si="2"/>
        <v>3640</v>
      </c>
      <c r="H16" s="194">
        <f t="shared" si="3"/>
        <v>8</v>
      </c>
      <c r="I16" s="37">
        <f t="shared" si="4"/>
        <v>3640</v>
      </c>
      <c r="J16" s="96"/>
      <c r="K16" s="46"/>
      <c r="L16" s="194"/>
      <c r="M16" s="37"/>
      <c r="N16" s="96"/>
      <c r="O16" s="32"/>
      <c r="P16" s="28">
        <f t="shared" si="0"/>
        <v>8</v>
      </c>
      <c r="Q16" s="28">
        <f t="shared" si="1"/>
        <v>0</v>
      </c>
    </row>
    <row r="17" spans="1:17" s="7" customFormat="1" x14ac:dyDescent="0.25">
      <c r="A17" s="33">
        <v>5</v>
      </c>
      <c r="B17" s="42" t="s">
        <v>1344</v>
      </c>
      <c r="C17" s="40"/>
      <c r="D17" s="35">
        <v>4</v>
      </c>
      <c r="E17" s="86">
        <v>455</v>
      </c>
      <c r="F17" s="200" t="s">
        <v>246</v>
      </c>
      <c r="G17" s="44">
        <f t="shared" si="2"/>
        <v>1820</v>
      </c>
      <c r="H17" s="194">
        <f t="shared" si="3"/>
        <v>4</v>
      </c>
      <c r="I17" s="37">
        <f t="shared" si="4"/>
        <v>1820</v>
      </c>
      <c r="J17" s="96"/>
      <c r="K17" s="46"/>
      <c r="L17" s="194"/>
      <c r="M17" s="37"/>
      <c r="N17" s="96"/>
      <c r="O17" s="32"/>
      <c r="P17" s="28">
        <f t="shared" si="0"/>
        <v>4</v>
      </c>
      <c r="Q17" s="28">
        <f t="shared" si="1"/>
        <v>0</v>
      </c>
    </row>
    <row r="18" spans="1:17" s="7" customFormat="1" x14ac:dyDescent="0.25">
      <c r="A18" s="33">
        <v>6</v>
      </c>
      <c r="B18" s="42" t="s">
        <v>1345</v>
      </c>
      <c r="C18" s="39"/>
      <c r="D18" s="35">
        <v>4</v>
      </c>
      <c r="E18" s="108">
        <v>455</v>
      </c>
      <c r="F18" s="200" t="s">
        <v>246</v>
      </c>
      <c r="G18" s="44">
        <f t="shared" si="2"/>
        <v>1820</v>
      </c>
      <c r="H18" s="194">
        <f t="shared" si="3"/>
        <v>4</v>
      </c>
      <c r="I18" s="37">
        <f t="shared" si="4"/>
        <v>1820</v>
      </c>
      <c r="J18" s="96"/>
      <c r="K18" s="46"/>
      <c r="L18" s="194"/>
      <c r="M18" s="37"/>
      <c r="N18" s="96"/>
      <c r="O18" s="32"/>
      <c r="P18" s="28">
        <f t="shared" si="0"/>
        <v>4</v>
      </c>
      <c r="Q18" s="28">
        <f t="shared" si="1"/>
        <v>0</v>
      </c>
    </row>
    <row r="19" spans="1:17" s="7" customFormat="1" x14ac:dyDescent="0.25">
      <c r="A19" s="33">
        <v>7</v>
      </c>
      <c r="B19" s="42" t="s">
        <v>1346</v>
      </c>
      <c r="C19" s="40"/>
      <c r="D19" s="35">
        <v>4</v>
      </c>
      <c r="E19" s="86">
        <v>455</v>
      </c>
      <c r="F19" s="200" t="s">
        <v>246</v>
      </c>
      <c r="G19" s="44">
        <f t="shared" si="2"/>
        <v>1820</v>
      </c>
      <c r="H19" s="194">
        <f t="shared" si="3"/>
        <v>4</v>
      </c>
      <c r="I19" s="37">
        <f t="shared" si="4"/>
        <v>1820</v>
      </c>
      <c r="J19" s="96"/>
      <c r="K19" s="46"/>
      <c r="L19" s="194"/>
      <c r="M19" s="37"/>
      <c r="N19" s="96"/>
      <c r="O19" s="32"/>
      <c r="P19" s="28">
        <f t="shared" si="0"/>
        <v>4</v>
      </c>
      <c r="Q19" s="28">
        <f t="shared" si="1"/>
        <v>0</v>
      </c>
    </row>
    <row r="20" spans="1:17" s="7" customFormat="1" x14ac:dyDescent="0.25">
      <c r="A20" s="33">
        <v>8</v>
      </c>
      <c r="B20" s="42" t="s">
        <v>67</v>
      </c>
      <c r="C20" s="40"/>
      <c r="D20" s="35">
        <v>10</v>
      </c>
      <c r="E20" s="86">
        <v>17.555199999999999</v>
      </c>
      <c r="F20" s="200" t="s">
        <v>101</v>
      </c>
      <c r="G20" s="44">
        <f t="shared" si="2"/>
        <v>175.55199999999999</v>
      </c>
      <c r="H20" s="194">
        <f t="shared" si="3"/>
        <v>10</v>
      </c>
      <c r="I20" s="37">
        <f t="shared" si="4"/>
        <v>175.55199999999999</v>
      </c>
      <c r="J20" s="96"/>
      <c r="K20" s="46"/>
      <c r="L20" s="194"/>
      <c r="M20" s="37"/>
      <c r="N20" s="96"/>
      <c r="O20" s="32"/>
      <c r="P20" s="28">
        <f t="shared" si="0"/>
        <v>10</v>
      </c>
      <c r="Q20" s="28">
        <f t="shared" si="1"/>
        <v>0</v>
      </c>
    </row>
    <row r="21" spans="1:17" s="7" customFormat="1" x14ac:dyDescent="0.25">
      <c r="A21" s="33">
        <v>9</v>
      </c>
      <c r="B21" s="42" t="s">
        <v>418</v>
      </c>
      <c r="C21" s="40"/>
      <c r="D21" s="35">
        <v>20</v>
      </c>
      <c r="E21" s="86">
        <v>69.784000000000006</v>
      </c>
      <c r="F21" s="200" t="s">
        <v>101</v>
      </c>
      <c r="G21" s="44">
        <f t="shared" si="2"/>
        <v>1395.68</v>
      </c>
      <c r="H21" s="194">
        <f t="shared" si="3"/>
        <v>20</v>
      </c>
      <c r="I21" s="37">
        <f t="shared" si="4"/>
        <v>1395.68</v>
      </c>
      <c r="J21" s="96"/>
      <c r="K21" s="46"/>
      <c r="L21" s="194"/>
      <c r="M21" s="37"/>
      <c r="N21" s="96"/>
      <c r="O21" s="32"/>
      <c r="P21" s="28">
        <f t="shared" si="0"/>
        <v>20</v>
      </c>
      <c r="Q21" s="28">
        <f t="shared" si="1"/>
        <v>0</v>
      </c>
    </row>
    <row r="22" spans="1:17" s="7" customFormat="1" x14ac:dyDescent="0.25">
      <c r="A22" s="33">
        <v>10</v>
      </c>
      <c r="B22" s="42" t="s">
        <v>1291</v>
      </c>
      <c r="C22" s="40"/>
      <c r="D22" s="35">
        <v>10</v>
      </c>
      <c r="E22" s="86">
        <v>12.74</v>
      </c>
      <c r="F22" s="200" t="s">
        <v>45</v>
      </c>
      <c r="G22" s="44">
        <f t="shared" si="2"/>
        <v>127.4</v>
      </c>
      <c r="H22" s="194">
        <f t="shared" si="3"/>
        <v>10</v>
      </c>
      <c r="I22" s="37">
        <f t="shared" si="4"/>
        <v>127.4</v>
      </c>
      <c r="J22" s="96"/>
      <c r="K22" s="46"/>
      <c r="L22" s="194"/>
      <c r="M22" s="37"/>
      <c r="N22" s="96"/>
      <c r="O22" s="32"/>
      <c r="P22" s="28">
        <f t="shared" si="0"/>
        <v>10</v>
      </c>
      <c r="Q22" s="28">
        <f t="shared" si="1"/>
        <v>0</v>
      </c>
    </row>
    <row r="23" spans="1:17" s="7" customFormat="1" x14ac:dyDescent="0.25">
      <c r="A23" s="33">
        <v>11</v>
      </c>
      <c r="B23" s="42" t="s">
        <v>1292</v>
      </c>
      <c r="C23" s="40"/>
      <c r="D23" s="35">
        <v>4</v>
      </c>
      <c r="E23" s="86">
        <v>78.915199999999999</v>
      </c>
      <c r="F23" s="200" t="s">
        <v>45</v>
      </c>
      <c r="G23" s="44">
        <f t="shared" si="2"/>
        <v>315.66079999999999</v>
      </c>
      <c r="H23" s="194">
        <f t="shared" si="3"/>
        <v>4</v>
      </c>
      <c r="I23" s="37">
        <f t="shared" si="4"/>
        <v>315.66079999999999</v>
      </c>
      <c r="J23" s="96"/>
      <c r="K23" s="46"/>
      <c r="L23" s="194"/>
      <c r="M23" s="37"/>
      <c r="N23" s="96"/>
      <c r="O23" s="32">
        <f>N23*E23</f>
        <v>0</v>
      </c>
      <c r="P23" s="28">
        <f t="shared" si="0"/>
        <v>4</v>
      </c>
      <c r="Q23" s="28">
        <f t="shared" si="1"/>
        <v>0</v>
      </c>
    </row>
    <row r="24" spans="1:17" s="7" customFormat="1" x14ac:dyDescent="0.25">
      <c r="A24" s="33">
        <v>12</v>
      </c>
      <c r="B24" s="42" t="s">
        <v>1293</v>
      </c>
      <c r="C24" s="40"/>
      <c r="D24" s="35">
        <v>5</v>
      </c>
      <c r="E24" s="86">
        <v>129.97919999999999</v>
      </c>
      <c r="F24" s="200" t="s">
        <v>40</v>
      </c>
      <c r="G24" s="44">
        <f t="shared" si="2"/>
        <v>649.89599999999996</v>
      </c>
      <c r="H24" s="194">
        <f t="shared" si="3"/>
        <v>5</v>
      </c>
      <c r="I24" s="37">
        <f t="shared" si="4"/>
        <v>649.89599999999996</v>
      </c>
      <c r="J24" s="96"/>
      <c r="K24" s="46"/>
      <c r="L24" s="194"/>
      <c r="M24" s="37"/>
      <c r="N24" s="96"/>
      <c r="O24" s="32"/>
      <c r="P24" s="28">
        <f t="shared" si="0"/>
        <v>5</v>
      </c>
      <c r="Q24" s="28">
        <f t="shared" si="1"/>
        <v>0</v>
      </c>
    </row>
    <row r="25" spans="1:17" s="7" customFormat="1" x14ac:dyDescent="0.25">
      <c r="A25" s="33">
        <v>13</v>
      </c>
      <c r="B25" s="42" t="s">
        <v>1294</v>
      </c>
      <c r="C25" s="40"/>
      <c r="D25" s="35">
        <v>5</v>
      </c>
      <c r="E25" s="86">
        <v>114.51439999999999</v>
      </c>
      <c r="F25" s="200" t="s">
        <v>40</v>
      </c>
      <c r="G25" s="44">
        <f t="shared" si="2"/>
        <v>572.572</v>
      </c>
      <c r="H25" s="194">
        <f t="shared" si="3"/>
        <v>5</v>
      </c>
      <c r="I25" s="37">
        <f t="shared" si="4"/>
        <v>572.572</v>
      </c>
      <c r="J25" s="96"/>
      <c r="K25" s="46"/>
      <c r="L25" s="194"/>
      <c r="M25" s="37"/>
      <c r="N25" s="96"/>
      <c r="O25" s="32">
        <f>N25*E25</f>
        <v>0</v>
      </c>
      <c r="P25" s="28">
        <f t="shared" si="0"/>
        <v>5</v>
      </c>
      <c r="Q25" s="28">
        <f t="shared" si="1"/>
        <v>0</v>
      </c>
    </row>
    <row r="26" spans="1:17" s="7" customFormat="1" x14ac:dyDescent="0.25">
      <c r="A26" s="33">
        <v>14</v>
      </c>
      <c r="B26" s="42" t="s">
        <v>1295</v>
      </c>
      <c r="C26" s="40"/>
      <c r="D26" s="35">
        <v>15</v>
      </c>
      <c r="E26" s="86">
        <v>114.51439999999999</v>
      </c>
      <c r="F26" s="200" t="s">
        <v>40</v>
      </c>
      <c r="G26" s="44">
        <f t="shared" si="2"/>
        <v>1717.7159999999999</v>
      </c>
      <c r="H26" s="194">
        <f t="shared" si="3"/>
        <v>15</v>
      </c>
      <c r="I26" s="37">
        <f t="shared" si="4"/>
        <v>1717.7159999999999</v>
      </c>
      <c r="J26" s="96"/>
      <c r="K26" s="46"/>
      <c r="L26" s="194"/>
      <c r="M26" s="37"/>
      <c r="N26" s="96"/>
      <c r="O26" s="32"/>
      <c r="P26" s="28">
        <f t="shared" si="0"/>
        <v>15</v>
      </c>
      <c r="Q26" s="28">
        <f t="shared" si="1"/>
        <v>0</v>
      </c>
    </row>
    <row r="27" spans="1:17" s="7" customFormat="1" x14ac:dyDescent="0.25">
      <c r="A27" s="33">
        <v>15</v>
      </c>
      <c r="B27" s="42" t="s">
        <v>1296</v>
      </c>
      <c r="C27" s="40"/>
      <c r="D27" s="35">
        <v>24</v>
      </c>
      <c r="E27" s="86">
        <v>8</v>
      </c>
      <c r="F27" s="200" t="s">
        <v>101</v>
      </c>
      <c r="G27" s="44">
        <f t="shared" si="2"/>
        <v>192</v>
      </c>
      <c r="H27" s="194">
        <f t="shared" si="3"/>
        <v>24</v>
      </c>
      <c r="I27" s="37">
        <f t="shared" si="4"/>
        <v>192</v>
      </c>
      <c r="J27" s="96"/>
      <c r="K27" s="46"/>
      <c r="L27" s="194"/>
      <c r="M27" s="37"/>
      <c r="N27" s="96"/>
      <c r="O27" s="32"/>
      <c r="P27" s="28">
        <f t="shared" si="0"/>
        <v>24</v>
      </c>
      <c r="Q27" s="28">
        <f t="shared" si="1"/>
        <v>0</v>
      </c>
    </row>
    <row r="28" spans="1:17" s="7" customFormat="1" x14ac:dyDescent="0.25">
      <c r="A28" s="33">
        <v>16</v>
      </c>
      <c r="B28" s="42" t="s">
        <v>1297</v>
      </c>
      <c r="C28" s="40"/>
      <c r="D28" s="35">
        <v>2</v>
      </c>
      <c r="E28" s="86">
        <v>450</v>
      </c>
      <c r="F28" s="200" t="s">
        <v>40</v>
      </c>
      <c r="G28" s="44">
        <f t="shared" si="2"/>
        <v>900</v>
      </c>
      <c r="H28" s="194">
        <f t="shared" si="3"/>
        <v>2</v>
      </c>
      <c r="I28" s="37">
        <f t="shared" si="4"/>
        <v>900</v>
      </c>
      <c r="J28" s="96"/>
      <c r="K28" s="46"/>
      <c r="L28" s="194"/>
      <c r="M28" s="37"/>
      <c r="N28" s="96"/>
      <c r="O28" s="32"/>
      <c r="P28" s="28">
        <f t="shared" si="0"/>
        <v>2</v>
      </c>
      <c r="Q28" s="28">
        <f t="shared" si="1"/>
        <v>0</v>
      </c>
    </row>
    <row r="29" spans="1:17" s="7" customFormat="1" x14ac:dyDescent="0.25">
      <c r="A29" s="33">
        <v>17</v>
      </c>
      <c r="B29" s="42" t="s">
        <v>71</v>
      </c>
      <c r="C29" s="40"/>
      <c r="D29" s="35">
        <v>2</v>
      </c>
      <c r="E29" s="86">
        <v>350</v>
      </c>
      <c r="F29" s="200" t="s">
        <v>101</v>
      </c>
      <c r="G29" s="44">
        <f t="shared" si="2"/>
        <v>700</v>
      </c>
      <c r="H29" s="194">
        <f t="shared" si="3"/>
        <v>2</v>
      </c>
      <c r="I29" s="37">
        <f t="shared" si="4"/>
        <v>700</v>
      </c>
      <c r="J29" s="96"/>
      <c r="K29" s="46"/>
      <c r="L29" s="194"/>
      <c r="M29" s="37"/>
      <c r="N29" s="96"/>
      <c r="O29" s="32"/>
      <c r="P29" s="28">
        <f t="shared" si="0"/>
        <v>2</v>
      </c>
      <c r="Q29" s="28">
        <f t="shared" si="1"/>
        <v>0</v>
      </c>
    </row>
    <row r="30" spans="1:17" s="7" customFormat="1" x14ac:dyDescent="0.25">
      <c r="A30" s="33">
        <v>18</v>
      </c>
      <c r="B30" s="42" t="s">
        <v>420</v>
      </c>
      <c r="C30" s="40"/>
      <c r="D30" s="35">
        <v>8</v>
      </c>
      <c r="E30" s="86">
        <v>12.41</v>
      </c>
      <c r="F30" s="200" t="s">
        <v>101</v>
      </c>
      <c r="G30" s="44">
        <f t="shared" si="2"/>
        <v>99.28</v>
      </c>
      <c r="H30" s="194">
        <f t="shared" si="3"/>
        <v>8</v>
      </c>
      <c r="I30" s="37">
        <f t="shared" si="4"/>
        <v>99.28</v>
      </c>
      <c r="J30" s="96"/>
      <c r="K30" s="46"/>
      <c r="L30" s="194"/>
      <c r="M30" s="37"/>
      <c r="N30" s="96"/>
      <c r="O30" s="32"/>
      <c r="P30" s="28">
        <f t="shared" si="0"/>
        <v>8</v>
      </c>
      <c r="Q30" s="28">
        <f t="shared" si="1"/>
        <v>0</v>
      </c>
    </row>
    <row r="31" spans="1:17" s="7" customFormat="1" x14ac:dyDescent="0.25">
      <c r="A31" s="33">
        <v>19</v>
      </c>
      <c r="B31" s="42" t="s">
        <v>69</v>
      </c>
      <c r="C31" s="40"/>
      <c r="D31" s="35">
        <v>2</v>
      </c>
      <c r="E31" s="86">
        <v>20.6752</v>
      </c>
      <c r="F31" s="200" t="s">
        <v>45</v>
      </c>
      <c r="G31" s="44">
        <f t="shared" si="2"/>
        <v>41.3504</v>
      </c>
      <c r="H31" s="194">
        <f t="shared" si="3"/>
        <v>2</v>
      </c>
      <c r="I31" s="37">
        <f t="shared" si="4"/>
        <v>41.3504</v>
      </c>
      <c r="J31" s="96"/>
      <c r="K31" s="46"/>
      <c r="L31" s="194"/>
      <c r="M31" s="37"/>
      <c r="N31" s="96"/>
      <c r="O31" s="32"/>
      <c r="P31" s="28">
        <f t="shared" si="0"/>
        <v>2</v>
      </c>
      <c r="Q31" s="28">
        <f t="shared" si="1"/>
        <v>0</v>
      </c>
    </row>
    <row r="32" spans="1:17" s="7" customFormat="1" x14ac:dyDescent="0.25">
      <c r="A32" s="33">
        <v>20</v>
      </c>
      <c r="B32" s="42" t="s">
        <v>1299</v>
      </c>
      <c r="C32" s="40"/>
      <c r="D32" s="35">
        <v>3</v>
      </c>
      <c r="E32" s="86">
        <v>101.92</v>
      </c>
      <c r="F32" s="200" t="s">
        <v>101</v>
      </c>
      <c r="G32" s="44">
        <f t="shared" si="2"/>
        <v>305.76</v>
      </c>
      <c r="H32" s="194">
        <f t="shared" si="3"/>
        <v>3</v>
      </c>
      <c r="I32" s="37">
        <f t="shared" si="4"/>
        <v>305.76</v>
      </c>
      <c r="J32" s="96"/>
      <c r="K32" s="46"/>
      <c r="L32" s="194"/>
      <c r="M32" s="37"/>
      <c r="N32" s="96"/>
      <c r="O32" s="32"/>
      <c r="P32" s="28"/>
      <c r="Q32" s="28"/>
    </row>
    <row r="33" spans="1:17" s="7" customFormat="1" x14ac:dyDescent="0.25">
      <c r="A33" s="33">
        <v>21</v>
      </c>
      <c r="B33" s="42" t="s">
        <v>1300</v>
      </c>
      <c r="C33" s="40"/>
      <c r="D33" s="35">
        <v>2</v>
      </c>
      <c r="E33" s="86">
        <v>20.7896</v>
      </c>
      <c r="F33" s="200" t="s">
        <v>45</v>
      </c>
      <c r="G33" s="44">
        <f t="shared" si="2"/>
        <v>41.5792</v>
      </c>
      <c r="H33" s="194">
        <f t="shared" si="3"/>
        <v>2</v>
      </c>
      <c r="I33" s="37">
        <f t="shared" si="4"/>
        <v>41.5792</v>
      </c>
      <c r="J33" s="96"/>
      <c r="K33" s="46"/>
      <c r="L33" s="194"/>
      <c r="M33" s="37"/>
      <c r="N33" s="96"/>
      <c r="O33" s="32"/>
      <c r="P33" s="28"/>
      <c r="Q33" s="28"/>
    </row>
    <row r="34" spans="1:17" s="7" customFormat="1" x14ac:dyDescent="0.25">
      <c r="A34" s="33">
        <v>22</v>
      </c>
      <c r="B34" s="42" t="s">
        <v>1065</v>
      </c>
      <c r="C34" s="40"/>
      <c r="D34" s="35">
        <v>3</v>
      </c>
      <c r="E34" s="86">
        <v>55.12</v>
      </c>
      <c r="F34" s="200" t="s">
        <v>105</v>
      </c>
      <c r="G34" s="44">
        <f t="shared" si="2"/>
        <v>165.35999999999999</v>
      </c>
      <c r="H34" s="194">
        <f t="shared" si="3"/>
        <v>3</v>
      </c>
      <c r="I34" s="37">
        <f t="shared" si="4"/>
        <v>165.35999999999999</v>
      </c>
      <c r="J34" s="96"/>
      <c r="K34" s="46"/>
      <c r="L34" s="194"/>
      <c r="M34" s="37"/>
      <c r="N34" s="96"/>
      <c r="O34" s="32"/>
      <c r="P34" s="28"/>
      <c r="Q34" s="28"/>
    </row>
    <row r="35" spans="1:17" s="7" customFormat="1" x14ac:dyDescent="0.25">
      <c r="A35" s="33">
        <v>23</v>
      </c>
      <c r="B35" s="42" t="s">
        <v>1301</v>
      </c>
      <c r="C35" s="40"/>
      <c r="D35" s="35">
        <v>5</v>
      </c>
      <c r="E35" s="86">
        <v>9.1</v>
      </c>
      <c r="F35" s="200" t="s">
        <v>105</v>
      </c>
      <c r="G35" s="44">
        <f t="shared" si="2"/>
        <v>45.5</v>
      </c>
      <c r="H35" s="194">
        <f t="shared" si="3"/>
        <v>5</v>
      </c>
      <c r="I35" s="37">
        <f t="shared" si="4"/>
        <v>45.5</v>
      </c>
      <c r="J35" s="96"/>
      <c r="K35" s="46"/>
      <c r="L35" s="194"/>
      <c r="M35" s="37"/>
      <c r="N35" s="96"/>
      <c r="O35" s="32"/>
      <c r="P35" s="28"/>
      <c r="Q35" s="28"/>
    </row>
    <row r="36" spans="1:17" s="7" customFormat="1" x14ac:dyDescent="0.25">
      <c r="A36" s="33">
        <v>24</v>
      </c>
      <c r="B36" s="42" t="s">
        <v>1302</v>
      </c>
      <c r="C36" s="40"/>
      <c r="D36" s="35">
        <v>5</v>
      </c>
      <c r="E36" s="86">
        <v>35</v>
      </c>
      <c r="F36" s="200" t="s">
        <v>105</v>
      </c>
      <c r="G36" s="44">
        <f t="shared" si="2"/>
        <v>175</v>
      </c>
      <c r="H36" s="194">
        <f t="shared" si="3"/>
        <v>5</v>
      </c>
      <c r="I36" s="37">
        <f t="shared" si="4"/>
        <v>175</v>
      </c>
      <c r="J36" s="96"/>
      <c r="K36" s="46"/>
      <c r="L36" s="194"/>
      <c r="M36" s="37"/>
      <c r="N36" s="96"/>
      <c r="O36" s="32"/>
      <c r="P36" s="28"/>
      <c r="Q36" s="28"/>
    </row>
    <row r="37" spans="1:17" s="7" customFormat="1" x14ac:dyDescent="0.25">
      <c r="A37" s="33">
        <v>25</v>
      </c>
      <c r="B37" s="42" t="s">
        <v>62</v>
      </c>
      <c r="C37" s="40"/>
      <c r="D37" s="35">
        <v>6</v>
      </c>
      <c r="E37" s="86">
        <v>65.415999999999997</v>
      </c>
      <c r="F37" s="200" t="s">
        <v>118</v>
      </c>
      <c r="G37" s="44">
        <f t="shared" si="2"/>
        <v>392.49599999999998</v>
      </c>
      <c r="H37" s="194">
        <f t="shared" si="3"/>
        <v>6</v>
      </c>
      <c r="I37" s="37">
        <f t="shared" si="4"/>
        <v>392.49599999999998</v>
      </c>
      <c r="J37" s="96"/>
      <c r="K37" s="46"/>
      <c r="L37" s="194"/>
      <c r="M37" s="37"/>
      <c r="N37" s="96"/>
      <c r="O37" s="32"/>
      <c r="P37" s="28"/>
      <c r="Q37" s="28"/>
    </row>
    <row r="38" spans="1:17" s="7" customFormat="1" x14ac:dyDescent="0.25">
      <c r="A38" s="33">
        <v>26</v>
      </c>
      <c r="B38" s="42" t="s">
        <v>1303</v>
      </c>
      <c r="C38" s="40"/>
      <c r="D38" s="35"/>
      <c r="E38" s="86"/>
      <c r="F38" s="200"/>
      <c r="G38" s="44"/>
      <c r="H38" s="194"/>
      <c r="I38" s="37"/>
      <c r="J38" s="96"/>
      <c r="K38" s="46"/>
      <c r="L38" s="194"/>
      <c r="M38" s="37"/>
      <c r="N38" s="96"/>
      <c r="O38" s="32"/>
      <c r="P38" s="28"/>
      <c r="Q38" s="28"/>
    </row>
    <row r="39" spans="1:17" s="7" customFormat="1" x14ac:dyDescent="0.25">
      <c r="A39" s="33">
        <v>27</v>
      </c>
      <c r="B39" s="42" t="s">
        <v>1304</v>
      </c>
      <c r="C39" s="40"/>
      <c r="D39" s="35"/>
      <c r="E39" s="86"/>
      <c r="F39" s="200"/>
      <c r="G39" s="44"/>
      <c r="H39" s="194"/>
      <c r="I39" s="37"/>
      <c r="J39" s="96"/>
      <c r="K39" s="46"/>
      <c r="L39" s="194"/>
      <c r="M39" s="37"/>
      <c r="N39" s="96"/>
      <c r="O39" s="32"/>
      <c r="P39" s="28"/>
      <c r="Q39" s="28"/>
    </row>
    <row r="40" spans="1:17" s="7" customFormat="1" x14ac:dyDescent="0.25">
      <c r="A40" s="33"/>
      <c r="B40" s="42"/>
      <c r="C40" s="40"/>
      <c r="D40" s="35"/>
      <c r="E40" s="86"/>
      <c r="F40" s="200"/>
      <c r="G40" s="44"/>
      <c r="H40" s="194"/>
      <c r="I40" s="37"/>
      <c r="J40" s="96"/>
      <c r="K40" s="46"/>
      <c r="L40" s="194"/>
      <c r="M40" s="37"/>
      <c r="N40" s="96"/>
      <c r="O40" s="32"/>
      <c r="P40" s="28"/>
      <c r="Q40" s="28"/>
    </row>
    <row r="41" spans="1:17" s="7" customFormat="1" x14ac:dyDescent="0.25">
      <c r="A41" s="33"/>
      <c r="B41" s="207" t="s">
        <v>1307</v>
      </c>
      <c r="C41" s="40"/>
      <c r="D41" s="35"/>
      <c r="E41" s="86"/>
      <c r="F41" s="200"/>
      <c r="G41" s="44"/>
      <c r="H41" s="194"/>
      <c r="I41" s="37"/>
      <c r="J41" s="96"/>
      <c r="K41" s="46"/>
      <c r="L41" s="194"/>
      <c r="M41" s="37"/>
      <c r="N41" s="96"/>
      <c r="O41" s="32"/>
      <c r="P41" s="28"/>
      <c r="Q41" s="28"/>
    </row>
    <row r="42" spans="1:17" s="7" customFormat="1" x14ac:dyDescent="0.25">
      <c r="A42" s="33"/>
      <c r="B42" s="207" t="s">
        <v>1308</v>
      </c>
      <c r="C42" s="40"/>
      <c r="D42" s="35"/>
      <c r="E42" s="86"/>
      <c r="F42" s="200"/>
      <c r="G42" s="44"/>
      <c r="H42" s="194"/>
      <c r="I42" s="37"/>
      <c r="J42" s="96"/>
      <c r="K42" s="46"/>
      <c r="L42" s="194"/>
      <c r="M42" s="37"/>
      <c r="N42" s="96"/>
      <c r="O42" s="32"/>
      <c r="P42" s="28"/>
      <c r="Q42" s="28"/>
    </row>
    <row r="43" spans="1:17" s="7" customFormat="1" x14ac:dyDescent="0.25">
      <c r="A43" s="33"/>
      <c r="B43" s="308" t="s">
        <v>1305</v>
      </c>
      <c r="C43" s="40"/>
      <c r="D43" s="35"/>
      <c r="E43" s="86"/>
      <c r="F43" s="200"/>
      <c r="G43" s="44"/>
      <c r="H43" s="194"/>
      <c r="I43" s="37"/>
      <c r="J43" s="96"/>
      <c r="K43" s="46"/>
      <c r="L43" s="194"/>
      <c r="M43" s="37"/>
      <c r="N43" s="96"/>
      <c r="O43" s="32"/>
      <c r="P43" s="28"/>
      <c r="Q43" s="28"/>
    </row>
    <row r="44" spans="1:17" s="7" customFormat="1" x14ac:dyDescent="0.25">
      <c r="A44" s="33">
        <v>28</v>
      </c>
      <c r="B44" s="42" t="s">
        <v>140</v>
      </c>
      <c r="C44" s="40"/>
      <c r="D44" s="35">
        <v>4</v>
      </c>
      <c r="E44" s="86">
        <f>145.6+110.24</f>
        <v>255.83999999999997</v>
      </c>
      <c r="F44" s="200"/>
      <c r="G44" s="44">
        <f>E44*D44</f>
        <v>1023.3599999999999</v>
      </c>
      <c r="H44" s="194">
        <f>D44</f>
        <v>4</v>
      </c>
      <c r="I44" s="37">
        <f>H44*E44</f>
        <v>1023.3599999999999</v>
      </c>
      <c r="J44" s="96"/>
      <c r="K44" s="46"/>
      <c r="L44" s="194"/>
      <c r="M44" s="37"/>
      <c r="N44" s="96"/>
      <c r="O44" s="32"/>
      <c r="P44" s="28"/>
      <c r="Q44" s="28"/>
    </row>
    <row r="45" spans="1:17" s="7" customFormat="1" x14ac:dyDescent="0.25">
      <c r="A45" s="33">
        <v>29</v>
      </c>
      <c r="B45" s="42" t="s">
        <v>1306</v>
      </c>
      <c r="C45" s="40"/>
      <c r="D45" s="35">
        <v>4</v>
      </c>
      <c r="E45" s="86">
        <v>80</v>
      </c>
      <c r="F45" s="200"/>
      <c r="G45" s="44">
        <f t="shared" ref="G45:G108" si="5">E45*D45</f>
        <v>320</v>
      </c>
      <c r="H45" s="194">
        <f t="shared" ref="H45:H108" si="6">D45</f>
        <v>4</v>
      </c>
      <c r="I45" s="37">
        <f t="shared" ref="I45:I108" si="7">H45*E45</f>
        <v>320</v>
      </c>
      <c r="J45" s="96"/>
      <c r="K45" s="46"/>
      <c r="L45" s="194"/>
      <c r="M45" s="37"/>
      <c r="N45" s="96"/>
      <c r="O45" s="32"/>
      <c r="P45" s="28"/>
      <c r="Q45" s="28"/>
    </row>
    <row r="46" spans="1:17" s="7" customFormat="1" x14ac:dyDescent="0.25">
      <c r="A46" s="33">
        <v>30</v>
      </c>
      <c r="B46" s="42" t="s">
        <v>272</v>
      </c>
      <c r="C46" s="40"/>
      <c r="D46" s="35">
        <v>4</v>
      </c>
      <c r="E46" s="86">
        <v>75</v>
      </c>
      <c r="F46" s="200"/>
      <c r="G46" s="44">
        <f t="shared" si="5"/>
        <v>300</v>
      </c>
      <c r="H46" s="194">
        <f t="shared" si="6"/>
        <v>4</v>
      </c>
      <c r="I46" s="37">
        <f t="shared" si="7"/>
        <v>300</v>
      </c>
      <c r="J46" s="96"/>
      <c r="K46" s="46"/>
      <c r="L46" s="194"/>
      <c r="M46" s="37"/>
      <c r="N46" s="96"/>
      <c r="O46" s="32"/>
      <c r="P46" s="28"/>
      <c r="Q46" s="28"/>
    </row>
    <row r="47" spans="1:17" s="7" customFormat="1" x14ac:dyDescent="0.25">
      <c r="A47" s="33">
        <v>31</v>
      </c>
      <c r="B47" s="42" t="s">
        <v>1309</v>
      </c>
      <c r="C47" s="40"/>
      <c r="D47" s="35">
        <v>4</v>
      </c>
      <c r="E47" s="86"/>
      <c r="F47" s="200"/>
      <c r="G47" s="44">
        <f t="shared" si="5"/>
        <v>0</v>
      </c>
      <c r="H47" s="194">
        <f t="shared" si="6"/>
        <v>4</v>
      </c>
      <c r="I47" s="37">
        <f t="shared" si="7"/>
        <v>0</v>
      </c>
      <c r="J47" s="96"/>
      <c r="K47" s="46"/>
      <c r="L47" s="194"/>
      <c r="M47" s="37"/>
      <c r="N47" s="96"/>
      <c r="O47" s="32"/>
      <c r="P47" s="28"/>
      <c r="Q47" s="28"/>
    </row>
    <row r="48" spans="1:17" s="7" customFormat="1" x14ac:dyDescent="0.25">
      <c r="A48" s="33">
        <v>32</v>
      </c>
      <c r="B48" s="42" t="s">
        <v>516</v>
      </c>
      <c r="C48" s="40"/>
      <c r="D48" s="35">
        <v>4</v>
      </c>
      <c r="E48" s="86">
        <v>130</v>
      </c>
      <c r="F48" s="200"/>
      <c r="G48" s="44">
        <f t="shared" si="5"/>
        <v>520</v>
      </c>
      <c r="H48" s="194">
        <f t="shared" si="6"/>
        <v>4</v>
      </c>
      <c r="I48" s="37">
        <f t="shared" si="7"/>
        <v>520</v>
      </c>
      <c r="J48" s="96"/>
      <c r="K48" s="46"/>
      <c r="L48" s="194"/>
      <c r="M48" s="37"/>
      <c r="N48" s="96"/>
      <c r="O48" s="32"/>
      <c r="P48" s="28"/>
      <c r="Q48" s="28"/>
    </row>
    <row r="49" spans="1:17" s="7" customFormat="1" x14ac:dyDescent="0.25">
      <c r="A49" s="33">
        <v>33</v>
      </c>
      <c r="B49" s="42" t="s">
        <v>1310</v>
      </c>
      <c r="C49" s="40"/>
      <c r="D49" s="35">
        <v>4</v>
      </c>
      <c r="E49" s="86"/>
      <c r="F49" s="200"/>
      <c r="G49" s="44">
        <f t="shared" si="5"/>
        <v>0</v>
      </c>
      <c r="H49" s="194">
        <f t="shared" si="6"/>
        <v>4</v>
      </c>
      <c r="I49" s="37">
        <f t="shared" si="7"/>
        <v>0</v>
      </c>
      <c r="J49" s="96"/>
      <c r="K49" s="46"/>
      <c r="L49" s="194"/>
      <c r="M49" s="37"/>
      <c r="N49" s="96"/>
      <c r="O49" s="32"/>
      <c r="P49" s="28"/>
      <c r="Q49" s="28"/>
    </row>
    <row r="50" spans="1:17" s="7" customFormat="1" x14ac:dyDescent="0.25">
      <c r="A50" s="33">
        <v>34</v>
      </c>
      <c r="B50" s="42" t="s">
        <v>1311</v>
      </c>
      <c r="C50" s="40"/>
      <c r="D50" s="35">
        <v>4</v>
      </c>
      <c r="E50" s="86"/>
      <c r="F50" s="200"/>
      <c r="G50" s="44">
        <f t="shared" si="5"/>
        <v>0</v>
      </c>
      <c r="H50" s="194">
        <f t="shared" si="6"/>
        <v>4</v>
      </c>
      <c r="I50" s="37">
        <f t="shared" si="7"/>
        <v>0</v>
      </c>
      <c r="J50" s="96"/>
      <c r="K50" s="46"/>
      <c r="L50" s="194"/>
      <c r="M50" s="37"/>
      <c r="N50" s="96"/>
      <c r="O50" s="32"/>
      <c r="P50" s="28"/>
      <c r="Q50" s="28"/>
    </row>
    <row r="51" spans="1:17" s="7" customFormat="1" x14ac:dyDescent="0.25">
      <c r="A51" s="33">
        <v>35</v>
      </c>
      <c r="B51" s="42" t="s">
        <v>1312</v>
      </c>
      <c r="C51" s="40"/>
      <c r="D51" s="35">
        <v>4</v>
      </c>
      <c r="E51" s="86"/>
      <c r="F51" s="200"/>
      <c r="G51" s="44">
        <f t="shared" si="5"/>
        <v>0</v>
      </c>
      <c r="H51" s="194">
        <f t="shared" si="6"/>
        <v>4</v>
      </c>
      <c r="I51" s="37">
        <f t="shared" si="7"/>
        <v>0</v>
      </c>
      <c r="J51" s="96"/>
      <c r="K51" s="46"/>
      <c r="L51" s="194"/>
      <c r="M51" s="37"/>
      <c r="N51" s="96"/>
      <c r="O51" s="32"/>
      <c r="P51" s="28"/>
      <c r="Q51" s="28"/>
    </row>
    <row r="52" spans="1:17" s="7" customFormat="1" x14ac:dyDescent="0.25">
      <c r="A52" s="33">
        <v>36</v>
      </c>
      <c r="B52" s="42" t="s">
        <v>1313</v>
      </c>
      <c r="C52" s="40"/>
      <c r="D52" s="35">
        <v>4</v>
      </c>
      <c r="E52" s="86"/>
      <c r="F52" s="200"/>
      <c r="G52" s="44">
        <f t="shared" si="5"/>
        <v>0</v>
      </c>
      <c r="H52" s="194">
        <f t="shared" si="6"/>
        <v>4</v>
      </c>
      <c r="I52" s="37">
        <f t="shared" si="7"/>
        <v>0</v>
      </c>
      <c r="J52" s="96"/>
      <c r="K52" s="46"/>
      <c r="L52" s="194"/>
      <c r="M52" s="37"/>
      <c r="N52" s="96"/>
      <c r="O52" s="32"/>
      <c r="P52" s="28"/>
      <c r="Q52" s="28"/>
    </row>
    <row r="53" spans="1:17" s="7" customFormat="1" x14ac:dyDescent="0.25">
      <c r="A53" s="33">
        <v>37</v>
      </c>
      <c r="B53" s="42" t="s">
        <v>1314</v>
      </c>
      <c r="C53" s="40"/>
      <c r="D53" s="35">
        <v>25</v>
      </c>
      <c r="E53" s="86">
        <v>45</v>
      </c>
      <c r="F53" s="200"/>
      <c r="G53" s="44">
        <f t="shared" si="5"/>
        <v>1125</v>
      </c>
      <c r="H53" s="194">
        <f t="shared" si="6"/>
        <v>25</v>
      </c>
      <c r="I53" s="37">
        <f t="shared" si="7"/>
        <v>1125</v>
      </c>
      <c r="J53" s="96"/>
      <c r="K53" s="46"/>
      <c r="L53" s="194"/>
      <c r="M53" s="37"/>
      <c r="N53" s="96"/>
      <c r="O53" s="32"/>
      <c r="P53" s="28"/>
      <c r="Q53" s="28"/>
    </row>
    <row r="54" spans="1:17" s="7" customFormat="1" x14ac:dyDescent="0.25">
      <c r="A54" s="33">
        <v>38</v>
      </c>
      <c r="B54" s="42" t="s">
        <v>1315</v>
      </c>
      <c r="C54" s="40"/>
      <c r="D54" s="35">
        <v>25</v>
      </c>
      <c r="E54" s="86">
        <v>50</v>
      </c>
      <c r="F54" s="200"/>
      <c r="G54" s="44">
        <f t="shared" si="5"/>
        <v>1250</v>
      </c>
      <c r="H54" s="194">
        <f t="shared" si="6"/>
        <v>25</v>
      </c>
      <c r="I54" s="37">
        <f t="shared" si="7"/>
        <v>1250</v>
      </c>
      <c r="J54" s="96"/>
      <c r="K54" s="46"/>
      <c r="L54" s="194"/>
      <c r="M54" s="37"/>
      <c r="N54" s="96"/>
      <c r="O54" s="32"/>
      <c r="P54" s="28"/>
      <c r="Q54" s="28"/>
    </row>
    <row r="55" spans="1:17" s="7" customFormat="1" x14ac:dyDescent="0.25">
      <c r="A55" s="33">
        <v>39</v>
      </c>
      <c r="B55" s="42" t="s">
        <v>1316</v>
      </c>
      <c r="C55" s="40"/>
      <c r="D55" s="35">
        <v>25</v>
      </c>
      <c r="E55" s="86">
        <v>175</v>
      </c>
      <c r="F55" s="200"/>
      <c r="G55" s="44">
        <f t="shared" si="5"/>
        <v>4375</v>
      </c>
      <c r="H55" s="194">
        <f t="shared" si="6"/>
        <v>25</v>
      </c>
      <c r="I55" s="37">
        <f t="shared" si="7"/>
        <v>4375</v>
      </c>
      <c r="J55" s="96"/>
      <c r="K55" s="46"/>
      <c r="L55" s="194"/>
      <c r="M55" s="37"/>
      <c r="N55" s="96"/>
      <c r="O55" s="32"/>
      <c r="P55" s="28"/>
      <c r="Q55" s="28"/>
    </row>
    <row r="56" spans="1:17" s="7" customFormat="1" x14ac:dyDescent="0.25">
      <c r="A56" s="33">
        <v>40</v>
      </c>
      <c r="B56" s="42" t="s">
        <v>1317</v>
      </c>
      <c r="C56" s="40"/>
      <c r="D56" s="35">
        <v>25</v>
      </c>
      <c r="E56" s="86">
        <v>450</v>
      </c>
      <c r="F56" s="200"/>
      <c r="G56" s="44">
        <f t="shared" si="5"/>
        <v>11250</v>
      </c>
      <c r="H56" s="194">
        <f t="shared" si="6"/>
        <v>25</v>
      </c>
      <c r="I56" s="37">
        <f t="shared" si="7"/>
        <v>11250</v>
      </c>
      <c r="J56" s="96"/>
      <c r="K56" s="46"/>
      <c r="L56" s="194"/>
      <c r="M56" s="37"/>
      <c r="N56" s="96"/>
      <c r="O56" s="32"/>
      <c r="P56" s="28"/>
      <c r="Q56" s="28"/>
    </row>
    <row r="57" spans="1:17" s="7" customFormat="1" x14ac:dyDescent="0.25">
      <c r="A57" s="33">
        <v>41</v>
      </c>
      <c r="B57" s="42" t="s">
        <v>1318</v>
      </c>
      <c r="C57" s="40"/>
      <c r="D57" s="35">
        <v>4</v>
      </c>
      <c r="E57" s="86"/>
      <c r="F57" s="200"/>
      <c r="G57" s="44">
        <f t="shared" si="5"/>
        <v>0</v>
      </c>
      <c r="H57" s="194">
        <f t="shared" si="6"/>
        <v>4</v>
      </c>
      <c r="I57" s="37">
        <f t="shared" si="7"/>
        <v>0</v>
      </c>
      <c r="J57" s="96"/>
      <c r="K57" s="46"/>
      <c r="L57" s="194"/>
      <c r="M57" s="37"/>
      <c r="N57" s="96"/>
      <c r="O57" s="32"/>
      <c r="P57" s="28"/>
      <c r="Q57" s="28"/>
    </row>
    <row r="58" spans="1:17" s="7" customFormat="1" x14ac:dyDescent="0.25">
      <c r="A58" s="33">
        <v>42</v>
      </c>
      <c r="B58" s="42" t="s">
        <v>1319</v>
      </c>
      <c r="C58" s="40"/>
      <c r="D58" s="35">
        <v>4</v>
      </c>
      <c r="E58" s="86"/>
      <c r="F58" s="200"/>
      <c r="G58" s="44">
        <f t="shared" si="5"/>
        <v>0</v>
      </c>
      <c r="H58" s="194">
        <f t="shared" si="6"/>
        <v>4</v>
      </c>
      <c r="I58" s="37">
        <f t="shared" si="7"/>
        <v>0</v>
      </c>
      <c r="J58" s="96"/>
      <c r="K58" s="46"/>
      <c r="L58" s="194"/>
      <c r="M58" s="37"/>
      <c r="N58" s="96"/>
      <c r="O58" s="32"/>
      <c r="P58" s="28"/>
      <c r="Q58" s="28"/>
    </row>
    <row r="59" spans="1:17" s="7" customFormat="1" x14ac:dyDescent="0.25">
      <c r="A59" s="33">
        <v>43</v>
      </c>
      <c r="B59" s="42" t="s">
        <v>1320</v>
      </c>
      <c r="C59" s="40"/>
      <c r="D59" s="35">
        <v>4</v>
      </c>
      <c r="E59" s="86"/>
      <c r="F59" s="200"/>
      <c r="G59" s="44">
        <f t="shared" si="5"/>
        <v>0</v>
      </c>
      <c r="H59" s="194">
        <f t="shared" si="6"/>
        <v>4</v>
      </c>
      <c r="I59" s="37">
        <f t="shared" si="7"/>
        <v>0</v>
      </c>
      <c r="J59" s="96"/>
      <c r="K59" s="46"/>
      <c r="L59" s="194"/>
      <c r="M59" s="37"/>
      <c r="N59" s="96"/>
      <c r="O59" s="32"/>
      <c r="P59" s="28"/>
      <c r="Q59" s="28"/>
    </row>
    <row r="60" spans="1:17" s="7" customFormat="1" x14ac:dyDescent="0.25">
      <c r="A60" s="33">
        <v>44</v>
      </c>
      <c r="B60" s="42" t="s">
        <v>1321</v>
      </c>
      <c r="C60" s="40"/>
      <c r="D60" s="35">
        <v>1</v>
      </c>
      <c r="E60" s="86"/>
      <c r="F60" s="200"/>
      <c r="G60" s="44">
        <f t="shared" si="5"/>
        <v>0</v>
      </c>
      <c r="H60" s="194">
        <f t="shared" si="6"/>
        <v>1</v>
      </c>
      <c r="I60" s="37">
        <f t="shared" si="7"/>
        <v>0</v>
      </c>
      <c r="J60" s="96"/>
      <c r="K60" s="46"/>
      <c r="L60" s="194"/>
      <c r="M60" s="37"/>
      <c r="N60" s="96"/>
      <c r="O60" s="32"/>
      <c r="P60" s="28"/>
      <c r="Q60" s="28"/>
    </row>
    <row r="61" spans="1:17" s="7" customFormat="1" x14ac:dyDescent="0.25">
      <c r="A61" s="33">
        <v>45</v>
      </c>
      <c r="B61" s="42" t="s">
        <v>1322</v>
      </c>
      <c r="C61" s="40"/>
      <c r="D61" s="35">
        <v>4</v>
      </c>
      <c r="E61" s="86"/>
      <c r="F61" s="200"/>
      <c r="G61" s="44">
        <f t="shared" si="5"/>
        <v>0</v>
      </c>
      <c r="H61" s="194">
        <f t="shared" si="6"/>
        <v>4</v>
      </c>
      <c r="I61" s="37">
        <f t="shared" si="7"/>
        <v>0</v>
      </c>
      <c r="J61" s="96"/>
      <c r="K61" s="46"/>
      <c r="L61" s="194"/>
      <c r="M61" s="37"/>
      <c r="N61" s="96"/>
      <c r="O61" s="32"/>
      <c r="P61" s="28"/>
      <c r="Q61" s="28"/>
    </row>
    <row r="62" spans="1:17" s="7" customFormat="1" x14ac:dyDescent="0.25">
      <c r="A62" s="33">
        <v>46</v>
      </c>
      <c r="B62" s="42" t="s">
        <v>1323</v>
      </c>
      <c r="C62" s="40"/>
      <c r="D62" s="35">
        <v>4</v>
      </c>
      <c r="E62" s="86"/>
      <c r="F62" s="200"/>
      <c r="G62" s="44">
        <f t="shared" si="5"/>
        <v>0</v>
      </c>
      <c r="H62" s="194">
        <f t="shared" si="6"/>
        <v>4</v>
      </c>
      <c r="I62" s="37">
        <f t="shared" si="7"/>
        <v>0</v>
      </c>
      <c r="J62" s="96"/>
      <c r="K62" s="46"/>
      <c r="L62" s="194"/>
      <c r="M62" s="37"/>
      <c r="N62" s="96"/>
      <c r="O62" s="32"/>
      <c r="P62" s="28"/>
      <c r="Q62" s="28"/>
    </row>
    <row r="63" spans="1:17" s="7" customFormat="1" x14ac:dyDescent="0.25">
      <c r="A63" s="33">
        <v>47</v>
      </c>
      <c r="B63" s="329" t="s">
        <v>1324</v>
      </c>
      <c r="C63" s="40"/>
      <c r="D63" s="35">
        <v>4</v>
      </c>
      <c r="E63" s="86">
        <v>1500</v>
      </c>
      <c r="F63" s="200"/>
      <c r="G63" s="44">
        <f t="shared" si="5"/>
        <v>6000</v>
      </c>
      <c r="H63" s="194">
        <f t="shared" si="6"/>
        <v>4</v>
      </c>
      <c r="I63" s="37">
        <f t="shared" si="7"/>
        <v>6000</v>
      </c>
      <c r="J63" s="96"/>
      <c r="K63" s="46"/>
      <c r="L63" s="194"/>
      <c r="M63" s="37"/>
      <c r="N63" s="96"/>
      <c r="O63" s="32"/>
      <c r="P63" s="28"/>
      <c r="Q63" s="28"/>
    </row>
    <row r="64" spans="1:17" s="7" customFormat="1" x14ac:dyDescent="0.25">
      <c r="A64" s="33">
        <v>48</v>
      </c>
      <c r="B64" s="42" t="s">
        <v>1325</v>
      </c>
      <c r="C64" s="40"/>
      <c r="D64" s="35">
        <v>4</v>
      </c>
      <c r="E64" s="86"/>
      <c r="F64" s="200"/>
      <c r="G64" s="44">
        <f t="shared" si="5"/>
        <v>0</v>
      </c>
      <c r="H64" s="194">
        <f t="shared" si="6"/>
        <v>4</v>
      </c>
      <c r="I64" s="37">
        <f t="shared" si="7"/>
        <v>0</v>
      </c>
      <c r="J64" s="96"/>
      <c r="K64" s="46"/>
      <c r="L64" s="194"/>
      <c r="M64" s="37"/>
      <c r="N64" s="96"/>
      <c r="O64" s="32"/>
      <c r="P64" s="28"/>
      <c r="Q64" s="28"/>
    </row>
    <row r="65" spans="1:17" s="7" customFormat="1" x14ac:dyDescent="0.25">
      <c r="A65" s="33">
        <v>49</v>
      </c>
      <c r="B65" s="42" t="s">
        <v>1326</v>
      </c>
      <c r="C65" s="40"/>
      <c r="D65" s="35">
        <v>4</v>
      </c>
      <c r="E65" s="86"/>
      <c r="F65" s="200"/>
      <c r="G65" s="44">
        <f t="shared" si="5"/>
        <v>0</v>
      </c>
      <c r="H65" s="194">
        <f t="shared" si="6"/>
        <v>4</v>
      </c>
      <c r="I65" s="37">
        <f t="shared" si="7"/>
        <v>0</v>
      </c>
      <c r="J65" s="96"/>
      <c r="K65" s="46"/>
      <c r="L65" s="194"/>
      <c r="M65" s="37"/>
      <c r="N65" s="96"/>
      <c r="O65" s="32"/>
      <c r="P65" s="28"/>
      <c r="Q65" s="28"/>
    </row>
    <row r="66" spans="1:17" s="7" customFormat="1" x14ac:dyDescent="0.25">
      <c r="A66" s="33">
        <v>50</v>
      </c>
      <c r="B66" s="42" t="s">
        <v>1327</v>
      </c>
      <c r="C66" s="40"/>
      <c r="D66" s="35">
        <v>4</v>
      </c>
      <c r="E66" s="86"/>
      <c r="F66" s="200"/>
      <c r="G66" s="44">
        <f t="shared" si="5"/>
        <v>0</v>
      </c>
      <c r="H66" s="194">
        <f t="shared" si="6"/>
        <v>4</v>
      </c>
      <c r="I66" s="37">
        <f t="shared" si="7"/>
        <v>0</v>
      </c>
      <c r="J66" s="96"/>
      <c r="K66" s="46"/>
      <c r="L66" s="194"/>
      <c r="M66" s="37"/>
      <c r="N66" s="96"/>
      <c r="O66" s="32"/>
      <c r="P66" s="28"/>
      <c r="Q66" s="28"/>
    </row>
    <row r="67" spans="1:17" s="7" customFormat="1" x14ac:dyDescent="0.25">
      <c r="A67" s="33"/>
      <c r="B67" s="308" t="s">
        <v>1328</v>
      </c>
      <c r="C67" s="40"/>
      <c r="D67" s="35"/>
      <c r="E67" s="86"/>
      <c r="F67" s="200"/>
      <c r="G67" s="44">
        <f t="shared" si="5"/>
        <v>0</v>
      </c>
      <c r="H67" s="194">
        <f t="shared" si="6"/>
        <v>0</v>
      </c>
      <c r="I67" s="37">
        <f t="shared" si="7"/>
        <v>0</v>
      </c>
      <c r="J67" s="96"/>
      <c r="K67" s="46"/>
      <c r="L67" s="194"/>
      <c r="M67" s="37"/>
      <c r="N67" s="96"/>
      <c r="O67" s="32"/>
      <c r="P67" s="28"/>
      <c r="Q67" s="28"/>
    </row>
    <row r="68" spans="1:17" s="7" customFormat="1" x14ac:dyDescent="0.25">
      <c r="A68" s="33">
        <v>51</v>
      </c>
      <c r="B68" s="42" t="s">
        <v>1329</v>
      </c>
      <c r="C68" s="40"/>
      <c r="D68" s="35">
        <v>5</v>
      </c>
      <c r="E68" s="86"/>
      <c r="F68" s="200"/>
      <c r="G68" s="44">
        <f t="shared" si="5"/>
        <v>0</v>
      </c>
      <c r="H68" s="194">
        <f t="shared" si="6"/>
        <v>5</v>
      </c>
      <c r="I68" s="37">
        <f t="shared" si="7"/>
        <v>0</v>
      </c>
      <c r="J68" s="96"/>
      <c r="K68" s="46"/>
      <c r="L68" s="194"/>
      <c r="M68" s="37"/>
      <c r="N68" s="96"/>
      <c r="O68" s="32"/>
      <c r="P68" s="28"/>
      <c r="Q68" s="28"/>
    </row>
    <row r="69" spans="1:17" s="7" customFormat="1" x14ac:dyDescent="0.25">
      <c r="A69" s="33">
        <v>52</v>
      </c>
      <c r="B69" s="42" t="s">
        <v>1330</v>
      </c>
      <c r="C69" s="40"/>
      <c r="D69" s="35">
        <v>5</v>
      </c>
      <c r="E69" s="86"/>
      <c r="F69" s="200"/>
      <c r="G69" s="44">
        <f t="shared" si="5"/>
        <v>0</v>
      </c>
      <c r="H69" s="194">
        <f t="shared" si="6"/>
        <v>5</v>
      </c>
      <c r="I69" s="37">
        <f t="shared" si="7"/>
        <v>0</v>
      </c>
      <c r="J69" s="96"/>
      <c r="K69" s="46"/>
      <c r="L69" s="194"/>
      <c r="M69" s="37"/>
      <c r="N69" s="96"/>
      <c r="O69" s="32"/>
      <c r="P69" s="28"/>
      <c r="Q69" s="28"/>
    </row>
    <row r="70" spans="1:17" s="7" customFormat="1" x14ac:dyDescent="0.25">
      <c r="A70" s="33">
        <v>53</v>
      </c>
      <c r="B70" s="42" t="s">
        <v>1331</v>
      </c>
      <c r="C70" s="40"/>
      <c r="D70" s="35">
        <v>10</v>
      </c>
      <c r="E70" s="86"/>
      <c r="F70" s="200" t="s">
        <v>1339</v>
      </c>
      <c r="G70" s="44">
        <f t="shared" si="5"/>
        <v>0</v>
      </c>
      <c r="H70" s="194">
        <f t="shared" si="6"/>
        <v>10</v>
      </c>
      <c r="I70" s="37">
        <f t="shared" si="7"/>
        <v>0</v>
      </c>
      <c r="J70" s="96"/>
      <c r="K70" s="46"/>
      <c r="L70" s="194"/>
      <c r="M70" s="37"/>
      <c r="N70" s="96"/>
      <c r="O70" s="32"/>
      <c r="P70" s="28"/>
      <c r="Q70" s="28"/>
    </row>
    <row r="71" spans="1:17" s="7" customFormat="1" x14ac:dyDescent="0.25">
      <c r="A71" s="33">
        <v>54</v>
      </c>
      <c r="B71" s="42" t="s">
        <v>66</v>
      </c>
      <c r="C71" s="40"/>
      <c r="D71" s="35">
        <v>20</v>
      </c>
      <c r="E71" s="86">
        <v>86.06</v>
      </c>
      <c r="F71" s="200"/>
      <c r="G71" s="44">
        <f t="shared" si="5"/>
        <v>1721.2</v>
      </c>
      <c r="H71" s="194">
        <f t="shared" si="6"/>
        <v>20</v>
      </c>
      <c r="I71" s="37">
        <f t="shared" si="7"/>
        <v>1721.2</v>
      </c>
      <c r="J71" s="96"/>
      <c r="K71" s="46"/>
      <c r="L71" s="194"/>
      <c r="M71" s="37"/>
      <c r="N71" s="96"/>
      <c r="O71" s="32"/>
      <c r="P71" s="28"/>
      <c r="Q71" s="28"/>
    </row>
    <row r="72" spans="1:17" s="7" customFormat="1" x14ac:dyDescent="0.25">
      <c r="A72" s="33">
        <v>55</v>
      </c>
      <c r="B72" s="42" t="s">
        <v>1332</v>
      </c>
      <c r="C72" s="40"/>
      <c r="D72" s="35">
        <v>10</v>
      </c>
      <c r="E72" s="86"/>
      <c r="F72" s="200"/>
      <c r="G72" s="44">
        <f t="shared" si="5"/>
        <v>0</v>
      </c>
      <c r="H72" s="194">
        <f t="shared" si="6"/>
        <v>10</v>
      </c>
      <c r="I72" s="37">
        <f t="shared" si="7"/>
        <v>0</v>
      </c>
      <c r="J72" s="96"/>
      <c r="K72" s="46"/>
      <c r="L72" s="194"/>
      <c r="M72" s="37"/>
      <c r="N72" s="96"/>
      <c r="O72" s="32"/>
      <c r="P72" s="28"/>
      <c r="Q72" s="28"/>
    </row>
    <row r="73" spans="1:17" s="7" customFormat="1" x14ac:dyDescent="0.25">
      <c r="A73" s="33">
        <v>56</v>
      </c>
      <c r="B73" s="42" t="s">
        <v>1333</v>
      </c>
      <c r="C73" s="40"/>
      <c r="D73" s="35">
        <v>25</v>
      </c>
      <c r="E73" s="86"/>
      <c r="F73" s="200" t="s">
        <v>1339</v>
      </c>
      <c r="G73" s="44">
        <f t="shared" si="5"/>
        <v>0</v>
      </c>
      <c r="H73" s="194">
        <f t="shared" si="6"/>
        <v>25</v>
      </c>
      <c r="I73" s="37">
        <f t="shared" si="7"/>
        <v>0</v>
      </c>
      <c r="J73" s="96"/>
      <c r="K73" s="46"/>
      <c r="L73" s="194"/>
      <c r="M73" s="37"/>
      <c r="N73" s="96"/>
      <c r="O73" s="32"/>
      <c r="P73" s="28"/>
      <c r="Q73" s="28"/>
    </row>
    <row r="74" spans="1:17" s="7" customFormat="1" x14ac:dyDescent="0.25">
      <c r="A74" s="33">
        <v>57</v>
      </c>
      <c r="B74" s="42" t="s">
        <v>1334</v>
      </c>
      <c r="C74" s="40"/>
      <c r="D74" s="35">
        <v>4</v>
      </c>
      <c r="E74" s="86"/>
      <c r="F74" s="200"/>
      <c r="G74" s="44">
        <f t="shared" si="5"/>
        <v>0</v>
      </c>
      <c r="H74" s="194">
        <f t="shared" si="6"/>
        <v>4</v>
      </c>
      <c r="I74" s="37">
        <f t="shared" si="7"/>
        <v>0</v>
      </c>
      <c r="J74" s="96"/>
      <c r="K74" s="46"/>
      <c r="L74" s="194"/>
      <c r="M74" s="37"/>
      <c r="N74" s="96"/>
      <c r="O74" s="32"/>
      <c r="P74" s="28"/>
      <c r="Q74" s="28"/>
    </row>
    <row r="75" spans="1:17" s="7" customFormat="1" x14ac:dyDescent="0.25">
      <c r="A75" s="33">
        <v>58</v>
      </c>
      <c r="B75" s="42" t="s">
        <v>1335</v>
      </c>
      <c r="C75" s="40"/>
      <c r="D75" s="35">
        <v>8</v>
      </c>
      <c r="E75" s="86"/>
      <c r="F75" s="200"/>
      <c r="G75" s="44">
        <f t="shared" si="5"/>
        <v>0</v>
      </c>
      <c r="H75" s="194">
        <f t="shared" si="6"/>
        <v>8</v>
      </c>
      <c r="I75" s="37">
        <f t="shared" si="7"/>
        <v>0</v>
      </c>
      <c r="J75" s="96"/>
      <c r="K75" s="46"/>
      <c r="L75" s="194"/>
      <c r="M75" s="37"/>
      <c r="N75" s="96"/>
      <c r="O75" s="32"/>
      <c r="P75" s="28"/>
      <c r="Q75" s="28"/>
    </row>
    <row r="76" spans="1:17" s="7" customFormat="1" x14ac:dyDescent="0.25">
      <c r="A76" s="33">
        <v>59</v>
      </c>
      <c r="B76" s="42" t="s">
        <v>1336</v>
      </c>
      <c r="C76" s="40"/>
      <c r="D76" s="35">
        <v>10</v>
      </c>
      <c r="E76" s="86"/>
      <c r="F76" s="200"/>
      <c r="G76" s="44">
        <f t="shared" si="5"/>
        <v>0</v>
      </c>
      <c r="H76" s="194">
        <f t="shared" si="6"/>
        <v>10</v>
      </c>
      <c r="I76" s="37">
        <f t="shared" si="7"/>
        <v>0</v>
      </c>
      <c r="J76" s="96"/>
      <c r="K76" s="46"/>
      <c r="L76" s="194"/>
      <c r="M76" s="37"/>
      <c r="N76" s="96"/>
      <c r="O76" s="32"/>
      <c r="P76" s="28"/>
      <c r="Q76" s="28"/>
    </row>
    <row r="77" spans="1:17" s="7" customFormat="1" x14ac:dyDescent="0.25">
      <c r="A77" s="33">
        <v>60</v>
      </c>
      <c r="B77" s="42" t="s">
        <v>1076</v>
      </c>
      <c r="C77" s="40"/>
      <c r="D77" s="35">
        <v>4</v>
      </c>
      <c r="E77" s="86"/>
      <c r="F77" s="200"/>
      <c r="G77" s="44">
        <f t="shared" si="5"/>
        <v>0</v>
      </c>
      <c r="H77" s="194">
        <f t="shared" si="6"/>
        <v>4</v>
      </c>
      <c r="I77" s="37">
        <f t="shared" si="7"/>
        <v>0</v>
      </c>
      <c r="J77" s="96"/>
      <c r="K77" s="46"/>
      <c r="L77" s="194"/>
      <c r="M77" s="37"/>
      <c r="N77" s="96"/>
      <c r="O77" s="32"/>
      <c r="P77" s="28"/>
      <c r="Q77" s="28"/>
    </row>
    <row r="78" spans="1:17" s="7" customFormat="1" x14ac:dyDescent="0.25">
      <c r="A78" s="33">
        <v>61</v>
      </c>
      <c r="B78" s="42" t="s">
        <v>1337</v>
      </c>
      <c r="C78" s="40"/>
      <c r="D78" s="35">
        <v>4</v>
      </c>
      <c r="E78" s="86"/>
      <c r="F78" s="200"/>
      <c r="G78" s="44">
        <f t="shared" si="5"/>
        <v>0</v>
      </c>
      <c r="H78" s="194">
        <f t="shared" si="6"/>
        <v>4</v>
      </c>
      <c r="I78" s="37">
        <f t="shared" si="7"/>
        <v>0</v>
      </c>
      <c r="J78" s="96"/>
      <c r="K78" s="46"/>
      <c r="L78" s="194"/>
      <c r="M78" s="37"/>
      <c r="N78" s="96"/>
      <c r="O78" s="32"/>
      <c r="P78" s="28"/>
      <c r="Q78" s="28"/>
    </row>
    <row r="79" spans="1:17" s="7" customFormat="1" x14ac:dyDescent="0.25">
      <c r="A79" s="33">
        <v>62</v>
      </c>
      <c r="B79" s="82" t="s">
        <v>1338</v>
      </c>
      <c r="C79" s="40"/>
      <c r="D79" s="35">
        <v>4</v>
      </c>
      <c r="E79" s="86"/>
      <c r="F79" s="201"/>
      <c r="G79" s="44">
        <f t="shared" si="5"/>
        <v>0</v>
      </c>
      <c r="H79" s="194">
        <f t="shared" si="6"/>
        <v>4</v>
      </c>
      <c r="I79" s="37">
        <f t="shared" si="7"/>
        <v>0</v>
      </c>
      <c r="J79" s="96"/>
      <c r="K79" s="46"/>
      <c r="L79" s="194"/>
      <c r="M79" s="37"/>
      <c r="N79" s="96"/>
      <c r="O79" s="32"/>
      <c r="P79" s="28">
        <f>N79+L79+J79+H79</f>
        <v>4</v>
      </c>
      <c r="Q79" s="28">
        <f>P79-D79</f>
        <v>0</v>
      </c>
    </row>
    <row r="80" spans="1:17" s="7" customFormat="1" x14ac:dyDescent="0.25">
      <c r="A80" s="33">
        <v>63</v>
      </c>
      <c r="B80" s="82" t="s">
        <v>1340</v>
      </c>
      <c r="C80" s="40"/>
      <c r="D80" s="35">
        <v>2</v>
      </c>
      <c r="E80" s="86"/>
      <c r="F80" s="201" t="s">
        <v>1339</v>
      </c>
      <c r="G80" s="44">
        <f t="shared" si="5"/>
        <v>0</v>
      </c>
      <c r="H80" s="194">
        <f t="shared" si="6"/>
        <v>2</v>
      </c>
      <c r="I80" s="37">
        <f t="shared" si="7"/>
        <v>0</v>
      </c>
      <c r="J80" s="96"/>
      <c r="K80" s="46"/>
      <c r="L80" s="194"/>
      <c r="M80" s="37"/>
      <c r="N80" s="96"/>
      <c r="O80" s="32"/>
      <c r="P80" s="28"/>
      <c r="Q80" s="28"/>
    </row>
    <row r="81" spans="1:17" s="7" customFormat="1" x14ac:dyDescent="0.25">
      <c r="A81" s="33">
        <v>64</v>
      </c>
      <c r="B81" s="82" t="s">
        <v>1341</v>
      </c>
      <c r="C81" s="40"/>
      <c r="D81" s="35">
        <v>10</v>
      </c>
      <c r="E81" s="86"/>
      <c r="F81" s="201" t="s">
        <v>1339</v>
      </c>
      <c r="G81" s="44">
        <f t="shared" si="5"/>
        <v>0</v>
      </c>
      <c r="H81" s="194">
        <f t="shared" si="6"/>
        <v>10</v>
      </c>
      <c r="I81" s="37">
        <f t="shared" si="7"/>
        <v>0</v>
      </c>
      <c r="J81" s="96"/>
      <c r="K81" s="46"/>
      <c r="L81" s="194"/>
      <c r="M81" s="37"/>
      <c r="N81" s="96"/>
      <c r="O81" s="32"/>
      <c r="P81" s="28"/>
      <c r="Q81" s="28"/>
    </row>
    <row r="82" spans="1:17" s="7" customFormat="1" x14ac:dyDescent="0.25">
      <c r="A82" s="33">
        <v>65</v>
      </c>
      <c r="B82" s="82" t="s">
        <v>1342</v>
      </c>
      <c r="C82" s="40"/>
      <c r="D82" s="35">
        <v>10</v>
      </c>
      <c r="E82" s="86"/>
      <c r="F82" s="201" t="s">
        <v>1339</v>
      </c>
      <c r="G82" s="44">
        <f t="shared" si="5"/>
        <v>0</v>
      </c>
      <c r="H82" s="194">
        <f t="shared" si="6"/>
        <v>10</v>
      </c>
      <c r="I82" s="37">
        <f t="shared" si="7"/>
        <v>0</v>
      </c>
      <c r="J82" s="96"/>
      <c r="K82" s="46"/>
      <c r="L82" s="194"/>
      <c r="M82" s="37"/>
      <c r="N82" s="96"/>
      <c r="O82" s="32"/>
      <c r="P82" s="28"/>
      <c r="Q82" s="28"/>
    </row>
    <row r="83" spans="1:17" s="7" customFormat="1" x14ac:dyDescent="0.25">
      <c r="A83" s="33">
        <v>66</v>
      </c>
      <c r="B83" s="82" t="s">
        <v>1343</v>
      </c>
      <c r="C83" s="40"/>
      <c r="D83" s="35">
        <v>900</v>
      </c>
      <c r="E83" s="86"/>
      <c r="F83" s="201" t="s">
        <v>1339</v>
      </c>
      <c r="G83" s="44">
        <f t="shared" si="5"/>
        <v>0</v>
      </c>
      <c r="H83" s="194">
        <f t="shared" si="6"/>
        <v>900</v>
      </c>
      <c r="I83" s="37">
        <f t="shared" si="7"/>
        <v>0</v>
      </c>
      <c r="J83" s="96"/>
      <c r="K83" s="46"/>
      <c r="L83" s="194"/>
      <c r="M83" s="37"/>
      <c r="N83" s="96"/>
      <c r="O83" s="32"/>
      <c r="P83" s="28"/>
      <c r="Q83" s="28"/>
    </row>
    <row r="84" spans="1:17" s="7" customFormat="1" x14ac:dyDescent="0.25">
      <c r="A84" s="33">
        <v>67</v>
      </c>
      <c r="B84" s="82" t="s">
        <v>66</v>
      </c>
      <c r="C84" s="40"/>
      <c r="D84" s="35">
        <v>5</v>
      </c>
      <c r="E84" s="86">
        <v>86.06</v>
      </c>
      <c r="F84" s="201" t="s">
        <v>101</v>
      </c>
      <c r="G84" s="44">
        <f t="shared" si="5"/>
        <v>430.3</v>
      </c>
      <c r="H84" s="194">
        <f t="shared" si="6"/>
        <v>5</v>
      </c>
      <c r="I84" s="37">
        <f t="shared" si="7"/>
        <v>430.3</v>
      </c>
      <c r="J84" s="96"/>
      <c r="K84" s="46"/>
      <c r="L84" s="194"/>
      <c r="M84" s="37"/>
      <c r="N84" s="96"/>
      <c r="O84" s="32"/>
      <c r="P84" s="28"/>
      <c r="Q84" s="28"/>
    </row>
    <row r="85" spans="1:17" s="7" customFormat="1" x14ac:dyDescent="0.25">
      <c r="A85" s="33">
        <v>68</v>
      </c>
      <c r="B85" s="82" t="s">
        <v>61</v>
      </c>
      <c r="C85" s="40"/>
      <c r="D85" s="35">
        <v>6</v>
      </c>
      <c r="E85" s="86">
        <v>43.991999999999997</v>
      </c>
      <c r="F85" s="201" t="s">
        <v>57</v>
      </c>
      <c r="G85" s="44">
        <f t="shared" si="5"/>
        <v>263.952</v>
      </c>
      <c r="H85" s="194">
        <f t="shared" si="6"/>
        <v>6</v>
      </c>
      <c r="I85" s="37">
        <f t="shared" si="7"/>
        <v>263.952</v>
      </c>
      <c r="J85" s="96"/>
      <c r="K85" s="46"/>
      <c r="L85" s="194"/>
      <c r="M85" s="37"/>
      <c r="N85" s="96"/>
      <c r="O85" s="32"/>
      <c r="P85" s="28"/>
      <c r="Q85" s="28"/>
    </row>
    <row r="86" spans="1:17" s="7" customFormat="1" x14ac:dyDescent="0.25">
      <c r="A86" s="33">
        <v>69</v>
      </c>
      <c r="B86" s="82" t="s">
        <v>1263</v>
      </c>
      <c r="C86" s="40"/>
      <c r="D86" s="35">
        <v>200</v>
      </c>
      <c r="E86" s="86">
        <v>2.91</v>
      </c>
      <c r="F86" s="201" t="s">
        <v>101</v>
      </c>
      <c r="G86" s="44">
        <f t="shared" si="5"/>
        <v>582</v>
      </c>
      <c r="H86" s="194">
        <f t="shared" si="6"/>
        <v>200</v>
      </c>
      <c r="I86" s="37">
        <f t="shared" si="7"/>
        <v>582</v>
      </c>
      <c r="J86" s="96"/>
      <c r="K86" s="46"/>
      <c r="L86" s="194"/>
      <c r="M86" s="37"/>
      <c r="N86" s="96"/>
      <c r="O86" s="32"/>
      <c r="P86" s="28"/>
      <c r="Q86" s="28"/>
    </row>
    <row r="87" spans="1:17" s="7" customFormat="1" x14ac:dyDescent="0.25">
      <c r="A87" s="33">
        <v>70</v>
      </c>
      <c r="B87" s="42" t="s">
        <v>1290</v>
      </c>
      <c r="C87" s="40"/>
      <c r="D87" s="35">
        <v>8</v>
      </c>
      <c r="E87" s="86">
        <v>455</v>
      </c>
      <c r="F87" s="201" t="s">
        <v>246</v>
      </c>
      <c r="G87" s="44">
        <f t="shared" si="5"/>
        <v>3640</v>
      </c>
      <c r="H87" s="194">
        <f t="shared" si="6"/>
        <v>8</v>
      </c>
      <c r="I87" s="37">
        <f t="shared" si="7"/>
        <v>3640</v>
      </c>
      <c r="J87" s="96"/>
      <c r="K87" s="46"/>
      <c r="L87" s="194"/>
      <c r="M87" s="37"/>
      <c r="N87" s="96"/>
      <c r="O87" s="32"/>
      <c r="P87" s="28"/>
      <c r="Q87" s="28"/>
    </row>
    <row r="88" spans="1:17" s="7" customFormat="1" x14ac:dyDescent="0.25">
      <c r="A88" s="33">
        <v>71</v>
      </c>
      <c r="B88" s="42" t="s">
        <v>1344</v>
      </c>
      <c r="C88" s="40"/>
      <c r="D88" s="35">
        <v>4</v>
      </c>
      <c r="E88" s="86">
        <v>455</v>
      </c>
      <c r="F88" s="201" t="s">
        <v>246</v>
      </c>
      <c r="G88" s="44">
        <f t="shared" si="5"/>
        <v>1820</v>
      </c>
      <c r="H88" s="194">
        <f t="shared" si="6"/>
        <v>4</v>
      </c>
      <c r="I88" s="37">
        <f t="shared" si="7"/>
        <v>1820</v>
      </c>
      <c r="J88" s="96"/>
      <c r="K88" s="46"/>
      <c r="L88" s="194"/>
      <c r="M88" s="37"/>
      <c r="N88" s="96"/>
      <c r="O88" s="32"/>
      <c r="P88" s="28"/>
      <c r="Q88" s="28"/>
    </row>
    <row r="89" spans="1:17" s="7" customFormat="1" x14ac:dyDescent="0.25">
      <c r="A89" s="33">
        <v>72</v>
      </c>
      <c r="B89" s="42" t="s">
        <v>1345</v>
      </c>
      <c r="C89" s="40"/>
      <c r="D89" s="35">
        <v>4</v>
      </c>
      <c r="E89" s="86">
        <v>455</v>
      </c>
      <c r="F89" s="201" t="s">
        <v>246</v>
      </c>
      <c r="G89" s="44">
        <f t="shared" si="5"/>
        <v>1820</v>
      </c>
      <c r="H89" s="194">
        <f t="shared" si="6"/>
        <v>4</v>
      </c>
      <c r="I89" s="37">
        <f t="shared" si="7"/>
        <v>1820</v>
      </c>
      <c r="J89" s="96"/>
      <c r="K89" s="46"/>
      <c r="L89" s="194"/>
      <c r="M89" s="37"/>
      <c r="N89" s="96"/>
      <c r="O89" s="32"/>
      <c r="P89" s="28"/>
      <c r="Q89" s="28"/>
    </row>
    <row r="90" spans="1:17" s="7" customFormat="1" x14ac:dyDescent="0.25">
      <c r="A90" s="33">
        <v>73</v>
      </c>
      <c r="B90" s="42" t="s">
        <v>1346</v>
      </c>
      <c r="C90" s="40"/>
      <c r="D90" s="35">
        <v>4</v>
      </c>
      <c r="E90" s="86">
        <v>455</v>
      </c>
      <c r="F90" s="201" t="s">
        <v>246</v>
      </c>
      <c r="G90" s="44">
        <f t="shared" si="5"/>
        <v>1820</v>
      </c>
      <c r="H90" s="194">
        <f t="shared" si="6"/>
        <v>4</v>
      </c>
      <c r="I90" s="37">
        <f t="shared" si="7"/>
        <v>1820</v>
      </c>
      <c r="J90" s="96"/>
      <c r="K90" s="46"/>
      <c r="L90" s="194"/>
      <c r="M90" s="37"/>
      <c r="N90" s="96"/>
      <c r="O90" s="32"/>
      <c r="P90" s="28"/>
      <c r="Q90" s="28"/>
    </row>
    <row r="91" spans="1:17" s="7" customFormat="1" x14ac:dyDescent="0.25">
      <c r="A91" s="33">
        <v>74</v>
      </c>
      <c r="B91" s="42" t="s">
        <v>67</v>
      </c>
      <c r="C91" s="40"/>
      <c r="D91" s="35">
        <v>10</v>
      </c>
      <c r="E91" s="86">
        <v>17.555</v>
      </c>
      <c r="F91" s="201" t="s">
        <v>101</v>
      </c>
      <c r="G91" s="44">
        <f t="shared" si="5"/>
        <v>175.55</v>
      </c>
      <c r="H91" s="194">
        <f t="shared" si="6"/>
        <v>10</v>
      </c>
      <c r="I91" s="37">
        <f t="shared" si="7"/>
        <v>175.55</v>
      </c>
      <c r="J91" s="96"/>
      <c r="K91" s="46"/>
      <c r="L91" s="194"/>
      <c r="M91" s="37"/>
      <c r="N91" s="96"/>
      <c r="O91" s="32"/>
      <c r="P91" s="28"/>
      <c r="Q91" s="28"/>
    </row>
    <row r="92" spans="1:17" s="7" customFormat="1" x14ac:dyDescent="0.25">
      <c r="A92" s="33">
        <v>75</v>
      </c>
      <c r="B92" s="42" t="s">
        <v>418</v>
      </c>
      <c r="C92" s="40"/>
      <c r="D92" s="35">
        <v>20</v>
      </c>
      <c r="E92" s="86">
        <v>69.784000000000006</v>
      </c>
      <c r="F92" s="201" t="s">
        <v>101</v>
      </c>
      <c r="G92" s="44">
        <f t="shared" si="5"/>
        <v>1395.68</v>
      </c>
      <c r="H92" s="194">
        <f t="shared" si="6"/>
        <v>20</v>
      </c>
      <c r="I92" s="37">
        <f t="shared" si="7"/>
        <v>1395.68</v>
      </c>
      <c r="J92" s="96"/>
      <c r="K92" s="46"/>
      <c r="L92" s="194"/>
      <c r="M92" s="37"/>
      <c r="N92" s="96"/>
      <c r="O92" s="32"/>
      <c r="P92" s="28"/>
      <c r="Q92" s="28"/>
    </row>
    <row r="93" spans="1:17" s="7" customFormat="1" x14ac:dyDescent="0.25">
      <c r="A93" s="33">
        <v>76</v>
      </c>
      <c r="B93" s="42" t="s">
        <v>1291</v>
      </c>
      <c r="C93" s="40"/>
      <c r="D93" s="35">
        <v>10</v>
      </c>
      <c r="E93" s="86">
        <v>12.74</v>
      </c>
      <c r="F93" s="201" t="s">
        <v>45</v>
      </c>
      <c r="G93" s="44">
        <f t="shared" si="5"/>
        <v>127.4</v>
      </c>
      <c r="H93" s="194">
        <f t="shared" si="6"/>
        <v>10</v>
      </c>
      <c r="I93" s="37">
        <f t="shared" si="7"/>
        <v>127.4</v>
      </c>
      <c r="J93" s="96"/>
      <c r="K93" s="46"/>
      <c r="L93" s="194"/>
      <c r="M93" s="37"/>
      <c r="N93" s="96"/>
      <c r="O93" s="32"/>
      <c r="P93" s="28"/>
      <c r="Q93" s="28"/>
    </row>
    <row r="94" spans="1:17" s="7" customFormat="1" x14ac:dyDescent="0.25">
      <c r="A94" s="33">
        <v>77</v>
      </c>
      <c r="B94" s="42" t="s">
        <v>543</v>
      </c>
      <c r="C94" s="40"/>
      <c r="D94" s="35">
        <v>4</v>
      </c>
      <c r="E94" s="86">
        <v>78.915199999999999</v>
      </c>
      <c r="F94" s="201" t="s">
        <v>45</v>
      </c>
      <c r="G94" s="44">
        <f t="shared" si="5"/>
        <v>315.66079999999999</v>
      </c>
      <c r="H94" s="194">
        <f t="shared" si="6"/>
        <v>4</v>
      </c>
      <c r="I94" s="37">
        <f t="shared" si="7"/>
        <v>315.66079999999999</v>
      </c>
      <c r="J94" s="96"/>
      <c r="K94" s="46"/>
      <c r="L94" s="194"/>
      <c r="M94" s="37"/>
      <c r="N94" s="96"/>
      <c r="O94" s="32"/>
      <c r="P94" s="28"/>
      <c r="Q94" s="28"/>
    </row>
    <row r="95" spans="1:17" s="7" customFormat="1" x14ac:dyDescent="0.25">
      <c r="A95" s="33">
        <v>78</v>
      </c>
      <c r="B95" s="42" t="s">
        <v>1347</v>
      </c>
      <c r="C95" s="40"/>
      <c r="D95" s="35">
        <v>5</v>
      </c>
      <c r="E95" s="86">
        <v>129.97919999999999</v>
      </c>
      <c r="F95" s="201" t="s">
        <v>40</v>
      </c>
      <c r="G95" s="44">
        <f t="shared" si="5"/>
        <v>649.89599999999996</v>
      </c>
      <c r="H95" s="194">
        <f t="shared" si="6"/>
        <v>5</v>
      </c>
      <c r="I95" s="37">
        <f t="shared" si="7"/>
        <v>649.89599999999996</v>
      </c>
      <c r="J95" s="96"/>
      <c r="K95" s="46"/>
      <c r="L95" s="194"/>
      <c r="M95" s="37"/>
      <c r="N95" s="96"/>
      <c r="O95" s="32"/>
      <c r="P95" s="28"/>
      <c r="Q95" s="28"/>
    </row>
    <row r="96" spans="1:17" s="7" customFormat="1" x14ac:dyDescent="0.25">
      <c r="A96" s="33">
        <v>79</v>
      </c>
      <c r="B96" s="42" t="s">
        <v>1348</v>
      </c>
      <c r="C96" s="40"/>
      <c r="D96" s="35">
        <v>5</v>
      </c>
      <c r="E96" s="86">
        <v>114.51439999999999</v>
      </c>
      <c r="F96" s="201" t="s">
        <v>40</v>
      </c>
      <c r="G96" s="44">
        <f t="shared" si="5"/>
        <v>572.572</v>
      </c>
      <c r="H96" s="194">
        <f t="shared" si="6"/>
        <v>5</v>
      </c>
      <c r="I96" s="37">
        <f t="shared" si="7"/>
        <v>572.572</v>
      </c>
      <c r="J96" s="96"/>
      <c r="K96" s="46"/>
      <c r="L96" s="194"/>
      <c r="M96" s="37"/>
      <c r="N96" s="96"/>
      <c r="O96" s="32"/>
      <c r="P96" s="28"/>
      <c r="Q96" s="28"/>
    </row>
    <row r="97" spans="1:17" s="7" customFormat="1" x14ac:dyDescent="0.25">
      <c r="A97" s="33">
        <v>80</v>
      </c>
      <c r="B97" s="42" t="s">
        <v>1349</v>
      </c>
      <c r="C97" s="40"/>
      <c r="D97" s="35">
        <v>15</v>
      </c>
      <c r="E97" s="86">
        <v>114.51439999999999</v>
      </c>
      <c r="F97" s="201" t="s">
        <v>40</v>
      </c>
      <c r="G97" s="44">
        <f t="shared" si="5"/>
        <v>1717.7159999999999</v>
      </c>
      <c r="H97" s="194">
        <f t="shared" si="6"/>
        <v>15</v>
      </c>
      <c r="I97" s="37">
        <f t="shared" si="7"/>
        <v>1717.7159999999999</v>
      </c>
      <c r="J97" s="96"/>
      <c r="K97" s="46"/>
      <c r="L97" s="194"/>
      <c r="M97" s="37"/>
      <c r="N97" s="96"/>
      <c r="O97" s="32"/>
      <c r="P97" s="28"/>
      <c r="Q97" s="28"/>
    </row>
    <row r="98" spans="1:17" s="7" customFormat="1" x14ac:dyDescent="0.25">
      <c r="A98" s="33">
        <v>81</v>
      </c>
      <c r="B98" s="42" t="s">
        <v>1296</v>
      </c>
      <c r="C98" s="40"/>
      <c r="D98" s="35">
        <v>24</v>
      </c>
      <c r="E98" s="86">
        <v>8</v>
      </c>
      <c r="F98" s="201" t="s">
        <v>101</v>
      </c>
      <c r="G98" s="44">
        <f t="shared" si="5"/>
        <v>192</v>
      </c>
      <c r="H98" s="194">
        <f t="shared" si="6"/>
        <v>24</v>
      </c>
      <c r="I98" s="37">
        <f t="shared" si="7"/>
        <v>192</v>
      </c>
      <c r="J98" s="96"/>
      <c r="K98" s="46"/>
      <c r="L98" s="194"/>
      <c r="M98" s="37"/>
      <c r="N98" s="96"/>
      <c r="O98" s="32"/>
      <c r="P98" s="28"/>
      <c r="Q98" s="28"/>
    </row>
    <row r="99" spans="1:17" s="7" customFormat="1" x14ac:dyDescent="0.25">
      <c r="A99" s="33">
        <v>82</v>
      </c>
      <c r="B99" s="42" t="s">
        <v>1350</v>
      </c>
      <c r="C99" s="40"/>
      <c r="D99" s="35">
        <v>2</v>
      </c>
      <c r="E99" s="86">
        <v>450</v>
      </c>
      <c r="F99" s="201" t="s">
        <v>40</v>
      </c>
      <c r="G99" s="44">
        <f t="shared" si="5"/>
        <v>900</v>
      </c>
      <c r="H99" s="194">
        <f t="shared" si="6"/>
        <v>2</v>
      </c>
      <c r="I99" s="37">
        <f t="shared" si="7"/>
        <v>900</v>
      </c>
      <c r="J99" s="96"/>
      <c r="K99" s="46"/>
      <c r="L99" s="194"/>
      <c r="M99" s="37"/>
      <c r="N99" s="96"/>
      <c r="O99" s="32"/>
      <c r="P99" s="28"/>
      <c r="Q99" s="28"/>
    </row>
    <row r="100" spans="1:17" s="7" customFormat="1" x14ac:dyDescent="0.25">
      <c r="A100" s="33">
        <v>83</v>
      </c>
      <c r="B100" s="42" t="s">
        <v>1298</v>
      </c>
      <c r="C100" s="40"/>
      <c r="D100" s="35">
        <v>2</v>
      </c>
      <c r="E100" s="86">
        <v>350</v>
      </c>
      <c r="F100" s="201" t="s">
        <v>101</v>
      </c>
      <c r="G100" s="44">
        <f t="shared" si="5"/>
        <v>700</v>
      </c>
      <c r="H100" s="194">
        <f t="shared" si="6"/>
        <v>2</v>
      </c>
      <c r="I100" s="37">
        <f t="shared" si="7"/>
        <v>700</v>
      </c>
      <c r="J100" s="96"/>
      <c r="K100" s="46"/>
      <c r="L100" s="194"/>
      <c r="M100" s="37"/>
      <c r="N100" s="96"/>
      <c r="O100" s="32"/>
      <c r="P100" s="28"/>
      <c r="Q100" s="28"/>
    </row>
    <row r="101" spans="1:17" s="7" customFormat="1" x14ac:dyDescent="0.25">
      <c r="A101" s="33">
        <v>84</v>
      </c>
      <c r="B101" s="42" t="s">
        <v>420</v>
      </c>
      <c r="C101" s="40"/>
      <c r="D101" s="35">
        <v>8</v>
      </c>
      <c r="E101" s="86">
        <v>12.41</v>
      </c>
      <c r="F101" s="201" t="s">
        <v>101</v>
      </c>
      <c r="G101" s="44">
        <f t="shared" si="5"/>
        <v>99.28</v>
      </c>
      <c r="H101" s="194">
        <f t="shared" si="6"/>
        <v>8</v>
      </c>
      <c r="I101" s="37">
        <f t="shared" si="7"/>
        <v>99.28</v>
      </c>
      <c r="J101" s="96"/>
      <c r="K101" s="46"/>
      <c r="L101" s="194"/>
      <c r="M101" s="37"/>
      <c r="N101" s="96"/>
      <c r="O101" s="32"/>
      <c r="P101" s="28"/>
      <c r="Q101" s="28"/>
    </row>
    <row r="102" spans="1:17" s="7" customFormat="1" x14ac:dyDescent="0.25">
      <c r="A102" s="33">
        <v>85</v>
      </c>
      <c r="B102" s="42" t="s">
        <v>69</v>
      </c>
      <c r="C102" s="40"/>
      <c r="D102" s="35">
        <v>2</v>
      </c>
      <c r="E102" s="86">
        <v>20.6752</v>
      </c>
      <c r="F102" s="201" t="s">
        <v>45</v>
      </c>
      <c r="G102" s="44">
        <f t="shared" si="5"/>
        <v>41.3504</v>
      </c>
      <c r="H102" s="194">
        <f t="shared" si="6"/>
        <v>2</v>
      </c>
      <c r="I102" s="37">
        <f t="shared" si="7"/>
        <v>41.3504</v>
      </c>
      <c r="J102" s="96"/>
      <c r="K102" s="46"/>
      <c r="L102" s="194"/>
      <c r="M102" s="37"/>
      <c r="N102" s="96"/>
      <c r="O102" s="32"/>
      <c r="P102" s="28"/>
      <c r="Q102" s="28"/>
    </row>
    <row r="103" spans="1:17" s="7" customFormat="1" x14ac:dyDescent="0.25">
      <c r="A103" s="33">
        <v>86</v>
      </c>
      <c r="B103" s="42" t="s">
        <v>1351</v>
      </c>
      <c r="C103" s="40"/>
      <c r="D103" s="35">
        <v>3</v>
      </c>
      <c r="E103" s="86">
        <v>101.92</v>
      </c>
      <c r="F103" s="201" t="s">
        <v>101</v>
      </c>
      <c r="G103" s="44">
        <f t="shared" si="5"/>
        <v>305.76</v>
      </c>
      <c r="H103" s="194">
        <f t="shared" si="6"/>
        <v>3</v>
      </c>
      <c r="I103" s="37">
        <f t="shared" si="7"/>
        <v>305.76</v>
      </c>
      <c r="J103" s="96"/>
      <c r="K103" s="46"/>
      <c r="L103" s="194"/>
      <c r="M103" s="37"/>
      <c r="N103" s="96"/>
      <c r="O103" s="32"/>
      <c r="P103" s="28"/>
      <c r="Q103" s="28"/>
    </row>
    <row r="104" spans="1:17" s="7" customFormat="1" x14ac:dyDescent="0.25">
      <c r="A104" s="33">
        <v>87</v>
      </c>
      <c r="B104" s="42" t="s">
        <v>1352</v>
      </c>
      <c r="C104" s="40"/>
      <c r="D104" s="35">
        <v>2</v>
      </c>
      <c r="E104" s="86">
        <v>20.7896</v>
      </c>
      <c r="F104" s="201" t="s">
        <v>45</v>
      </c>
      <c r="G104" s="44">
        <f t="shared" si="5"/>
        <v>41.5792</v>
      </c>
      <c r="H104" s="194">
        <f t="shared" si="6"/>
        <v>2</v>
      </c>
      <c r="I104" s="37">
        <f t="shared" si="7"/>
        <v>41.5792</v>
      </c>
      <c r="J104" s="96"/>
      <c r="K104" s="46"/>
      <c r="L104" s="194"/>
      <c r="M104" s="37"/>
      <c r="N104" s="96"/>
      <c r="O104" s="32"/>
      <c r="P104" s="28"/>
      <c r="Q104" s="28"/>
    </row>
    <row r="105" spans="1:17" s="7" customFormat="1" x14ac:dyDescent="0.25">
      <c r="A105" s="33">
        <v>88</v>
      </c>
      <c r="B105" s="42" t="s">
        <v>1065</v>
      </c>
      <c r="C105" s="40"/>
      <c r="D105" s="35">
        <v>3</v>
      </c>
      <c r="E105" s="86">
        <v>55.12</v>
      </c>
      <c r="F105" s="201" t="s">
        <v>105</v>
      </c>
      <c r="G105" s="44">
        <f t="shared" si="5"/>
        <v>165.35999999999999</v>
      </c>
      <c r="H105" s="194">
        <f t="shared" si="6"/>
        <v>3</v>
      </c>
      <c r="I105" s="37">
        <f t="shared" si="7"/>
        <v>165.35999999999999</v>
      </c>
      <c r="J105" s="96"/>
      <c r="K105" s="46"/>
      <c r="L105" s="194"/>
      <c r="M105" s="37"/>
      <c r="N105" s="96"/>
      <c r="O105" s="32"/>
      <c r="P105" s="28"/>
      <c r="Q105" s="28"/>
    </row>
    <row r="106" spans="1:17" s="7" customFormat="1" x14ac:dyDescent="0.25">
      <c r="A106" s="33">
        <v>89</v>
      </c>
      <c r="B106" s="42" t="s">
        <v>1353</v>
      </c>
      <c r="C106" s="40"/>
      <c r="D106" s="35">
        <v>5</v>
      </c>
      <c r="E106" s="86">
        <v>9.1</v>
      </c>
      <c r="F106" s="201" t="s">
        <v>105</v>
      </c>
      <c r="G106" s="44">
        <f t="shared" si="5"/>
        <v>45.5</v>
      </c>
      <c r="H106" s="194">
        <f t="shared" si="6"/>
        <v>5</v>
      </c>
      <c r="I106" s="37">
        <f t="shared" si="7"/>
        <v>45.5</v>
      </c>
      <c r="J106" s="96"/>
      <c r="K106" s="46"/>
      <c r="L106" s="194"/>
      <c r="M106" s="37"/>
      <c r="N106" s="96"/>
      <c r="O106" s="32"/>
      <c r="P106" s="28"/>
      <c r="Q106" s="28"/>
    </row>
    <row r="107" spans="1:17" s="7" customFormat="1" x14ac:dyDescent="0.25">
      <c r="A107" s="33">
        <v>90</v>
      </c>
      <c r="B107" s="42" t="s">
        <v>1354</v>
      </c>
      <c r="C107" s="40"/>
      <c r="D107" s="35">
        <v>5</v>
      </c>
      <c r="E107" s="86">
        <v>35</v>
      </c>
      <c r="F107" s="201" t="s">
        <v>105</v>
      </c>
      <c r="G107" s="44">
        <f t="shared" si="5"/>
        <v>175</v>
      </c>
      <c r="H107" s="194">
        <f t="shared" si="6"/>
        <v>5</v>
      </c>
      <c r="I107" s="37">
        <f t="shared" si="7"/>
        <v>175</v>
      </c>
      <c r="J107" s="96"/>
      <c r="K107" s="46"/>
      <c r="L107" s="194"/>
      <c r="M107" s="37"/>
      <c r="N107" s="96"/>
      <c r="O107" s="32"/>
      <c r="P107" s="28"/>
      <c r="Q107" s="28"/>
    </row>
    <row r="108" spans="1:17" s="7" customFormat="1" x14ac:dyDescent="0.25">
      <c r="A108" s="33">
        <v>91</v>
      </c>
      <c r="B108" s="42" t="s">
        <v>62</v>
      </c>
      <c r="C108" s="40"/>
      <c r="D108" s="35">
        <v>6</v>
      </c>
      <c r="E108" s="86">
        <v>65.415999999999997</v>
      </c>
      <c r="F108" s="201" t="s">
        <v>118</v>
      </c>
      <c r="G108" s="44">
        <f t="shared" si="5"/>
        <v>392.49599999999998</v>
      </c>
      <c r="H108" s="194">
        <f t="shared" si="6"/>
        <v>6</v>
      </c>
      <c r="I108" s="37">
        <f t="shared" si="7"/>
        <v>392.49599999999998</v>
      </c>
      <c r="J108" s="96"/>
      <c r="K108" s="46"/>
      <c r="L108" s="194"/>
      <c r="M108" s="37"/>
      <c r="N108" s="96"/>
      <c r="O108" s="32"/>
      <c r="P108" s="28"/>
      <c r="Q108" s="28"/>
    </row>
    <row r="109" spans="1:17" s="7" customFormat="1" x14ac:dyDescent="0.25">
      <c r="A109" s="33"/>
      <c r="B109" s="42"/>
      <c r="C109" s="40"/>
      <c r="D109" s="35"/>
      <c r="E109" s="86"/>
      <c r="F109" s="201"/>
      <c r="G109" s="44"/>
      <c r="H109" s="194"/>
      <c r="I109" s="37"/>
      <c r="J109" s="96"/>
      <c r="K109" s="46"/>
      <c r="L109" s="194"/>
      <c r="M109" s="37"/>
      <c r="N109" s="96"/>
      <c r="O109" s="32"/>
      <c r="P109" s="28"/>
      <c r="Q109" s="28"/>
    </row>
    <row r="110" spans="1:17" s="7" customFormat="1" x14ac:dyDescent="0.25">
      <c r="A110" s="33"/>
      <c r="B110" s="42"/>
      <c r="C110" s="40"/>
      <c r="D110" s="35"/>
      <c r="E110" s="86"/>
      <c r="F110" s="201"/>
      <c r="G110" s="44"/>
      <c r="H110" s="194"/>
      <c r="I110" s="37"/>
      <c r="J110" s="96"/>
      <c r="K110" s="46"/>
      <c r="L110" s="194"/>
      <c r="M110" s="37"/>
      <c r="N110" s="96"/>
      <c r="O110" s="32"/>
      <c r="P110" s="28"/>
      <c r="Q110" s="28"/>
    </row>
    <row r="111" spans="1:17" s="7" customFormat="1" x14ac:dyDescent="0.25">
      <c r="A111" s="33"/>
      <c r="B111" s="42"/>
      <c r="C111" s="40"/>
      <c r="D111" s="35"/>
      <c r="E111" s="86"/>
      <c r="F111" s="201"/>
      <c r="G111" s="44"/>
      <c r="H111" s="194"/>
      <c r="I111" s="37"/>
      <c r="J111" s="96"/>
      <c r="K111" s="46"/>
      <c r="L111" s="194"/>
      <c r="M111" s="37"/>
      <c r="N111" s="96"/>
      <c r="O111" s="32"/>
      <c r="P111" s="28"/>
      <c r="Q111" s="28"/>
    </row>
    <row r="112" spans="1:17" s="7" customFormat="1" ht="13.5" thickBot="1" x14ac:dyDescent="0.3">
      <c r="A112" s="309"/>
      <c r="B112" s="310"/>
      <c r="C112" s="101"/>
      <c r="D112" s="311"/>
      <c r="E112" s="109"/>
      <c r="F112" s="312"/>
      <c r="G112" s="313"/>
      <c r="H112" s="314"/>
      <c r="I112" s="104"/>
      <c r="J112" s="106"/>
      <c r="K112" s="102"/>
      <c r="L112" s="314"/>
      <c r="M112" s="104"/>
      <c r="N112" s="106"/>
      <c r="O112" s="315"/>
      <c r="P112" s="28"/>
      <c r="Q112" s="28"/>
    </row>
    <row r="113" spans="1:17" ht="14.25" thickTop="1" thickBot="1" x14ac:dyDescent="0.3">
      <c r="A113" s="74"/>
      <c r="B113" s="81" t="s">
        <v>77</v>
      </c>
      <c r="C113" s="76"/>
      <c r="D113" s="77"/>
      <c r="E113" s="78"/>
      <c r="F113" s="79"/>
      <c r="G113" s="80">
        <f>SUM(G13:G112)</f>
        <v>64662.666799999999</v>
      </c>
      <c r="H113" s="76"/>
      <c r="I113" s="80">
        <f>SUM(I13:I112)</f>
        <v>64662.666799999999</v>
      </c>
      <c r="J113" s="78"/>
      <c r="K113" s="80">
        <f>SUM(K13:K112)</f>
        <v>0</v>
      </c>
      <c r="L113" s="76"/>
      <c r="M113" s="80">
        <f>SUM(M13:M112)</f>
        <v>0</v>
      </c>
      <c r="N113" s="98"/>
      <c r="O113" s="80">
        <f>SUM(O13:O112)</f>
        <v>0</v>
      </c>
      <c r="P113" s="28"/>
      <c r="Q113" s="28"/>
    </row>
    <row r="114" spans="1:17" ht="13.5" thickTop="1" x14ac:dyDescent="0.25">
      <c r="A114" s="8" t="s">
        <v>5</v>
      </c>
      <c r="B114" s="9"/>
      <c r="C114" s="300"/>
      <c r="D114" s="9" t="s">
        <v>6</v>
      </c>
      <c r="E114" s="9"/>
      <c r="F114" s="17"/>
      <c r="G114" s="22"/>
      <c r="H114" s="300"/>
      <c r="I114" s="22"/>
      <c r="J114" s="300"/>
      <c r="K114" s="22"/>
      <c r="L114" s="26"/>
      <c r="M114" s="23" t="s">
        <v>7</v>
      </c>
      <c r="N114" s="29"/>
      <c r="P114" s="28"/>
      <c r="Q114" s="28"/>
    </row>
    <row r="115" spans="1:17" x14ac:dyDescent="0.25">
      <c r="D115" s="8" t="s">
        <v>8</v>
      </c>
      <c r="P115" s="28"/>
      <c r="Q115" s="28"/>
    </row>
    <row r="116" spans="1:17" x14ac:dyDescent="0.25">
      <c r="P116" s="28"/>
      <c r="Q116" s="28"/>
    </row>
    <row r="117" spans="1:17" x14ac:dyDescent="0.25">
      <c r="P117" s="28"/>
      <c r="Q117" s="28"/>
    </row>
    <row r="118" spans="1:17" x14ac:dyDescent="0.25">
      <c r="A118" s="652" t="s">
        <v>1288</v>
      </c>
      <c r="B118" s="652"/>
      <c r="C118" s="303"/>
      <c r="D118" s="653" t="s">
        <v>9</v>
      </c>
      <c r="E118" s="653"/>
      <c r="F118" s="653"/>
      <c r="G118" s="20"/>
      <c r="H118" s="653" t="s">
        <v>10</v>
      </c>
      <c r="I118" s="653"/>
      <c r="J118" s="653"/>
      <c r="K118" s="20"/>
      <c r="L118" s="303"/>
      <c r="M118" s="653" t="s">
        <v>25</v>
      </c>
      <c r="N118" s="653"/>
      <c r="O118" s="653"/>
      <c r="P118" s="28"/>
      <c r="Q118" s="28"/>
    </row>
    <row r="119" spans="1:17" x14ac:dyDescent="0.25">
      <c r="A119" s="654" t="s">
        <v>11</v>
      </c>
      <c r="B119" s="654"/>
      <c r="C119" s="302"/>
      <c r="D119" s="655" t="s">
        <v>12</v>
      </c>
      <c r="E119" s="655"/>
      <c r="F119" s="655"/>
      <c r="G119" s="24"/>
      <c r="H119" s="655" t="s">
        <v>13</v>
      </c>
      <c r="I119" s="655"/>
      <c r="J119" s="655"/>
      <c r="K119" s="24"/>
      <c r="L119" s="302"/>
      <c r="M119" s="655" t="s">
        <v>26</v>
      </c>
      <c r="N119" s="655"/>
      <c r="O119" s="655"/>
      <c r="P119" s="28"/>
      <c r="Q119" s="28"/>
    </row>
  </sheetData>
  <mergeCells count="26">
    <mergeCell ref="A119:B119"/>
    <mergeCell ref="D119:F119"/>
    <mergeCell ref="H119:J119"/>
    <mergeCell ref="M119:O119"/>
    <mergeCell ref="L10:M11"/>
    <mergeCell ref="N10:O11"/>
    <mergeCell ref="A118:B118"/>
    <mergeCell ref="D118:F118"/>
    <mergeCell ref="H118:J118"/>
    <mergeCell ref="M118:O118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C6:E6"/>
    <mergeCell ref="A1:O1"/>
    <mergeCell ref="A2:O2"/>
    <mergeCell ref="C4:E4"/>
    <mergeCell ref="F4:I4"/>
    <mergeCell ref="C5:E5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6:F30"/>
  <sheetViews>
    <sheetView workbookViewId="0">
      <selection sqref="A1:O41"/>
    </sheetView>
  </sheetViews>
  <sheetFormatPr defaultRowHeight="15" x14ac:dyDescent="0.25"/>
  <cols>
    <col min="5" max="5" width="16" customWidth="1"/>
    <col min="6" max="6" width="30.28515625" style="274" customWidth="1"/>
  </cols>
  <sheetData>
    <row r="16" spans="6:6" s="239" customFormat="1" x14ac:dyDescent="0.25">
      <c r="F16" s="275"/>
    </row>
    <row r="18" spans="6:6" s="239" customFormat="1" x14ac:dyDescent="0.25">
      <c r="F18" s="275"/>
    </row>
    <row r="20" spans="6:6" s="239" customFormat="1" x14ac:dyDescent="0.25">
      <c r="F20" s="275"/>
    </row>
    <row r="22" spans="6:6" s="239" customFormat="1" x14ac:dyDescent="0.25">
      <c r="F22" s="275"/>
    </row>
    <row r="24" spans="6:6" s="239" customFormat="1" x14ac:dyDescent="0.25">
      <c r="F24" s="275"/>
    </row>
    <row r="26" spans="6:6" s="239" customFormat="1" x14ac:dyDescent="0.25">
      <c r="F26" s="275"/>
    </row>
    <row r="28" spans="6:6" s="239" customFormat="1" x14ac:dyDescent="0.25">
      <c r="F28" s="275"/>
    </row>
    <row r="30" spans="6:6" s="239" customFormat="1" x14ac:dyDescent="0.25">
      <c r="F30" s="27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81"/>
  <sheetViews>
    <sheetView showWhiteSpace="0" view="pageLayout" topLeftCell="A78" zoomScale="85" zoomScaleNormal="100" zoomScalePageLayoutView="85" workbookViewId="0">
      <selection activeCell="B27" sqref="B27"/>
    </sheetView>
  </sheetViews>
  <sheetFormatPr defaultColWidth="9.140625" defaultRowHeight="12.75" x14ac:dyDescent="0.25"/>
  <cols>
    <col min="1" max="1" width="5.42578125" style="8" customWidth="1"/>
    <col min="2" max="2" width="30.28515625" style="8" customWidth="1"/>
    <col min="3" max="3" width="7.5703125" style="4" customWidth="1"/>
    <col min="4" max="4" width="8.85546875" style="4" customWidth="1"/>
    <col min="5" max="5" width="10.7109375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489"/>
      <c r="D3" s="489"/>
      <c r="F3" s="16"/>
      <c r="G3" s="20"/>
      <c r="H3" s="489"/>
      <c r="I3" s="20"/>
      <c r="J3" s="489"/>
      <c r="K3" s="20"/>
      <c r="L3" s="489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73" t="s">
        <v>1</v>
      </c>
      <c r="D4" s="673"/>
      <c r="E4" s="673"/>
      <c r="F4" s="652"/>
      <c r="G4" s="652"/>
      <c r="H4" s="652"/>
      <c r="I4" s="652"/>
      <c r="J4" s="489"/>
      <c r="K4" s="20"/>
      <c r="L4" s="489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17"/>
      <c r="G5" s="21"/>
      <c r="H5" s="488"/>
      <c r="I5" s="21"/>
      <c r="J5" s="489"/>
      <c r="K5" s="20"/>
      <c r="L5" s="489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72" t="s">
        <v>1063</v>
      </c>
      <c r="D6" s="672"/>
      <c r="E6" s="672"/>
      <c r="F6" s="17"/>
      <c r="G6" s="21"/>
      <c r="H6" s="488"/>
      <c r="I6" s="21"/>
      <c r="J6" s="489"/>
      <c r="K6" s="20"/>
      <c r="L6" s="489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3"/>
      <c r="D7" s="673"/>
      <c r="E7" s="673"/>
      <c r="F7" s="17"/>
      <c r="G7" s="21"/>
      <c r="H7" s="488"/>
      <c r="I7" s="21"/>
      <c r="J7" s="489"/>
      <c r="K7" s="20"/>
      <c r="L7" s="489"/>
      <c r="M7" s="20"/>
      <c r="N7" s="28"/>
      <c r="O7" s="20"/>
      <c r="P7" s="28"/>
      <c r="Q7" s="28"/>
    </row>
    <row r="8" spans="1:17" s="5" customFormat="1" ht="13.5" thickBot="1" x14ac:dyDescent="0.3">
      <c r="C8" s="488"/>
      <c r="D8" s="488"/>
      <c r="E8" s="488"/>
      <c r="F8" s="17"/>
      <c r="G8" s="21"/>
      <c r="H8" s="488"/>
      <c r="I8" s="21"/>
      <c r="J8" s="489"/>
      <c r="K8" s="20"/>
      <c r="L8" s="489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ht="25.5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490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465"/>
      <c r="C12" s="50"/>
      <c r="D12" s="486"/>
      <c r="E12" s="52"/>
      <c r="F12" s="495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5" customFormat="1" x14ac:dyDescent="0.2">
      <c r="A13" s="33">
        <v>1</v>
      </c>
      <c r="B13" s="492" t="s">
        <v>61</v>
      </c>
      <c r="C13" s="39"/>
      <c r="D13" s="498">
        <f>H13+J13+L13+N13</f>
        <v>20</v>
      </c>
      <c r="E13" s="261">
        <v>43.99</v>
      </c>
      <c r="F13" s="496" t="s">
        <v>2215</v>
      </c>
      <c r="G13" s="44">
        <f>E13*D13</f>
        <v>879.80000000000007</v>
      </c>
      <c r="H13" s="194">
        <v>10</v>
      </c>
      <c r="I13" s="37">
        <f>H13*E13</f>
        <v>439.90000000000003</v>
      </c>
      <c r="J13" s="96"/>
      <c r="K13" s="46">
        <f t="shared" ref="K13:K72" si="0">J13*E13</f>
        <v>0</v>
      </c>
      <c r="L13" s="194">
        <v>10</v>
      </c>
      <c r="M13" s="37">
        <f>L13*E13</f>
        <v>439.90000000000003</v>
      </c>
      <c r="N13" s="96"/>
      <c r="O13" s="32">
        <f t="shared" ref="O13:O72" si="1">N13*E13</f>
        <v>0</v>
      </c>
      <c r="P13" s="28">
        <f>N13+L13+J13+H13</f>
        <v>20</v>
      </c>
      <c r="Q13" s="28">
        <f>P13-D13</f>
        <v>0</v>
      </c>
    </row>
    <row r="14" spans="1:17" s="7" customFormat="1" x14ac:dyDescent="0.2">
      <c r="A14" s="33">
        <v>2</v>
      </c>
      <c r="B14" s="492" t="s">
        <v>2189</v>
      </c>
      <c r="C14" s="40"/>
      <c r="D14" s="498">
        <f t="shared" ref="D14:D72" si="2">H14+J14+L14+N14</f>
        <v>2</v>
      </c>
      <c r="E14" s="260">
        <v>100</v>
      </c>
      <c r="F14" s="496" t="s">
        <v>45</v>
      </c>
      <c r="G14" s="44">
        <f t="shared" ref="G14:G72" si="3">E14*D14</f>
        <v>200</v>
      </c>
      <c r="H14" s="194">
        <v>1</v>
      </c>
      <c r="I14" s="37">
        <f t="shared" ref="I14:I72" si="4">H14*E14</f>
        <v>100</v>
      </c>
      <c r="J14" s="96"/>
      <c r="K14" s="46">
        <f t="shared" si="0"/>
        <v>0</v>
      </c>
      <c r="L14" s="194">
        <v>1</v>
      </c>
      <c r="M14" s="37">
        <f t="shared" ref="M14:M72" si="5">L14*E14</f>
        <v>100</v>
      </c>
      <c r="N14" s="96"/>
      <c r="O14" s="32">
        <f t="shared" si="1"/>
        <v>0</v>
      </c>
      <c r="P14" s="28">
        <f t="shared" ref="P14:P72" si="6">N14+L14+J14+H14</f>
        <v>2</v>
      </c>
      <c r="Q14" s="28">
        <f t="shared" ref="Q14:Q72" si="7">P14-D14</f>
        <v>0</v>
      </c>
    </row>
    <row r="15" spans="1:17" s="7" customFormat="1" x14ac:dyDescent="0.2">
      <c r="A15" s="33">
        <v>3</v>
      </c>
      <c r="B15" s="492" t="s">
        <v>513</v>
      </c>
      <c r="C15" s="40"/>
      <c r="D15" s="498">
        <f t="shared" si="2"/>
        <v>1</v>
      </c>
      <c r="E15" s="260">
        <v>208.52</v>
      </c>
      <c r="F15" s="496" t="s">
        <v>45</v>
      </c>
      <c r="G15" s="44">
        <f t="shared" si="3"/>
        <v>208.52</v>
      </c>
      <c r="H15" s="194">
        <v>1</v>
      </c>
      <c r="I15" s="37">
        <f t="shared" si="4"/>
        <v>208.52</v>
      </c>
      <c r="J15" s="96"/>
      <c r="K15" s="46">
        <f t="shared" si="0"/>
        <v>0</v>
      </c>
      <c r="L15" s="194"/>
      <c r="M15" s="37">
        <f t="shared" si="5"/>
        <v>0</v>
      </c>
      <c r="N15" s="96"/>
      <c r="O15" s="32">
        <f t="shared" si="1"/>
        <v>0</v>
      </c>
      <c r="P15" s="28">
        <f t="shared" si="6"/>
        <v>1</v>
      </c>
      <c r="Q15" s="28">
        <f t="shared" si="7"/>
        <v>0</v>
      </c>
    </row>
    <row r="16" spans="1:17" s="7" customFormat="1" x14ac:dyDescent="0.2">
      <c r="A16" s="33">
        <v>4</v>
      </c>
      <c r="B16" s="492" t="s">
        <v>67</v>
      </c>
      <c r="C16" s="40"/>
      <c r="D16" s="498">
        <f t="shared" si="2"/>
        <v>40</v>
      </c>
      <c r="E16" s="260">
        <v>17.559999999999999</v>
      </c>
      <c r="F16" s="496" t="s">
        <v>2216</v>
      </c>
      <c r="G16" s="44">
        <f t="shared" si="3"/>
        <v>702.4</v>
      </c>
      <c r="H16" s="194">
        <v>10</v>
      </c>
      <c r="I16" s="37">
        <f t="shared" si="4"/>
        <v>175.6</v>
      </c>
      <c r="J16" s="96">
        <v>10</v>
      </c>
      <c r="K16" s="46">
        <f t="shared" si="0"/>
        <v>175.6</v>
      </c>
      <c r="L16" s="194">
        <v>10</v>
      </c>
      <c r="M16" s="37">
        <f t="shared" si="5"/>
        <v>175.6</v>
      </c>
      <c r="N16" s="96">
        <v>10</v>
      </c>
      <c r="O16" s="32">
        <f t="shared" si="1"/>
        <v>175.6</v>
      </c>
      <c r="P16" s="28">
        <f t="shared" si="6"/>
        <v>40</v>
      </c>
      <c r="Q16" s="28">
        <f t="shared" si="7"/>
        <v>0</v>
      </c>
    </row>
    <row r="17" spans="1:17" s="7" customFormat="1" x14ac:dyDescent="0.2">
      <c r="A17" s="33">
        <v>5</v>
      </c>
      <c r="B17" s="492" t="s">
        <v>1021</v>
      </c>
      <c r="C17" s="40"/>
      <c r="D17" s="498">
        <f t="shared" si="2"/>
        <v>30</v>
      </c>
      <c r="E17" s="260">
        <v>2.91</v>
      </c>
      <c r="F17" s="496" t="s">
        <v>2217</v>
      </c>
      <c r="G17" s="44">
        <f t="shared" si="3"/>
        <v>87.300000000000011</v>
      </c>
      <c r="H17" s="194">
        <v>15</v>
      </c>
      <c r="I17" s="37">
        <f t="shared" si="4"/>
        <v>43.650000000000006</v>
      </c>
      <c r="J17" s="96"/>
      <c r="K17" s="46">
        <f t="shared" si="0"/>
        <v>0</v>
      </c>
      <c r="L17" s="194">
        <v>15</v>
      </c>
      <c r="M17" s="37">
        <f t="shared" si="5"/>
        <v>43.650000000000006</v>
      </c>
      <c r="N17" s="96"/>
      <c r="O17" s="32">
        <f t="shared" si="1"/>
        <v>0</v>
      </c>
      <c r="P17" s="28">
        <f t="shared" si="6"/>
        <v>30</v>
      </c>
      <c r="Q17" s="28">
        <f t="shared" si="7"/>
        <v>0</v>
      </c>
    </row>
    <row r="18" spans="1:17" s="7" customFormat="1" x14ac:dyDescent="0.2">
      <c r="A18" s="33">
        <v>6</v>
      </c>
      <c r="B18" s="492" t="s">
        <v>1065</v>
      </c>
      <c r="C18" s="39"/>
      <c r="D18" s="498">
        <f t="shared" si="2"/>
        <v>4</v>
      </c>
      <c r="E18" s="261">
        <v>55.12</v>
      </c>
      <c r="F18" s="496" t="s">
        <v>105</v>
      </c>
      <c r="G18" s="44">
        <f t="shared" si="3"/>
        <v>220.48</v>
      </c>
      <c r="H18" s="194">
        <v>1</v>
      </c>
      <c r="I18" s="37">
        <f t="shared" si="4"/>
        <v>55.12</v>
      </c>
      <c r="J18" s="96">
        <v>1</v>
      </c>
      <c r="K18" s="46">
        <f t="shared" si="0"/>
        <v>55.12</v>
      </c>
      <c r="L18" s="194">
        <v>1</v>
      </c>
      <c r="M18" s="37">
        <f t="shared" si="5"/>
        <v>55.12</v>
      </c>
      <c r="N18" s="96">
        <v>1</v>
      </c>
      <c r="O18" s="32">
        <f t="shared" si="1"/>
        <v>55.12</v>
      </c>
      <c r="P18" s="28">
        <f t="shared" si="6"/>
        <v>4</v>
      </c>
      <c r="Q18" s="28">
        <f t="shared" si="7"/>
        <v>0</v>
      </c>
    </row>
    <row r="19" spans="1:17" s="7" customFormat="1" x14ac:dyDescent="0.2">
      <c r="A19" s="33">
        <v>7</v>
      </c>
      <c r="B19" s="492" t="s">
        <v>2190</v>
      </c>
      <c r="C19" s="40"/>
      <c r="D19" s="498">
        <f t="shared" si="2"/>
        <v>12</v>
      </c>
      <c r="E19" s="260">
        <v>129.97999999999999</v>
      </c>
      <c r="F19" s="496" t="s">
        <v>233</v>
      </c>
      <c r="G19" s="44">
        <f t="shared" si="3"/>
        <v>1559.7599999999998</v>
      </c>
      <c r="H19" s="194">
        <v>3</v>
      </c>
      <c r="I19" s="37">
        <f t="shared" si="4"/>
        <v>389.93999999999994</v>
      </c>
      <c r="J19" s="96">
        <v>3</v>
      </c>
      <c r="K19" s="46">
        <f t="shared" si="0"/>
        <v>389.93999999999994</v>
      </c>
      <c r="L19" s="194">
        <v>3</v>
      </c>
      <c r="M19" s="37">
        <f t="shared" si="5"/>
        <v>389.93999999999994</v>
      </c>
      <c r="N19" s="96">
        <v>3</v>
      </c>
      <c r="O19" s="32">
        <f t="shared" si="1"/>
        <v>389.93999999999994</v>
      </c>
      <c r="P19" s="28">
        <f t="shared" si="6"/>
        <v>12</v>
      </c>
      <c r="Q19" s="28">
        <f t="shared" si="7"/>
        <v>0</v>
      </c>
    </row>
    <row r="20" spans="1:17" s="7" customFormat="1" x14ac:dyDescent="0.2">
      <c r="A20" s="33">
        <v>8</v>
      </c>
      <c r="B20" s="492" t="s">
        <v>2191</v>
      </c>
      <c r="C20" s="40"/>
      <c r="D20" s="498">
        <f t="shared" si="2"/>
        <v>12</v>
      </c>
      <c r="E20" s="260">
        <v>114.51</v>
      </c>
      <c r="F20" s="496" t="s">
        <v>233</v>
      </c>
      <c r="G20" s="44">
        <f t="shared" si="3"/>
        <v>1374.1200000000001</v>
      </c>
      <c r="H20" s="194">
        <v>3</v>
      </c>
      <c r="I20" s="37">
        <f t="shared" si="4"/>
        <v>343.53000000000003</v>
      </c>
      <c r="J20" s="96">
        <v>3</v>
      </c>
      <c r="K20" s="46">
        <f t="shared" si="0"/>
        <v>343.53000000000003</v>
      </c>
      <c r="L20" s="194">
        <v>3</v>
      </c>
      <c r="M20" s="37">
        <f t="shared" si="5"/>
        <v>343.53000000000003</v>
      </c>
      <c r="N20" s="96">
        <v>3</v>
      </c>
      <c r="O20" s="32">
        <f t="shared" si="1"/>
        <v>343.53000000000003</v>
      </c>
      <c r="P20" s="28">
        <f t="shared" si="6"/>
        <v>12</v>
      </c>
      <c r="Q20" s="28">
        <f t="shared" si="7"/>
        <v>0</v>
      </c>
    </row>
    <row r="21" spans="1:17" s="7" customFormat="1" x14ac:dyDescent="0.2">
      <c r="A21" s="33">
        <v>9</v>
      </c>
      <c r="B21" s="492" t="s">
        <v>46</v>
      </c>
      <c r="C21" s="40"/>
      <c r="D21" s="498">
        <f t="shared" si="2"/>
        <v>8</v>
      </c>
      <c r="E21" s="260">
        <v>20.79</v>
      </c>
      <c r="F21" s="496" t="s">
        <v>45</v>
      </c>
      <c r="G21" s="44">
        <f t="shared" si="3"/>
        <v>166.32</v>
      </c>
      <c r="H21" s="194">
        <v>2</v>
      </c>
      <c r="I21" s="37">
        <f t="shared" si="4"/>
        <v>41.58</v>
      </c>
      <c r="J21" s="96">
        <v>2</v>
      </c>
      <c r="K21" s="46">
        <f t="shared" si="0"/>
        <v>41.58</v>
      </c>
      <c r="L21" s="194">
        <v>2</v>
      </c>
      <c r="M21" s="37">
        <f t="shared" si="5"/>
        <v>41.58</v>
      </c>
      <c r="N21" s="96">
        <v>2</v>
      </c>
      <c r="O21" s="32">
        <f t="shared" si="1"/>
        <v>41.58</v>
      </c>
      <c r="P21" s="28">
        <f t="shared" si="6"/>
        <v>8</v>
      </c>
      <c r="Q21" s="28">
        <f t="shared" si="7"/>
        <v>0</v>
      </c>
    </row>
    <row r="22" spans="1:17" s="7" customFormat="1" x14ac:dyDescent="0.2">
      <c r="A22" s="33">
        <v>10</v>
      </c>
      <c r="B22" s="492" t="s">
        <v>913</v>
      </c>
      <c r="C22" s="40"/>
      <c r="D22" s="498">
        <f t="shared" si="2"/>
        <v>8</v>
      </c>
      <c r="E22" s="260">
        <v>96.51</v>
      </c>
      <c r="F22" s="496" t="s">
        <v>45</v>
      </c>
      <c r="G22" s="44">
        <f t="shared" si="3"/>
        <v>772.08</v>
      </c>
      <c r="H22" s="194">
        <v>2</v>
      </c>
      <c r="I22" s="37">
        <f t="shared" si="4"/>
        <v>193.02</v>
      </c>
      <c r="J22" s="96">
        <v>2</v>
      </c>
      <c r="K22" s="46">
        <f t="shared" si="0"/>
        <v>193.02</v>
      </c>
      <c r="L22" s="194">
        <v>2</v>
      </c>
      <c r="M22" s="37">
        <f t="shared" si="5"/>
        <v>193.02</v>
      </c>
      <c r="N22" s="96">
        <v>2</v>
      </c>
      <c r="O22" s="32">
        <f t="shared" si="1"/>
        <v>193.02</v>
      </c>
      <c r="P22" s="28">
        <f t="shared" si="6"/>
        <v>8</v>
      </c>
      <c r="Q22" s="28">
        <f t="shared" si="7"/>
        <v>0</v>
      </c>
    </row>
    <row r="23" spans="1:17" s="7" customFormat="1" x14ac:dyDescent="0.2">
      <c r="A23" s="33">
        <v>11</v>
      </c>
      <c r="B23" s="492" t="s">
        <v>1067</v>
      </c>
      <c r="C23" s="40"/>
      <c r="D23" s="498">
        <f t="shared" si="2"/>
        <v>8</v>
      </c>
      <c r="E23" s="260">
        <v>96.51</v>
      </c>
      <c r="F23" s="496" t="s">
        <v>45</v>
      </c>
      <c r="G23" s="44">
        <f t="shared" si="3"/>
        <v>772.08</v>
      </c>
      <c r="H23" s="194">
        <v>2</v>
      </c>
      <c r="I23" s="37">
        <f t="shared" si="4"/>
        <v>193.02</v>
      </c>
      <c r="J23" s="96">
        <v>2</v>
      </c>
      <c r="K23" s="46">
        <f t="shared" si="0"/>
        <v>193.02</v>
      </c>
      <c r="L23" s="194">
        <v>2</v>
      </c>
      <c r="M23" s="37">
        <f t="shared" si="5"/>
        <v>193.02</v>
      </c>
      <c r="N23" s="96">
        <v>2</v>
      </c>
      <c r="O23" s="32">
        <f t="shared" si="1"/>
        <v>193.02</v>
      </c>
      <c r="P23" s="28">
        <f t="shared" si="6"/>
        <v>8</v>
      </c>
      <c r="Q23" s="28">
        <f t="shared" si="7"/>
        <v>0</v>
      </c>
    </row>
    <row r="24" spans="1:17" s="7" customFormat="1" x14ac:dyDescent="0.2">
      <c r="A24" s="33">
        <v>12</v>
      </c>
      <c r="B24" s="492" t="s">
        <v>2192</v>
      </c>
      <c r="C24" s="40"/>
      <c r="D24" s="498">
        <f t="shared" si="2"/>
        <v>12</v>
      </c>
      <c r="E24" s="260">
        <v>65</v>
      </c>
      <c r="F24" s="496" t="s">
        <v>2217</v>
      </c>
      <c r="G24" s="44">
        <f t="shared" si="3"/>
        <v>780</v>
      </c>
      <c r="H24" s="194">
        <v>3</v>
      </c>
      <c r="I24" s="37">
        <f t="shared" si="4"/>
        <v>195</v>
      </c>
      <c r="J24" s="96">
        <v>3</v>
      </c>
      <c r="K24" s="46">
        <f t="shared" si="0"/>
        <v>195</v>
      </c>
      <c r="L24" s="194">
        <v>3</v>
      </c>
      <c r="M24" s="37">
        <f t="shared" si="5"/>
        <v>195</v>
      </c>
      <c r="N24" s="96">
        <v>3</v>
      </c>
      <c r="O24" s="32">
        <f t="shared" si="1"/>
        <v>195</v>
      </c>
      <c r="P24" s="28">
        <f t="shared" si="6"/>
        <v>12</v>
      </c>
      <c r="Q24" s="28">
        <f t="shared" si="7"/>
        <v>0</v>
      </c>
    </row>
    <row r="25" spans="1:17" s="7" customFormat="1" x14ac:dyDescent="0.2">
      <c r="A25" s="33">
        <v>13</v>
      </c>
      <c r="B25" s="492" t="s">
        <v>1069</v>
      </c>
      <c r="C25" s="40"/>
      <c r="D25" s="498">
        <f t="shared" si="2"/>
        <v>40</v>
      </c>
      <c r="E25" s="260">
        <v>34.61</v>
      </c>
      <c r="F25" s="496" t="s">
        <v>2217</v>
      </c>
      <c r="G25" s="44">
        <f t="shared" si="3"/>
        <v>1384.4</v>
      </c>
      <c r="H25" s="194">
        <v>10</v>
      </c>
      <c r="I25" s="37">
        <f t="shared" si="4"/>
        <v>346.1</v>
      </c>
      <c r="J25" s="96">
        <v>10</v>
      </c>
      <c r="K25" s="46">
        <f t="shared" si="0"/>
        <v>346.1</v>
      </c>
      <c r="L25" s="194">
        <v>10</v>
      </c>
      <c r="M25" s="37">
        <f t="shared" si="5"/>
        <v>346.1</v>
      </c>
      <c r="N25" s="96">
        <v>10</v>
      </c>
      <c r="O25" s="32">
        <f t="shared" si="1"/>
        <v>346.1</v>
      </c>
      <c r="P25" s="28">
        <f t="shared" si="6"/>
        <v>40</v>
      </c>
      <c r="Q25" s="28">
        <f t="shared" si="7"/>
        <v>0</v>
      </c>
    </row>
    <row r="26" spans="1:17" s="7" customFormat="1" x14ac:dyDescent="0.2">
      <c r="A26" s="33">
        <v>14</v>
      </c>
      <c r="B26" s="492" t="s">
        <v>2193</v>
      </c>
      <c r="C26" s="40"/>
      <c r="D26" s="498">
        <f t="shared" si="2"/>
        <v>40</v>
      </c>
      <c r="E26" s="260">
        <v>34.61</v>
      </c>
      <c r="F26" s="496" t="s">
        <v>2217</v>
      </c>
      <c r="G26" s="44">
        <f t="shared" si="3"/>
        <v>1384.4</v>
      </c>
      <c r="H26" s="194">
        <v>10</v>
      </c>
      <c r="I26" s="37">
        <f t="shared" si="4"/>
        <v>346.1</v>
      </c>
      <c r="J26" s="96">
        <v>10</v>
      </c>
      <c r="K26" s="46">
        <f t="shared" si="0"/>
        <v>346.1</v>
      </c>
      <c r="L26" s="194">
        <v>10</v>
      </c>
      <c r="M26" s="37">
        <f t="shared" si="5"/>
        <v>346.1</v>
      </c>
      <c r="N26" s="96">
        <v>10</v>
      </c>
      <c r="O26" s="32">
        <f t="shared" si="1"/>
        <v>346.1</v>
      </c>
      <c r="P26" s="28">
        <f t="shared" si="6"/>
        <v>40</v>
      </c>
      <c r="Q26" s="28">
        <f t="shared" si="7"/>
        <v>0</v>
      </c>
    </row>
    <row r="27" spans="1:17" s="7" customFormat="1" x14ac:dyDescent="0.2">
      <c r="A27" s="33">
        <v>15</v>
      </c>
      <c r="B27" s="492" t="s">
        <v>1071</v>
      </c>
      <c r="C27" s="40"/>
      <c r="D27" s="498">
        <f t="shared" si="2"/>
        <v>4</v>
      </c>
      <c r="E27" s="260">
        <v>24.63</v>
      </c>
      <c r="F27" s="496" t="s">
        <v>2215</v>
      </c>
      <c r="G27" s="44">
        <f t="shared" si="3"/>
        <v>98.52</v>
      </c>
      <c r="H27" s="194">
        <v>1</v>
      </c>
      <c r="I27" s="37">
        <f t="shared" si="4"/>
        <v>24.63</v>
      </c>
      <c r="J27" s="96">
        <v>1</v>
      </c>
      <c r="K27" s="46">
        <f t="shared" si="0"/>
        <v>24.63</v>
      </c>
      <c r="L27" s="194">
        <v>1</v>
      </c>
      <c r="M27" s="37">
        <f t="shared" si="5"/>
        <v>24.63</v>
      </c>
      <c r="N27" s="96">
        <v>1</v>
      </c>
      <c r="O27" s="32">
        <f t="shared" si="1"/>
        <v>24.63</v>
      </c>
      <c r="P27" s="28">
        <f t="shared" si="6"/>
        <v>4</v>
      </c>
      <c r="Q27" s="28">
        <f t="shared" si="7"/>
        <v>0</v>
      </c>
    </row>
    <row r="28" spans="1:17" s="7" customFormat="1" x14ac:dyDescent="0.2">
      <c r="A28" s="33">
        <v>16</v>
      </c>
      <c r="B28" s="492" t="s">
        <v>69</v>
      </c>
      <c r="C28" s="266"/>
      <c r="D28" s="498">
        <f t="shared" si="2"/>
        <v>4</v>
      </c>
      <c r="E28" s="260">
        <v>20.68</v>
      </c>
      <c r="F28" s="496" t="s">
        <v>45</v>
      </c>
      <c r="G28" s="44">
        <f t="shared" si="3"/>
        <v>82.72</v>
      </c>
      <c r="H28" s="194">
        <v>1</v>
      </c>
      <c r="I28" s="37">
        <f t="shared" si="4"/>
        <v>20.68</v>
      </c>
      <c r="J28" s="96">
        <v>1</v>
      </c>
      <c r="K28" s="46">
        <f t="shared" si="0"/>
        <v>20.68</v>
      </c>
      <c r="L28" s="194">
        <v>1</v>
      </c>
      <c r="M28" s="37">
        <f t="shared" si="5"/>
        <v>20.68</v>
      </c>
      <c r="N28" s="96">
        <v>1</v>
      </c>
      <c r="O28" s="32">
        <f t="shared" si="1"/>
        <v>20.68</v>
      </c>
      <c r="P28" s="28">
        <f t="shared" si="6"/>
        <v>4</v>
      </c>
      <c r="Q28" s="28">
        <f t="shared" si="7"/>
        <v>0</v>
      </c>
    </row>
    <row r="29" spans="1:17" s="7" customFormat="1" x14ac:dyDescent="0.2">
      <c r="A29" s="33">
        <v>17</v>
      </c>
      <c r="B29" s="492" t="s">
        <v>1072</v>
      </c>
      <c r="C29" s="40"/>
      <c r="D29" s="498">
        <f t="shared" si="2"/>
        <v>8</v>
      </c>
      <c r="E29" s="260"/>
      <c r="F29" s="496" t="s">
        <v>105</v>
      </c>
      <c r="G29" s="44">
        <f t="shared" si="3"/>
        <v>0</v>
      </c>
      <c r="H29" s="194">
        <v>2</v>
      </c>
      <c r="I29" s="37">
        <f t="shared" si="4"/>
        <v>0</v>
      </c>
      <c r="J29" s="96">
        <v>2</v>
      </c>
      <c r="K29" s="46">
        <f t="shared" si="0"/>
        <v>0</v>
      </c>
      <c r="L29" s="194">
        <v>2</v>
      </c>
      <c r="M29" s="37">
        <f t="shared" si="5"/>
        <v>0</v>
      </c>
      <c r="N29" s="96">
        <v>2</v>
      </c>
      <c r="O29" s="32">
        <f t="shared" si="1"/>
        <v>0</v>
      </c>
      <c r="P29" s="28">
        <f t="shared" si="6"/>
        <v>8</v>
      </c>
      <c r="Q29" s="28">
        <f t="shared" si="7"/>
        <v>0</v>
      </c>
    </row>
    <row r="30" spans="1:17" s="7" customFormat="1" x14ac:dyDescent="0.2">
      <c r="A30" s="33">
        <v>18</v>
      </c>
      <c r="B30" s="492" t="s">
        <v>2194</v>
      </c>
      <c r="C30" s="40"/>
      <c r="D30" s="498">
        <f t="shared" si="2"/>
        <v>20</v>
      </c>
      <c r="E30" s="260">
        <v>9.1</v>
      </c>
      <c r="F30" s="496" t="s">
        <v>105</v>
      </c>
      <c r="G30" s="44">
        <f t="shared" si="3"/>
        <v>182</v>
      </c>
      <c r="H30" s="194">
        <v>5</v>
      </c>
      <c r="I30" s="37">
        <f t="shared" si="4"/>
        <v>45.5</v>
      </c>
      <c r="J30" s="96">
        <v>5</v>
      </c>
      <c r="K30" s="46">
        <f t="shared" si="0"/>
        <v>45.5</v>
      </c>
      <c r="L30" s="194">
        <v>5</v>
      </c>
      <c r="M30" s="37">
        <f t="shared" si="5"/>
        <v>45.5</v>
      </c>
      <c r="N30" s="96">
        <v>5</v>
      </c>
      <c r="O30" s="32">
        <f t="shared" si="1"/>
        <v>45.5</v>
      </c>
      <c r="P30" s="28">
        <f t="shared" si="6"/>
        <v>20</v>
      </c>
      <c r="Q30" s="28">
        <f t="shared" si="7"/>
        <v>0</v>
      </c>
    </row>
    <row r="31" spans="1:17" s="7" customFormat="1" x14ac:dyDescent="0.2">
      <c r="A31" s="33">
        <v>19</v>
      </c>
      <c r="B31" s="492" t="s">
        <v>2195</v>
      </c>
      <c r="C31" s="40"/>
      <c r="D31" s="498">
        <f t="shared" si="2"/>
        <v>20</v>
      </c>
      <c r="E31" s="260">
        <v>65.42</v>
      </c>
      <c r="F31" s="496" t="s">
        <v>118</v>
      </c>
      <c r="G31" s="44">
        <f t="shared" si="3"/>
        <v>1308.4000000000001</v>
      </c>
      <c r="H31" s="194">
        <v>10</v>
      </c>
      <c r="I31" s="37">
        <f t="shared" si="4"/>
        <v>654.20000000000005</v>
      </c>
      <c r="J31" s="96"/>
      <c r="K31" s="46">
        <f t="shared" si="0"/>
        <v>0</v>
      </c>
      <c r="L31" s="194">
        <v>10</v>
      </c>
      <c r="M31" s="37">
        <f t="shared" si="5"/>
        <v>654.20000000000005</v>
      </c>
      <c r="N31" s="96"/>
      <c r="O31" s="32">
        <f t="shared" si="1"/>
        <v>0</v>
      </c>
      <c r="P31" s="28">
        <f t="shared" si="6"/>
        <v>20</v>
      </c>
      <c r="Q31" s="28">
        <f t="shared" si="7"/>
        <v>0</v>
      </c>
    </row>
    <row r="32" spans="1:17" s="7" customFormat="1" x14ac:dyDescent="0.2">
      <c r="A32" s="33">
        <v>20</v>
      </c>
      <c r="B32" s="499" t="s">
        <v>1074</v>
      </c>
      <c r="C32" s="40"/>
      <c r="D32" s="498"/>
      <c r="E32" s="260"/>
      <c r="F32" s="496"/>
      <c r="G32" s="44"/>
      <c r="H32" s="194"/>
      <c r="I32" s="37">
        <f t="shared" si="4"/>
        <v>0</v>
      </c>
      <c r="J32" s="96"/>
      <c r="K32" s="46">
        <f t="shared" si="0"/>
        <v>0</v>
      </c>
      <c r="L32" s="194"/>
      <c r="M32" s="37">
        <f t="shared" si="5"/>
        <v>0</v>
      </c>
      <c r="N32" s="96"/>
      <c r="O32" s="32">
        <f t="shared" si="1"/>
        <v>0</v>
      </c>
      <c r="P32" s="28">
        <f t="shared" si="6"/>
        <v>0</v>
      </c>
      <c r="Q32" s="28">
        <f t="shared" si="7"/>
        <v>0</v>
      </c>
    </row>
    <row r="33" spans="1:17" x14ac:dyDescent="0.2">
      <c r="A33" s="33">
        <v>21</v>
      </c>
      <c r="B33" s="493" t="s">
        <v>1075</v>
      </c>
      <c r="C33" s="39"/>
      <c r="D33" s="498">
        <f t="shared" si="2"/>
        <v>2</v>
      </c>
      <c r="E33" s="261"/>
      <c r="F33" s="496" t="s">
        <v>45</v>
      </c>
      <c r="G33" s="44">
        <f t="shared" si="3"/>
        <v>0</v>
      </c>
      <c r="H33" s="194">
        <v>1</v>
      </c>
      <c r="I33" s="37">
        <f t="shared" si="4"/>
        <v>0</v>
      </c>
      <c r="J33" s="96"/>
      <c r="K33" s="46">
        <f t="shared" si="0"/>
        <v>0</v>
      </c>
      <c r="L33" s="194">
        <v>1</v>
      </c>
      <c r="M33" s="37">
        <f t="shared" si="5"/>
        <v>0</v>
      </c>
      <c r="N33" s="96"/>
      <c r="O33" s="32">
        <f t="shared" si="1"/>
        <v>0</v>
      </c>
      <c r="P33" s="28">
        <f t="shared" si="6"/>
        <v>2</v>
      </c>
      <c r="Q33" s="28">
        <f t="shared" si="7"/>
        <v>0</v>
      </c>
    </row>
    <row r="34" spans="1:17" x14ac:dyDescent="0.2">
      <c r="A34" s="33">
        <v>22</v>
      </c>
      <c r="B34" s="492" t="s">
        <v>1076</v>
      </c>
      <c r="C34" s="39"/>
      <c r="D34" s="498">
        <f t="shared" si="2"/>
        <v>8</v>
      </c>
      <c r="E34" s="261">
        <v>18.2</v>
      </c>
      <c r="F34" s="496" t="s">
        <v>105</v>
      </c>
      <c r="G34" s="44">
        <f t="shared" si="3"/>
        <v>145.6</v>
      </c>
      <c r="H34" s="194">
        <v>2</v>
      </c>
      <c r="I34" s="37">
        <f t="shared" si="4"/>
        <v>36.4</v>
      </c>
      <c r="J34" s="96">
        <v>2</v>
      </c>
      <c r="K34" s="46">
        <f t="shared" si="0"/>
        <v>36.4</v>
      </c>
      <c r="L34" s="194">
        <v>2</v>
      </c>
      <c r="M34" s="37">
        <f t="shared" si="5"/>
        <v>36.4</v>
      </c>
      <c r="N34" s="96">
        <v>2</v>
      </c>
      <c r="O34" s="32">
        <f t="shared" si="1"/>
        <v>36.4</v>
      </c>
      <c r="P34" s="28">
        <f>N34+L34+J34+H34</f>
        <v>8</v>
      </c>
      <c r="Q34" s="28">
        <f>P34-D34</f>
        <v>0</v>
      </c>
    </row>
    <row r="35" spans="1:17" x14ac:dyDescent="0.2">
      <c r="A35" s="33">
        <v>23</v>
      </c>
      <c r="B35" s="492" t="s">
        <v>2196</v>
      </c>
      <c r="C35" s="40"/>
      <c r="D35" s="498">
        <f t="shared" si="2"/>
        <v>40</v>
      </c>
      <c r="E35" s="260">
        <v>100</v>
      </c>
      <c r="F35" s="496" t="s">
        <v>2217</v>
      </c>
      <c r="G35" s="44">
        <f t="shared" si="3"/>
        <v>4000</v>
      </c>
      <c r="H35" s="194">
        <v>10</v>
      </c>
      <c r="I35" s="37">
        <f t="shared" si="4"/>
        <v>1000</v>
      </c>
      <c r="J35" s="96">
        <v>10</v>
      </c>
      <c r="K35" s="46">
        <f t="shared" si="0"/>
        <v>1000</v>
      </c>
      <c r="L35" s="194">
        <v>10</v>
      </c>
      <c r="M35" s="37">
        <f t="shared" si="5"/>
        <v>1000</v>
      </c>
      <c r="N35" s="96">
        <v>10</v>
      </c>
      <c r="O35" s="32">
        <f t="shared" si="1"/>
        <v>1000</v>
      </c>
      <c r="P35" s="28">
        <f t="shared" si="6"/>
        <v>40</v>
      </c>
      <c r="Q35" s="28">
        <f t="shared" si="7"/>
        <v>0</v>
      </c>
    </row>
    <row r="36" spans="1:17" x14ac:dyDescent="0.2">
      <c r="A36" s="33">
        <v>24</v>
      </c>
      <c r="B36" s="494" t="s">
        <v>1078</v>
      </c>
      <c r="C36" s="40"/>
      <c r="D36" s="498">
        <f t="shared" si="2"/>
        <v>4</v>
      </c>
      <c r="E36" s="260"/>
      <c r="F36" s="496" t="s">
        <v>2216</v>
      </c>
      <c r="G36" s="44">
        <f t="shared" si="3"/>
        <v>0</v>
      </c>
      <c r="H36" s="194">
        <v>4</v>
      </c>
      <c r="I36" s="37">
        <f t="shared" si="4"/>
        <v>0</v>
      </c>
      <c r="J36" s="96"/>
      <c r="K36" s="46">
        <f t="shared" si="0"/>
        <v>0</v>
      </c>
      <c r="L36" s="194"/>
      <c r="M36" s="37">
        <f t="shared" si="5"/>
        <v>0</v>
      </c>
      <c r="N36" s="96"/>
      <c r="O36" s="32">
        <f t="shared" si="1"/>
        <v>0</v>
      </c>
      <c r="P36" s="28">
        <f t="shared" si="6"/>
        <v>4</v>
      </c>
      <c r="Q36" s="28">
        <f t="shared" si="7"/>
        <v>0</v>
      </c>
    </row>
    <row r="37" spans="1:17" x14ac:dyDescent="0.2">
      <c r="A37" s="33">
        <v>25</v>
      </c>
      <c r="B37" s="492" t="s">
        <v>1079</v>
      </c>
      <c r="C37" s="40"/>
      <c r="D37" s="498"/>
      <c r="E37" s="260"/>
      <c r="F37" s="496"/>
      <c r="G37" s="44">
        <f t="shared" si="3"/>
        <v>0</v>
      </c>
      <c r="H37" s="194"/>
      <c r="I37" s="37">
        <f t="shared" si="4"/>
        <v>0</v>
      </c>
      <c r="J37" s="96"/>
      <c r="K37" s="46">
        <f t="shared" si="0"/>
        <v>0</v>
      </c>
      <c r="L37" s="194"/>
      <c r="M37" s="37">
        <f t="shared" si="5"/>
        <v>0</v>
      </c>
      <c r="N37" s="96"/>
      <c r="O37" s="32">
        <f t="shared" si="1"/>
        <v>0</v>
      </c>
      <c r="P37" s="28">
        <f t="shared" si="6"/>
        <v>0</v>
      </c>
      <c r="Q37" s="28">
        <f t="shared" si="7"/>
        <v>0</v>
      </c>
    </row>
    <row r="38" spans="1:17" x14ac:dyDescent="0.2">
      <c r="A38" s="33">
        <v>26</v>
      </c>
      <c r="B38" s="492" t="s">
        <v>2197</v>
      </c>
      <c r="C38" s="40"/>
      <c r="D38" s="498">
        <f t="shared" si="2"/>
        <v>12</v>
      </c>
      <c r="E38" s="260">
        <v>11.77</v>
      </c>
      <c r="F38" s="496" t="s">
        <v>118</v>
      </c>
      <c r="G38" s="44">
        <f t="shared" si="3"/>
        <v>141.24</v>
      </c>
      <c r="H38" s="194">
        <v>3</v>
      </c>
      <c r="I38" s="37">
        <f t="shared" si="4"/>
        <v>35.31</v>
      </c>
      <c r="J38" s="96">
        <v>3</v>
      </c>
      <c r="K38" s="46">
        <f t="shared" si="0"/>
        <v>35.31</v>
      </c>
      <c r="L38" s="194">
        <v>3</v>
      </c>
      <c r="M38" s="37">
        <f t="shared" si="5"/>
        <v>35.31</v>
      </c>
      <c r="N38" s="96">
        <v>3</v>
      </c>
      <c r="O38" s="32">
        <f t="shared" si="1"/>
        <v>35.31</v>
      </c>
      <c r="P38" s="28">
        <f t="shared" si="6"/>
        <v>12</v>
      </c>
      <c r="Q38" s="28">
        <f t="shared" si="7"/>
        <v>0</v>
      </c>
    </row>
    <row r="39" spans="1:17" x14ac:dyDescent="0.2">
      <c r="A39" s="33">
        <v>27</v>
      </c>
      <c r="B39" s="492" t="s">
        <v>2198</v>
      </c>
      <c r="C39" s="39"/>
      <c r="D39" s="498">
        <f t="shared" si="2"/>
        <v>2</v>
      </c>
      <c r="E39" s="261">
        <v>350</v>
      </c>
      <c r="F39" s="496" t="s">
        <v>2217</v>
      </c>
      <c r="G39" s="44">
        <f t="shared" si="3"/>
        <v>700</v>
      </c>
      <c r="H39" s="194">
        <v>1</v>
      </c>
      <c r="I39" s="37">
        <f t="shared" si="4"/>
        <v>350</v>
      </c>
      <c r="J39" s="96"/>
      <c r="K39" s="46">
        <f t="shared" si="0"/>
        <v>0</v>
      </c>
      <c r="L39" s="194">
        <v>1</v>
      </c>
      <c r="M39" s="37">
        <f t="shared" si="5"/>
        <v>350</v>
      </c>
      <c r="N39" s="96"/>
      <c r="O39" s="32">
        <f t="shared" si="1"/>
        <v>0</v>
      </c>
      <c r="P39" s="28">
        <f t="shared" si="6"/>
        <v>2</v>
      </c>
      <c r="Q39" s="28">
        <f t="shared" si="7"/>
        <v>0</v>
      </c>
    </row>
    <row r="40" spans="1:17" x14ac:dyDescent="0.2">
      <c r="A40" s="33">
        <v>28</v>
      </c>
      <c r="B40" s="492" t="s">
        <v>548</v>
      </c>
      <c r="C40" s="40"/>
      <c r="D40" s="498">
        <f t="shared" si="2"/>
        <v>2</v>
      </c>
      <c r="E40" s="260">
        <v>187.2</v>
      </c>
      <c r="F40" s="496" t="s">
        <v>2217</v>
      </c>
      <c r="G40" s="44">
        <f t="shared" si="3"/>
        <v>374.4</v>
      </c>
      <c r="H40" s="194">
        <v>1</v>
      </c>
      <c r="I40" s="37">
        <f t="shared" si="4"/>
        <v>187.2</v>
      </c>
      <c r="J40" s="96"/>
      <c r="K40" s="46">
        <f t="shared" si="0"/>
        <v>0</v>
      </c>
      <c r="L40" s="194">
        <v>1</v>
      </c>
      <c r="M40" s="37">
        <f t="shared" si="5"/>
        <v>187.2</v>
      </c>
      <c r="N40" s="96"/>
      <c r="O40" s="32">
        <f t="shared" si="1"/>
        <v>0</v>
      </c>
      <c r="P40" s="28">
        <f t="shared" si="6"/>
        <v>2</v>
      </c>
      <c r="Q40" s="28">
        <f t="shared" si="7"/>
        <v>0</v>
      </c>
    </row>
    <row r="41" spans="1:17" x14ac:dyDescent="0.2">
      <c r="A41" s="33">
        <v>29</v>
      </c>
      <c r="B41" s="492" t="s">
        <v>387</v>
      </c>
      <c r="C41" s="40"/>
      <c r="D41" s="498">
        <f t="shared" si="2"/>
        <v>4</v>
      </c>
      <c r="E41" s="260">
        <v>82.16</v>
      </c>
      <c r="F41" s="496" t="s">
        <v>2217</v>
      </c>
      <c r="G41" s="44">
        <f t="shared" si="3"/>
        <v>328.64</v>
      </c>
      <c r="H41" s="194">
        <v>1</v>
      </c>
      <c r="I41" s="37">
        <f t="shared" si="4"/>
        <v>82.16</v>
      </c>
      <c r="J41" s="96">
        <v>1</v>
      </c>
      <c r="K41" s="46">
        <f t="shared" si="0"/>
        <v>82.16</v>
      </c>
      <c r="L41" s="194">
        <v>1</v>
      </c>
      <c r="M41" s="37">
        <f t="shared" si="5"/>
        <v>82.16</v>
      </c>
      <c r="N41" s="96">
        <v>1</v>
      </c>
      <c r="O41" s="32">
        <f t="shared" si="1"/>
        <v>82.16</v>
      </c>
      <c r="P41" s="28">
        <f t="shared" si="6"/>
        <v>4</v>
      </c>
      <c r="Q41" s="28">
        <f t="shared" si="7"/>
        <v>0</v>
      </c>
    </row>
    <row r="42" spans="1:17" x14ac:dyDescent="0.2">
      <c r="A42" s="33">
        <v>30</v>
      </c>
      <c r="B42" s="499" t="s">
        <v>1082</v>
      </c>
      <c r="C42" s="40"/>
      <c r="D42" s="498"/>
      <c r="E42" s="260"/>
      <c r="F42" s="496"/>
      <c r="G42" s="44"/>
      <c r="H42" s="194"/>
      <c r="I42" s="37">
        <f t="shared" si="4"/>
        <v>0</v>
      </c>
      <c r="J42" s="96"/>
      <c r="K42" s="46">
        <f t="shared" si="0"/>
        <v>0</v>
      </c>
      <c r="L42" s="194"/>
      <c r="M42" s="37">
        <f t="shared" si="5"/>
        <v>0</v>
      </c>
      <c r="N42" s="96"/>
      <c r="O42" s="32">
        <f t="shared" si="1"/>
        <v>0</v>
      </c>
      <c r="P42" s="28">
        <f t="shared" si="6"/>
        <v>0</v>
      </c>
      <c r="Q42" s="28">
        <f t="shared" si="7"/>
        <v>0</v>
      </c>
    </row>
    <row r="43" spans="1:17" x14ac:dyDescent="0.2">
      <c r="A43" s="33">
        <v>31</v>
      </c>
      <c r="B43" s="492" t="s">
        <v>2199</v>
      </c>
      <c r="C43" s="40"/>
      <c r="D43" s="498">
        <f t="shared" si="2"/>
        <v>8</v>
      </c>
      <c r="E43" s="260">
        <v>130</v>
      </c>
      <c r="F43" s="496" t="s">
        <v>2217</v>
      </c>
      <c r="G43" s="44">
        <f t="shared" si="3"/>
        <v>1040</v>
      </c>
      <c r="H43" s="194">
        <v>2</v>
      </c>
      <c r="I43" s="37">
        <f t="shared" si="4"/>
        <v>260</v>
      </c>
      <c r="J43" s="96">
        <v>2</v>
      </c>
      <c r="K43" s="46">
        <f t="shared" si="0"/>
        <v>260</v>
      </c>
      <c r="L43" s="194">
        <v>2</v>
      </c>
      <c r="M43" s="37">
        <f t="shared" si="5"/>
        <v>260</v>
      </c>
      <c r="N43" s="96">
        <v>2</v>
      </c>
      <c r="O43" s="32">
        <f t="shared" si="1"/>
        <v>260</v>
      </c>
      <c r="P43" s="28">
        <f t="shared" si="6"/>
        <v>8</v>
      </c>
      <c r="Q43" s="28">
        <f t="shared" si="7"/>
        <v>0</v>
      </c>
    </row>
    <row r="44" spans="1:17" x14ac:dyDescent="0.2">
      <c r="A44" s="33">
        <v>32</v>
      </c>
      <c r="B44" s="492" t="s">
        <v>2200</v>
      </c>
      <c r="C44" s="40"/>
      <c r="D44" s="498">
        <f t="shared" si="2"/>
        <v>2</v>
      </c>
      <c r="E44" s="260">
        <v>255.84</v>
      </c>
      <c r="F44" s="496" t="s">
        <v>2216</v>
      </c>
      <c r="G44" s="44">
        <f t="shared" si="3"/>
        <v>511.68</v>
      </c>
      <c r="H44" s="194">
        <v>2</v>
      </c>
      <c r="I44" s="37">
        <f t="shared" si="4"/>
        <v>511.68</v>
      </c>
      <c r="J44" s="96"/>
      <c r="K44" s="46">
        <f t="shared" si="0"/>
        <v>0</v>
      </c>
      <c r="L44" s="194"/>
      <c r="M44" s="37">
        <f t="shared" si="5"/>
        <v>0</v>
      </c>
      <c r="N44" s="96"/>
      <c r="O44" s="32">
        <f t="shared" si="1"/>
        <v>0</v>
      </c>
      <c r="P44" s="28">
        <f t="shared" si="6"/>
        <v>2</v>
      </c>
      <c r="Q44" s="28">
        <f t="shared" si="7"/>
        <v>0</v>
      </c>
    </row>
    <row r="45" spans="1:17" x14ac:dyDescent="0.2">
      <c r="A45" s="33">
        <v>33</v>
      </c>
      <c r="B45" s="492" t="s">
        <v>2201</v>
      </c>
      <c r="C45" s="40"/>
      <c r="D45" s="498">
        <f t="shared" si="2"/>
        <v>4</v>
      </c>
      <c r="E45" s="260">
        <v>50</v>
      </c>
      <c r="F45" s="496" t="s">
        <v>2216</v>
      </c>
      <c r="G45" s="44">
        <f t="shared" si="3"/>
        <v>200</v>
      </c>
      <c r="H45" s="194">
        <v>2</v>
      </c>
      <c r="I45" s="37">
        <f t="shared" si="4"/>
        <v>100</v>
      </c>
      <c r="J45" s="96"/>
      <c r="K45" s="46">
        <f t="shared" si="0"/>
        <v>0</v>
      </c>
      <c r="L45" s="194">
        <v>2</v>
      </c>
      <c r="M45" s="37">
        <f t="shared" si="5"/>
        <v>100</v>
      </c>
      <c r="N45" s="96"/>
      <c r="O45" s="32">
        <f t="shared" si="1"/>
        <v>0</v>
      </c>
      <c r="P45" s="28">
        <f t="shared" si="6"/>
        <v>4</v>
      </c>
      <c r="Q45" s="28">
        <f t="shared" si="7"/>
        <v>0</v>
      </c>
    </row>
    <row r="46" spans="1:17" x14ac:dyDescent="0.2">
      <c r="A46" s="33">
        <v>34</v>
      </c>
      <c r="B46" s="492" t="s">
        <v>2202</v>
      </c>
      <c r="C46" s="40"/>
      <c r="D46" s="498">
        <f t="shared" si="2"/>
        <v>12</v>
      </c>
      <c r="E46" s="260">
        <v>35</v>
      </c>
      <c r="F46" s="496" t="s">
        <v>2216</v>
      </c>
      <c r="G46" s="44">
        <f t="shared" si="3"/>
        <v>420</v>
      </c>
      <c r="H46" s="194">
        <v>12</v>
      </c>
      <c r="I46" s="37">
        <f t="shared" si="4"/>
        <v>420</v>
      </c>
      <c r="J46" s="96"/>
      <c r="K46" s="46">
        <f t="shared" si="0"/>
        <v>0</v>
      </c>
      <c r="L46" s="194"/>
      <c r="M46" s="37">
        <f t="shared" si="5"/>
        <v>0</v>
      </c>
      <c r="N46" s="96"/>
      <c r="O46" s="32">
        <f t="shared" si="1"/>
        <v>0</v>
      </c>
      <c r="P46" s="28">
        <f t="shared" si="6"/>
        <v>12</v>
      </c>
      <c r="Q46" s="28">
        <f t="shared" si="7"/>
        <v>0</v>
      </c>
    </row>
    <row r="47" spans="1:17" x14ac:dyDescent="0.2">
      <c r="A47" s="33">
        <v>35</v>
      </c>
      <c r="B47" s="492" t="s">
        <v>2203</v>
      </c>
      <c r="C47" s="40"/>
      <c r="D47" s="498">
        <f t="shared" si="2"/>
        <v>120</v>
      </c>
      <c r="E47" s="260">
        <v>30.58</v>
      </c>
      <c r="F47" s="496" t="s">
        <v>2217</v>
      </c>
      <c r="G47" s="44">
        <f t="shared" si="3"/>
        <v>3669.6</v>
      </c>
      <c r="H47" s="194">
        <v>30</v>
      </c>
      <c r="I47" s="37">
        <f t="shared" si="4"/>
        <v>917.4</v>
      </c>
      <c r="J47" s="96">
        <v>30</v>
      </c>
      <c r="K47" s="46">
        <f t="shared" si="0"/>
        <v>917.4</v>
      </c>
      <c r="L47" s="194">
        <v>30</v>
      </c>
      <c r="M47" s="37">
        <f t="shared" si="5"/>
        <v>917.4</v>
      </c>
      <c r="N47" s="96">
        <v>30</v>
      </c>
      <c r="O47" s="32">
        <f t="shared" si="1"/>
        <v>917.4</v>
      </c>
      <c r="P47" s="28">
        <f t="shared" si="6"/>
        <v>120</v>
      </c>
      <c r="Q47" s="28">
        <f t="shared" si="7"/>
        <v>0</v>
      </c>
    </row>
    <row r="48" spans="1:17" x14ac:dyDescent="0.2">
      <c r="A48" s="33">
        <v>36</v>
      </c>
      <c r="B48" s="492" t="s">
        <v>2204</v>
      </c>
      <c r="C48" s="40"/>
      <c r="D48" s="498">
        <f t="shared" si="2"/>
        <v>20</v>
      </c>
      <c r="E48" s="260">
        <v>23.92</v>
      </c>
      <c r="F48" s="496" t="s">
        <v>396</v>
      </c>
      <c r="G48" s="44">
        <f t="shared" si="3"/>
        <v>478.40000000000003</v>
      </c>
      <c r="H48" s="194">
        <v>5</v>
      </c>
      <c r="I48" s="37">
        <f t="shared" si="4"/>
        <v>119.60000000000001</v>
      </c>
      <c r="J48" s="96">
        <v>5</v>
      </c>
      <c r="K48" s="46">
        <f t="shared" si="0"/>
        <v>119.60000000000001</v>
      </c>
      <c r="L48" s="194">
        <v>5</v>
      </c>
      <c r="M48" s="37">
        <f t="shared" si="5"/>
        <v>119.60000000000001</v>
      </c>
      <c r="N48" s="96">
        <v>5</v>
      </c>
      <c r="O48" s="32">
        <f t="shared" si="1"/>
        <v>119.60000000000001</v>
      </c>
      <c r="P48" s="28">
        <f t="shared" si="6"/>
        <v>20</v>
      </c>
      <c r="Q48" s="28">
        <f t="shared" si="7"/>
        <v>0</v>
      </c>
    </row>
    <row r="49" spans="1:17" x14ac:dyDescent="0.2">
      <c r="A49" s="33">
        <v>37</v>
      </c>
      <c r="B49" s="492" t="s">
        <v>2205</v>
      </c>
      <c r="C49" s="40"/>
      <c r="D49" s="498">
        <f t="shared" si="2"/>
        <v>20</v>
      </c>
      <c r="E49" s="260">
        <v>37.43</v>
      </c>
      <c r="F49" s="496" t="s">
        <v>398</v>
      </c>
      <c r="G49" s="44">
        <f t="shared" si="3"/>
        <v>748.6</v>
      </c>
      <c r="H49" s="194">
        <v>5</v>
      </c>
      <c r="I49" s="37">
        <f t="shared" si="4"/>
        <v>187.15</v>
      </c>
      <c r="J49" s="96">
        <v>5</v>
      </c>
      <c r="K49" s="46">
        <f t="shared" si="0"/>
        <v>187.15</v>
      </c>
      <c r="L49" s="194">
        <v>5</v>
      </c>
      <c r="M49" s="37">
        <f t="shared" si="5"/>
        <v>187.15</v>
      </c>
      <c r="N49" s="96">
        <v>5</v>
      </c>
      <c r="O49" s="32">
        <f t="shared" si="1"/>
        <v>187.15</v>
      </c>
      <c r="P49" s="28">
        <f t="shared" si="6"/>
        <v>20</v>
      </c>
      <c r="Q49" s="28">
        <f t="shared" si="7"/>
        <v>0</v>
      </c>
    </row>
    <row r="50" spans="1:17" x14ac:dyDescent="0.2">
      <c r="A50" s="33">
        <v>38</v>
      </c>
      <c r="B50" s="491" t="s">
        <v>402</v>
      </c>
      <c r="C50" s="40"/>
      <c r="D50" s="498">
        <f t="shared" si="2"/>
        <v>8</v>
      </c>
      <c r="E50" s="260">
        <v>24.84</v>
      </c>
      <c r="F50" s="497" t="s">
        <v>2217</v>
      </c>
      <c r="G50" s="44">
        <f t="shared" si="3"/>
        <v>198.72</v>
      </c>
      <c r="H50" s="194">
        <v>2</v>
      </c>
      <c r="I50" s="37">
        <f t="shared" si="4"/>
        <v>49.68</v>
      </c>
      <c r="J50" s="96">
        <v>2</v>
      </c>
      <c r="K50" s="46">
        <f t="shared" si="0"/>
        <v>49.68</v>
      </c>
      <c r="L50" s="194">
        <v>2</v>
      </c>
      <c r="M50" s="37">
        <f t="shared" si="5"/>
        <v>49.68</v>
      </c>
      <c r="N50" s="96">
        <v>2</v>
      </c>
      <c r="O50" s="32">
        <f t="shared" si="1"/>
        <v>49.68</v>
      </c>
      <c r="P50" s="28">
        <f t="shared" si="6"/>
        <v>8</v>
      </c>
      <c r="Q50" s="28">
        <f t="shared" si="7"/>
        <v>0</v>
      </c>
    </row>
    <row r="51" spans="1:17" x14ac:dyDescent="0.2">
      <c r="A51" s="33">
        <v>39</v>
      </c>
      <c r="B51" s="491" t="s">
        <v>2206</v>
      </c>
      <c r="C51" s="40"/>
      <c r="D51" s="498">
        <f t="shared" si="2"/>
        <v>20</v>
      </c>
      <c r="E51" s="260">
        <v>15</v>
      </c>
      <c r="F51" s="497" t="s">
        <v>398</v>
      </c>
      <c r="G51" s="44">
        <f t="shared" si="3"/>
        <v>300</v>
      </c>
      <c r="H51" s="194">
        <v>5</v>
      </c>
      <c r="I51" s="37">
        <f t="shared" si="4"/>
        <v>75</v>
      </c>
      <c r="J51" s="96">
        <v>5</v>
      </c>
      <c r="K51" s="46">
        <f t="shared" si="0"/>
        <v>75</v>
      </c>
      <c r="L51" s="194">
        <v>5</v>
      </c>
      <c r="M51" s="37">
        <f t="shared" si="5"/>
        <v>75</v>
      </c>
      <c r="N51" s="96">
        <v>5</v>
      </c>
      <c r="O51" s="32">
        <f t="shared" si="1"/>
        <v>75</v>
      </c>
      <c r="P51" s="28">
        <f t="shared" si="6"/>
        <v>20</v>
      </c>
      <c r="Q51" s="28">
        <f t="shared" si="7"/>
        <v>0</v>
      </c>
    </row>
    <row r="52" spans="1:17" x14ac:dyDescent="0.2">
      <c r="A52" s="33">
        <v>40</v>
      </c>
      <c r="B52" s="491" t="s">
        <v>2207</v>
      </c>
      <c r="C52" s="40"/>
      <c r="D52" s="498">
        <f t="shared" si="2"/>
        <v>8</v>
      </c>
      <c r="E52" s="264">
        <v>139.36099999999999</v>
      </c>
      <c r="F52" s="497" t="s">
        <v>277</v>
      </c>
      <c r="G52" s="44">
        <f t="shared" si="3"/>
        <v>1114.8879999999999</v>
      </c>
      <c r="H52" s="194">
        <v>2</v>
      </c>
      <c r="I52" s="37">
        <f t="shared" si="4"/>
        <v>278.72199999999998</v>
      </c>
      <c r="J52" s="96">
        <v>2</v>
      </c>
      <c r="K52" s="46">
        <f t="shared" si="0"/>
        <v>278.72199999999998</v>
      </c>
      <c r="L52" s="194">
        <v>2</v>
      </c>
      <c r="M52" s="37">
        <f t="shared" si="5"/>
        <v>278.72199999999998</v>
      </c>
      <c r="N52" s="96">
        <v>2</v>
      </c>
      <c r="O52" s="32">
        <f t="shared" si="1"/>
        <v>278.72199999999998</v>
      </c>
      <c r="P52" s="28">
        <f t="shared" si="6"/>
        <v>8</v>
      </c>
      <c r="Q52" s="28">
        <f t="shared" si="7"/>
        <v>0</v>
      </c>
    </row>
    <row r="53" spans="1:17" x14ac:dyDescent="0.2">
      <c r="A53" s="33">
        <v>41</v>
      </c>
      <c r="B53" s="492" t="s">
        <v>2208</v>
      </c>
      <c r="C53" s="65"/>
      <c r="D53" s="498">
        <f t="shared" si="2"/>
        <v>20</v>
      </c>
      <c r="E53" s="264">
        <v>41.6</v>
      </c>
      <c r="F53" s="496" t="s">
        <v>2215</v>
      </c>
      <c r="G53" s="44">
        <f t="shared" si="3"/>
        <v>832</v>
      </c>
      <c r="H53" s="194">
        <v>5</v>
      </c>
      <c r="I53" s="37">
        <f t="shared" si="4"/>
        <v>208</v>
      </c>
      <c r="J53" s="96">
        <v>5</v>
      </c>
      <c r="K53" s="46">
        <f t="shared" si="0"/>
        <v>208</v>
      </c>
      <c r="L53" s="194">
        <v>5</v>
      </c>
      <c r="M53" s="37">
        <f t="shared" si="5"/>
        <v>208</v>
      </c>
      <c r="N53" s="96">
        <v>5</v>
      </c>
      <c r="O53" s="32">
        <f t="shared" si="1"/>
        <v>208</v>
      </c>
      <c r="P53" s="28">
        <f t="shared" si="6"/>
        <v>20</v>
      </c>
      <c r="Q53" s="28">
        <f t="shared" si="7"/>
        <v>0</v>
      </c>
    </row>
    <row r="54" spans="1:17" x14ac:dyDescent="0.2">
      <c r="A54" s="33">
        <v>42</v>
      </c>
      <c r="B54" s="499" t="s">
        <v>1091</v>
      </c>
      <c r="C54" s="65"/>
      <c r="D54" s="498"/>
      <c r="E54" s="264"/>
      <c r="F54" s="496"/>
      <c r="G54" s="44"/>
      <c r="H54" s="194"/>
      <c r="I54" s="37">
        <f t="shared" si="4"/>
        <v>0</v>
      </c>
      <c r="J54" s="96"/>
      <c r="K54" s="46">
        <f t="shared" si="0"/>
        <v>0</v>
      </c>
      <c r="L54" s="194"/>
      <c r="M54" s="37">
        <f t="shared" si="5"/>
        <v>0</v>
      </c>
      <c r="N54" s="96"/>
      <c r="O54" s="32">
        <f t="shared" si="1"/>
        <v>0</v>
      </c>
      <c r="P54" s="28">
        <f t="shared" si="6"/>
        <v>0</v>
      </c>
      <c r="Q54" s="28">
        <f t="shared" si="7"/>
        <v>0</v>
      </c>
    </row>
    <row r="55" spans="1:17" x14ac:dyDescent="0.2">
      <c r="A55" s="33">
        <v>43</v>
      </c>
      <c r="B55" s="492" t="s">
        <v>1092</v>
      </c>
      <c r="C55" s="40"/>
      <c r="D55" s="498">
        <f t="shared" si="2"/>
        <v>6</v>
      </c>
      <c r="E55" s="260"/>
      <c r="F55" s="496" t="s">
        <v>2216</v>
      </c>
      <c r="G55" s="44">
        <f t="shared" si="3"/>
        <v>0</v>
      </c>
      <c r="H55" s="194">
        <v>3</v>
      </c>
      <c r="I55" s="37">
        <f t="shared" si="4"/>
        <v>0</v>
      </c>
      <c r="J55" s="96"/>
      <c r="K55" s="46">
        <f t="shared" si="0"/>
        <v>0</v>
      </c>
      <c r="L55" s="194">
        <v>3</v>
      </c>
      <c r="M55" s="37">
        <f t="shared" si="5"/>
        <v>0</v>
      </c>
      <c r="N55" s="96"/>
      <c r="O55" s="32">
        <f t="shared" si="1"/>
        <v>0</v>
      </c>
      <c r="P55" s="28">
        <f t="shared" si="6"/>
        <v>6</v>
      </c>
      <c r="Q55" s="28">
        <f t="shared" si="7"/>
        <v>0</v>
      </c>
    </row>
    <row r="56" spans="1:17" x14ac:dyDescent="0.2">
      <c r="A56" s="33">
        <v>44</v>
      </c>
      <c r="B56" s="492" t="s">
        <v>2209</v>
      </c>
      <c r="C56" s="40"/>
      <c r="D56" s="498">
        <f t="shared" si="2"/>
        <v>8</v>
      </c>
      <c r="E56" s="260"/>
      <c r="F56" s="496" t="s">
        <v>2218</v>
      </c>
      <c r="G56" s="44">
        <f t="shared" si="3"/>
        <v>0</v>
      </c>
      <c r="H56" s="194">
        <v>4</v>
      </c>
      <c r="I56" s="37">
        <f t="shared" si="4"/>
        <v>0</v>
      </c>
      <c r="J56" s="96"/>
      <c r="K56" s="46">
        <f t="shared" si="0"/>
        <v>0</v>
      </c>
      <c r="L56" s="194">
        <v>4</v>
      </c>
      <c r="M56" s="37">
        <f t="shared" si="5"/>
        <v>0</v>
      </c>
      <c r="N56" s="96"/>
      <c r="O56" s="32">
        <f t="shared" si="1"/>
        <v>0</v>
      </c>
      <c r="P56" s="28">
        <f t="shared" si="6"/>
        <v>8</v>
      </c>
      <c r="Q56" s="28">
        <f t="shared" si="7"/>
        <v>0</v>
      </c>
    </row>
    <row r="57" spans="1:17" x14ac:dyDescent="0.2">
      <c r="A57" s="33">
        <v>45</v>
      </c>
      <c r="B57" s="492" t="s">
        <v>1094</v>
      </c>
      <c r="C57" s="40"/>
      <c r="D57" s="498">
        <f t="shared" si="2"/>
        <v>4</v>
      </c>
      <c r="E57" s="260"/>
      <c r="F57" s="496" t="s">
        <v>2218</v>
      </c>
      <c r="G57" s="44">
        <f t="shared" si="3"/>
        <v>0</v>
      </c>
      <c r="H57" s="194">
        <v>2</v>
      </c>
      <c r="I57" s="37">
        <f t="shared" si="4"/>
        <v>0</v>
      </c>
      <c r="J57" s="96"/>
      <c r="K57" s="46">
        <f t="shared" si="0"/>
        <v>0</v>
      </c>
      <c r="L57" s="194">
        <v>2</v>
      </c>
      <c r="M57" s="37">
        <f t="shared" si="5"/>
        <v>0</v>
      </c>
      <c r="N57" s="96"/>
      <c r="O57" s="32">
        <f t="shared" si="1"/>
        <v>0</v>
      </c>
      <c r="P57" s="28">
        <f t="shared" si="6"/>
        <v>4</v>
      </c>
      <c r="Q57" s="28">
        <f t="shared" si="7"/>
        <v>0</v>
      </c>
    </row>
    <row r="58" spans="1:17" x14ac:dyDescent="0.2">
      <c r="A58" s="33">
        <v>46</v>
      </c>
      <c r="B58" s="492" t="s">
        <v>1095</v>
      </c>
      <c r="C58" s="40"/>
      <c r="D58" s="498">
        <f t="shared" si="2"/>
        <v>100</v>
      </c>
      <c r="E58" s="264"/>
      <c r="F58" s="496" t="s">
        <v>2219</v>
      </c>
      <c r="G58" s="44">
        <f t="shared" si="3"/>
        <v>0</v>
      </c>
      <c r="H58" s="194">
        <v>100</v>
      </c>
      <c r="I58" s="37">
        <f t="shared" si="4"/>
        <v>0</v>
      </c>
      <c r="J58" s="96"/>
      <c r="K58" s="46">
        <f t="shared" si="0"/>
        <v>0</v>
      </c>
      <c r="L58" s="194"/>
      <c r="M58" s="37">
        <f t="shared" si="5"/>
        <v>0</v>
      </c>
      <c r="N58" s="96"/>
      <c r="O58" s="32">
        <f t="shared" si="1"/>
        <v>0</v>
      </c>
      <c r="P58" s="28">
        <f t="shared" si="6"/>
        <v>100</v>
      </c>
      <c r="Q58" s="28">
        <f t="shared" si="7"/>
        <v>0</v>
      </c>
    </row>
    <row r="59" spans="1:17" x14ac:dyDescent="0.2">
      <c r="A59" s="33">
        <v>47</v>
      </c>
      <c r="B59" s="492" t="s">
        <v>1096</v>
      </c>
      <c r="C59" s="65"/>
      <c r="D59" s="498">
        <f t="shared" si="2"/>
        <v>8</v>
      </c>
      <c r="E59" s="264"/>
      <c r="F59" s="496" t="s">
        <v>2220</v>
      </c>
      <c r="G59" s="44">
        <f t="shared" si="3"/>
        <v>0</v>
      </c>
      <c r="H59" s="212">
        <v>8</v>
      </c>
      <c r="I59" s="37">
        <f t="shared" si="4"/>
        <v>0</v>
      </c>
      <c r="J59" s="97"/>
      <c r="K59" s="46">
        <f t="shared" si="0"/>
        <v>0</v>
      </c>
      <c r="L59" s="212"/>
      <c r="M59" s="37">
        <f t="shared" si="5"/>
        <v>0</v>
      </c>
      <c r="N59" s="97"/>
      <c r="O59" s="32">
        <f t="shared" si="1"/>
        <v>0</v>
      </c>
      <c r="P59" s="28">
        <f t="shared" si="6"/>
        <v>8</v>
      </c>
      <c r="Q59" s="28">
        <f t="shared" si="7"/>
        <v>0</v>
      </c>
    </row>
    <row r="60" spans="1:17" x14ac:dyDescent="0.2">
      <c r="A60" s="33">
        <v>48</v>
      </c>
      <c r="B60" s="492" t="s">
        <v>1097</v>
      </c>
      <c r="C60" s="65"/>
      <c r="D60" s="498">
        <f t="shared" si="2"/>
        <v>2</v>
      </c>
      <c r="E60" s="264"/>
      <c r="F60" s="496" t="s">
        <v>2216</v>
      </c>
      <c r="G60" s="44">
        <f t="shared" si="3"/>
        <v>0</v>
      </c>
      <c r="H60" s="212">
        <v>2</v>
      </c>
      <c r="I60" s="37">
        <f t="shared" si="4"/>
        <v>0</v>
      </c>
      <c r="J60" s="97"/>
      <c r="K60" s="46">
        <f t="shared" si="0"/>
        <v>0</v>
      </c>
      <c r="L60" s="212"/>
      <c r="M60" s="37">
        <f t="shared" si="5"/>
        <v>0</v>
      </c>
      <c r="N60" s="97"/>
      <c r="O60" s="32">
        <f t="shared" si="1"/>
        <v>0</v>
      </c>
      <c r="P60" s="28">
        <f t="shared" si="6"/>
        <v>2</v>
      </c>
      <c r="Q60" s="28">
        <f t="shared" si="7"/>
        <v>0</v>
      </c>
    </row>
    <row r="61" spans="1:17" x14ac:dyDescent="0.2">
      <c r="A61" s="33">
        <v>49</v>
      </c>
      <c r="B61" s="492" t="s">
        <v>1098</v>
      </c>
      <c r="C61" s="65"/>
      <c r="D61" s="498">
        <f t="shared" si="2"/>
        <v>50</v>
      </c>
      <c r="E61" s="264"/>
      <c r="F61" s="496" t="s">
        <v>2216</v>
      </c>
      <c r="G61" s="44">
        <f t="shared" si="3"/>
        <v>0</v>
      </c>
      <c r="H61" s="212">
        <v>50</v>
      </c>
      <c r="I61" s="37">
        <f t="shared" si="4"/>
        <v>0</v>
      </c>
      <c r="J61" s="97"/>
      <c r="K61" s="46">
        <f t="shared" si="0"/>
        <v>0</v>
      </c>
      <c r="L61" s="212"/>
      <c r="M61" s="37">
        <f t="shared" si="5"/>
        <v>0</v>
      </c>
      <c r="N61" s="97"/>
      <c r="O61" s="32">
        <f t="shared" si="1"/>
        <v>0</v>
      </c>
      <c r="P61" s="28">
        <f t="shared" si="6"/>
        <v>50</v>
      </c>
      <c r="Q61" s="28">
        <f t="shared" si="7"/>
        <v>0</v>
      </c>
    </row>
    <row r="62" spans="1:17" x14ac:dyDescent="0.2">
      <c r="A62" s="33">
        <v>50</v>
      </c>
      <c r="B62" s="492" t="s">
        <v>2210</v>
      </c>
      <c r="C62" s="65"/>
      <c r="D62" s="498">
        <f t="shared" si="2"/>
        <v>6</v>
      </c>
      <c r="E62" s="264">
        <v>150</v>
      </c>
      <c r="F62" s="496" t="s">
        <v>2216</v>
      </c>
      <c r="G62" s="44">
        <f t="shared" si="3"/>
        <v>900</v>
      </c>
      <c r="H62" s="212">
        <v>6</v>
      </c>
      <c r="I62" s="37">
        <f t="shared" si="4"/>
        <v>900</v>
      </c>
      <c r="J62" s="97"/>
      <c r="K62" s="46">
        <f t="shared" si="0"/>
        <v>0</v>
      </c>
      <c r="L62" s="212"/>
      <c r="M62" s="37">
        <f t="shared" si="5"/>
        <v>0</v>
      </c>
      <c r="N62" s="97"/>
      <c r="O62" s="32">
        <f t="shared" si="1"/>
        <v>0</v>
      </c>
      <c r="P62" s="28">
        <f t="shared" si="6"/>
        <v>6</v>
      </c>
      <c r="Q62" s="28">
        <f t="shared" si="7"/>
        <v>0</v>
      </c>
    </row>
    <row r="63" spans="1:17" x14ac:dyDescent="0.2">
      <c r="A63" s="33">
        <v>51</v>
      </c>
      <c r="B63" s="492" t="s">
        <v>2211</v>
      </c>
      <c r="C63" s="65"/>
      <c r="D63" s="498">
        <f t="shared" si="2"/>
        <v>6</v>
      </c>
      <c r="E63" s="264"/>
      <c r="F63" s="496" t="s">
        <v>2216</v>
      </c>
      <c r="G63" s="44">
        <f t="shared" si="3"/>
        <v>0</v>
      </c>
      <c r="H63" s="212">
        <v>6</v>
      </c>
      <c r="I63" s="37">
        <f t="shared" si="4"/>
        <v>0</v>
      </c>
      <c r="J63" s="97"/>
      <c r="K63" s="46">
        <f t="shared" si="0"/>
        <v>0</v>
      </c>
      <c r="L63" s="212"/>
      <c r="M63" s="37">
        <f t="shared" si="5"/>
        <v>0</v>
      </c>
      <c r="N63" s="97"/>
      <c r="O63" s="32">
        <f t="shared" si="1"/>
        <v>0</v>
      </c>
      <c r="P63" s="28">
        <f t="shared" si="6"/>
        <v>6</v>
      </c>
      <c r="Q63" s="28">
        <f t="shared" si="7"/>
        <v>0</v>
      </c>
    </row>
    <row r="64" spans="1:17" x14ac:dyDescent="0.2">
      <c r="A64" s="33">
        <v>52</v>
      </c>
      <c r="B64" s="492" t="s">
        <v>1101</v>
      </c>
      <c r="C64" s="65"/>
      <c r="D64" s="498">
        <f t="shared" si="2"/>
        <v>50</v>
      </c>
      <c r="E64" s="264"/>
      <c r="F64" s="496" t="s">
        <v>2216</v>
      </c>
      <c r="G64" s="44">
        <f t="shared" si="3"/>
        <v>0</v>
      </c>
      <c r="H64" s="212">
        <v>50</v>
      </c>
      <c r="I64" s="37">
        <f t="shared" si="4"/>
        <v>0</v>
      </c>
      <c r="J64" s="97"/>
      <c r="K64" s="46">
        <f t="shared" si="0"/>
        <v>0</v>
      </c>
      <c r="L64" s="212"/>
      <c r="M64" s="37">
        <f t="shared" si="5"/>
        <v>0</v>
      </c>
      <c r="N64" s="97"/>
      <c r="O64" s="32">
        <f t="shared" si="1"/>
        <v>0</v>
      </c>
      <c r="P64" s="28">
        <f t="shared" si="6"/>
        <v>50</v>
      </c>
      <c r="Q64" s="28">
        <f t="shared" si="7"/>
        <v>0</v>
      </c>
    </row>
    <row r="65" spans="1:17" x14ac:dyDescent="0.2">
      <c r="A65" s="33">
        <v>53</v>
      </c>
      <c r="B65" s="492" t="s">
        <v>2212</v>
      </c>
      <c r="C65" s="65"/>
      <c r="D65" s="498">
        <f t="shared" si="2"/>
        <v>5</v>
      </c>
      <c r="E65" s="264"/>
      <c r="F65" s="496" t="s">
        <v>2221</v>
      </c>
      <c r="G65" s="44">
        <f t="shared" si="3"/>
        <v>0</v>
      </c>
      <c r="H65" s="212">
        <v>5</v>
      </c>
      <c r="I65" s="37">
        <f t="shared" si="4"/>
        <v>0</v>
      </c>
      <c r="J65" s="97"/>
      <c r="K65" s="46">
        <f t="shared" si="0"/>
        <v>0</v>
      </c>
      <c r="L65" s="212"/>
      <c r="M65" s="37">
        <f t="shared" si="5"/>
        <v>0</v>
      </c>
      <c r="N65" s="97"/>
      <c r="O65" s="32">
        <f t="shared" si="1"/>
        <v>0</v>
      </c>
      <c r="P65" s="28">
        <f t="shared" si="6"/>
        <v>5</v>
      </c>
      <c r="Q65" s="28">
        <f t="shared" si="7"/>
        <v>0</v>
      </c>
    </row>
    <row r="66" spans="1:17" x14ac:dyDescent="0.2">
      <c r="A66" s="33">
        <v>54</v>
      </c>
      <c r="B66" s="499" t="s">
        <v>763</v>
      </c>
      <c r="C66" s="65"/>
      <c r="D66" s="498"/>
      <c r="E66" s="264"/>
      <c r="F66" s="18"/>
      <c r="G66" s="44"/>
      <c r="H66" s="212"/>
      <c r="I66" s="37">
        <f t="shared" si="4"/>
        <v>0</v>
      </c>
      <c r="J66" s="97"/>
      <c r="K66" s="46">
        <f t="shared" si="0"/>
        <v>0</v>
      </c>
      <c r="L66" s="212"/>
      <c r="M66" s="37">
        <f t="shared" si="5"/>
        <v>0</v>
      </c>
      <c r="N66" s="97"/>
      <c r="O66" s="32">
        <f t="shared" si="1"/>
        <v>0</v>
      </c>
      <c r="P66" s="28">
        <f t="shared" si="6"/>
        <v>0</v>
      </c>
      <c r="Q66" s="28">
        <f t="shared" si="7"/>
        <v>0</v>
      </c>
    </row>
    <row r="67" spans="1:17" x14ac:dyDescent="0.2">
      <c r="A67" s="33">
        <v>55</v>
      </c>
      <c r="B67" s="493" t="s">
        <v>2213</v>
      </c>
      <c r="C67" s="65"/>
      <c r="D67" s="498">
        <f t="shared" si="2"/>
        <v>2</v>
      </c>
      <c r="E67" s="264"/>
      <c r="F67" s="496" t="s">
        <v>2216</v>
      </c>
      <c r="G67" s="44">
        <f t="shared" si="3"/>
        <v>0</v>
      </c>
      <c r="H67" s="212">
        <v>2</v>
      </c>
      <c r="I67" s="37">
        <f t="shared" si="4"/>
        <v>0</v>
      </c>
      <c r="J67" s="97"/>
      <c r="K67" s="46">
        <f t="shared" si="0"/>
        <v>0</v>
      </c>
      <c r="L67" s="212"/>
      <c r="M67" s="37">
        <f t="shared" si="5"/>
        <v>0</v>
      </c>
      <c r="N67" s="97"/>
      <c r="O67" s="32">
        <f t="shared" si="1"/>
        <v>0</v>
      </c>
      <c r="P67" s="28">
        <f t="shared" si="6"/>
        <v>2</v>
      </c>
      <c r="Q67" s="28">
        <f t="shared" si="7"/>
        <v>0</v>
      </c>
    </row>
    <row r="68" spans="1:17" x14ac:dyDescent="0.2">
      <c r="A68" s="33">
        <v>56</v>
      </c>
      <c r="B68" s="493" t="s">
        <v>1105</v>
      </c>
      <c r="C68" s="65"/>
      <c r="D68" s="498">
        <f t="shared" si="2"/>
        <v>2</v>
      </c>
      <c r="E68" s="264"/>
      <c r="F68" s="496" t="s">
        <v>887</v>
      </c>
      <c r="G68" s="44">
        <f t="shared" si="3"/>
        <v>0</v>
      </c>
      <c r="H68" s="212">
        <v>2</v>
      </c>
      <c r="I68" s="37">
        <f t="shared" si="4"/>
        <v>0</v>
      </c>
      <c r="J68" s="97"/>
      <c r="K68" s="46">
        <f t="shared" si="0"/>
        <v>0</v>
      </c>
      <c r="L68" s="212"/>
      <c r="M68" s="37">
        <f t="shared" si="5"/>
        <v>0</v>
      </c>
      <c r="N68" s="97"/>
      <c r="O68" s="32">
        <f t="shared" si="1"/>
        <v>0</v>
      </c>
      <c r="P68" s="28">
        <f t="shared" si="6"/>
        <v>2</v>
      </c>
      <c r="Q68" s="28">
        <f t="shared" si="7"/>
        <v>0</v>
      </c>
    </row>
    <row r="69" spans="1:17" x14ac:dyDescent="0.2">
      <c r="A69" s="33">
        <v>57</v>
      </c>
      <c r="B69" s="493" t="s">
        <v>1106</v>
      </c>
      <c r="C69" s="65"/>
      <c r="D69" s="498">
        <f t="shared" si="2"/>
        <v>2</v>
      </c>
      <c r="E69" s="264"/>
      <c r="F69" s="496" t="s">
        <v>2216</v>
      </c>
      <c r="G69" s="44">
        <f t="shared" si="3"/>
        <v>0</v>
      </c>
      <c r="H69" s="212">
        <v>2</v>
      </c>
      <c r="I69" s="37">
        <f t="shared" si="4"/>
        <v>0</v>
      </c>
      <c r="J69" s="97"/>
      <c r="K69" s="46">
        <f t="shared" si="0"/>
        <v>0</v>
      </c>
      <c r="L69" s="212"/>
      <c r="M69" s="37">
        <f t="shared" si="5"/>
        <v>0</v>
      </c>
      <c r="N69" s="97"/>
      <c r="O69" s="32">
        <f t="shared" si="1"/>
        <v>0</v>
      </c>
      <c r="P69" s="28">
        <f t="shared" si="6"/>
        <v>2</v>
      </c>
      <c r="Q69" s="28">
        <f t="shared" si="7"/>
        <v>0</v>
      </c>
    </row>
    <row r="70" spans="1:17" x14ac:dyDescent="0.2">
      <c r="A70" s="33">
        <v>58</v>
      </c>
      <c r="B70" s="492" t="s">
        <v>948</v>
      </c>
      <c r="C70" s="65"/>
      <c r="D70" s="498">
        <f t="shared" si="2"/>
        <v>5</v>
      </c>
      <c r="E70" s="264">
        <v>450</v>
      </c>
      <c r="F70" s="496" t="s">
        <v>414</v>
      </c>
      <c r="G70" s="44">
        <f t="shared" si="3"/>
        <v>2250</v>
      </c>
      <c r="H70" s="212">
        <v>5</v>
      </c>
      <c r="I70" s="37">
        <f t="shared" si="4"/>
        <v>2250</v>
      </c>
      <c r="J70" s="97"/>
      <c r="K70" s="46">
        <f t="shared" si="0"/>
        <v>0</v>
      </c>
      <c r="L70" s="212"/>
      <c r="M70" s="37">
        <f t="shared" si="5"/>
        <v>0</v>
      </c>
      <c r="N70" s="97"/>
      <c r="O70" s="32">
        <f t="shared" si="1"/>
        <v>0</v>
      </c>
      <c r="P70" s="28">
        <f t="shared" si="6"/>
        <v>5</v>
      </c>
      <c r="Q70" s="28">
        <f t="shared" si="7"/>
        <v>0</v>
      </c>
    </row>
    <row r="71" spans="1:17" x14ac:dyDescent="0.2">
      <c r="A71" s="33">
        <v>59</v>
      </c>
      <c r="B71" s="492" t="s">
        <v>2214</v>
      </c>
      <c r="C71" s="65"/>
      <c r="D71" s="498">
        <f t="shared" si="2"/>
        <v>4</v>
      </c>
      <c r="E71" s="264">
        <v>150</v>
      </c>
      <c r="F71" s="496" t="s">
        <v>2216</v>
      </c>
      <c r="G71" s="44">
        <f t="shared" si="3"/>
        <v>600</v>
      </c>
      <c r="H71" s="212">
        <v>2</v>
      </c>
      <c r="I71" s="37">
        <f t="shared" si="4"/>
        <v>300</v>
      </c>
      <c r="J71" s="97"/>
      <c r="K71" s="46">
        <f t="shared" si="0"/>
        <v>0</v>
      </c>
      <c r="L71" s="212">
        <v>2</v>
      </c>
      <c r="M71" s="37">
        <f t="shared" si="5"/>
        <v>300</v>
      </c>
      <c r="N71" s="97"/>
      <c r="O71" s="32">
        <f t="shared" si="1"/>
        <v>0</v>
      </c>
      <c r="P71" s="28">
        <f t="shared" si="6"/>
        <v>4</v>
      </c>
      <c r="Q71" s="28">
        <f t="shared" si="7"/>
        <v>0</v>
      </c>
    </row>
    <row r="72" spans="1:17" x14ac:dyDescent="0.2">
      <c r="A72" s="33">
        <v>60</v>
      </c>
      <c r="B72" s="492" t="s">
        <v>947</v>
      </c>
      <c r="C72" s="65"/>
      <c r="D72" s="498">
        <f t="shared" si="2"/>
        <v>5</v>
      </c>
      <c r="E72" s="264">
        <v>325</v>
      </c>
      <c r="F72" s="496" t="s">
        <v>2216</v>
      </c>
      <c r="G72" s="44">
        <f t="shared" si="3"/>
        <v>1625</v>
      </c>
      <c r="H72" s="212">
        <v>5</v>
      </c>
      <c r="I72" s="37">
        <f t="shared" si="4"/>
        <v>1625</v>
      </c>
      <c r="J72" s="97"/>
      <c r="K72" s="46">
        <f t="shared" si="0"/>
        <v>0</v>
      </c>
      <c r="L72" s="212"/>
      <c r="M72" s="37">
        <f t="shared" si="5"/>
        <v>0</v>
      </c>
      <c r="N72" s="97"/>
      <c r="O72" s="32">
        <f t="shared" si="1"/>
        <v>0</v>
      </c>
      <c r="P72" s="28">
        <f t="shared" si="6"/>
        <v>5</v>
      </c>
      <c r="Q72" s="28">
        <f t="shared" si="7"/>
        <v>0</v>
      </c>
    </row>
    <row r="73" spans="1:17" x14ac:dyDescent="0.25">
      <c r="A73" s="33"/>
      <c r="B73" s="265"/>
      <c r="C73" s="65"/>
      <c r="D73" s="92"/>
      <c r="E73" s="93"/>
      <c r="F73" s="262"/>
      <c r="G73" s="263"/>
      <c r="H73" s="212"/>
      <c r="I73" s="71"/>
      <c r="J73" s="97"/>
      <c r="K73" s="69"/>
      <c r="L73" s="212"/>
      <c r="M73" s="71"/>
      <c r="N73" s="97"/>
      <c r="O73" s="73"/>
      <c r="P73" s="28"/>
      <c r="Q73" s="28"/>
    </row>
    <row r="74" spans="1:17" x14ac:dyDescent="0.25">
      <c r="A74" s="94"/>
      <c r="B74" s="64"/>
      <c r="C74" s="65"/>
      <c r="D74" s="92"/>
      <c r="E74" s="93"/>
      <c r="F74" s="262"/>
      <c r="G74" s="263"/>
      <c r="H74" s="212"/>
      <c r="I74" s="71"/>
      <c r="J74" s="97"/>
      <c r="K74" s="69"/>
      <c r="L74" s="212"/>
      <c r="M74" s="71"/>
      <c r="N74" s="97"/>
      <c r="O74" s="73"/>
      <c r="P74" s="28"/>
      <c r="Q74" s="28"/>
    </row>
    <row r="75" spans="1:17" ht="13.5" thickBot="1" x14ac:dyDescent="0.3">
      <c r="A75" s="63"/>
      <c r="B75" s="64"/>
      <c r="C75" s="65"/>
      <c r="D75" s="66"/>
      <c r="E75" s="67"/>
      <c r="F75" s="68"/>
      <c r="G75" s="69"/>
      <c r="H75" s="70"/>
      <c r="I75" s="71"/>
      <c r="J75" s="72"/>
      <c r="K75" s="69"/>
      <c r="L75" s="70"/>
      <c r="M75" s="71"/>
      <c r="N75" s="97"/>
      <c r="O75" s="73"/>
      <c r="P75" s="28"/>
      <c r="Q75" s="28"/>
    </row>
    <row r="76" spans="1:17" ht="14.25" thickTop="1" thickBot="1" x14ac:dyDescent="0.3">
      <c r="A76" s="74"/>
      <c r="B76" s="75"/>
      <c r="C76" s="76"/>
      <c r="D76" s="77"/>
      <c r="E76" s="78"/>
      <c r="F76" s="500"/>
      <c r="G76" s="80">
        <f>SUM(G13:G72)</f>
        <v>32742.067999999999</v>
      </c>
      <c r="H76" s="76"/>
      <c r="I76" s="80">
        <f>SUM(I13:I75)</f>
        <v>13709.392</v>
      </c>
      <c r="J76" s="78"/>
      <c r="K76" s="80">
        <f>SUM(K13:K75)</f>
        <v>5619.2420000000002</v>
      </c>
      <c r="L76" s="76"/>
      <c r="M76" s="80">
        <f>SUM(M13:M75)</f>
        <v>7794.1919999999991</v>
      </c>
      <c r="N76" s="98"/>
      <c r="O76" s="80">
        <f>SUM(O13:O75)</f>
        <v>5619.2420000000002</v>
      </c>
      <c r="P76" s="28"/>
      <c r="Q76" s="28"/>
    </row>
    <row r="77" spans="1:17" ht="13.5" thickTop="1" x14ac:dyDescent="0.25">
      <c r="A77" s="8" t="s">
        <v>5</v>
      </c>
      <c r="B77" s="9"/>
      <c r="C77" s="488"/>
      <c r="D77" s="9" t="s">
        <v>6</v>
      </c>
      <c r="E77" s="9"/>
      <c r="F77" s="17"/>
      <c r="G77" s="22"/>
      <c r="H77" s="488"/>
      <c r="I77" s="22"/>
      <c r="J77" s="488"/>
      <c r="K77" s="22"/>
      <c r="L77" s="26"/>
      <c r="M77" s="23" t="s">
        <v>7</v>
      </c>
      <c r="N77" s="29"/>
      <c r="P77" s="28"/>
      <c r="Q77" s="28"/>
    </row>
    <row r="78" spans="1:17" x14ac:dyDescent="0.25">
      <c r="D78" s="8" t="s">
        <v>8</v>
      </c>
      <c r="P78" s="28"/>
      <c r="Q78" s="28"/>
    </row>
    <row r="79" spans="1:17" x14ac:dyDescent="0.25">
      <c r="P79" s="28"/>
      <c r="Q79" s="28"/>
    </row>
    <row r="80" spans="1:17" x14ac:dyDescent="0.25">
      <c r="A80" s="652" t="s">
        <v>1062</v>
      </c>
      <c r="B80" s="652"/>
      <c r="C80" s="489"/>
      <c r="D80" s="653" t="s">
        <v>9</v>
      </c>
      <c r="E80" s="653"/>
      <c r="F80" s="653"/>
      <c r="G80" s="20"/>
      <c r="H80" s="653" t="s">
        <v>10</v>
      </c>
      <c r="I80" s="653"/>
      <c r="J80" s="653"/>
      <c r="K80" s="20"/>
      <c r="L80" s="489"/>
      <c r="M80" s="653" t="s">
        <v>25</v>
      </c>
      <c r="N80" s="653"/>
      <c r="O80" s="653"/>
      <c r="P80" s="28"/>
      <c r="Q80" s="28"/>
    </row>
    <row r="81" spans="1:17" x14ac:dyDescent="0.25">
      <c r="A81" s="654" t="s">
        <v>11</v>
      </c>
      <c r="B81" s="654"/>
      <c r="C81" s="487"/>
      <c r="D81" s="655" t="s">
        <v>12</v>
      </c>
      <c r="E81" s="655"/>
      <c r="F81" s="655"/>
      <c r="G81" s="24"/>
      <c r="H81" s="655" t="s">
        <v>13</v>
      </c>
      <c r="I81" s="655"/>
      <c r="J81" s="655"/>
      <c r="K81" s="24"/>
      <c r="L81" s="487"/>
      <c r="M81" s="655" t="s">
        <v>26</v>
      </c>
      <c r="N81" s="655"/>
      <c r="O81" s="655"/>
      <c r="P81" s="28"/>
      <c r="Q81" s="28"/>
    </row>
  </sheetData>
  <mergeCells count="26">
    <mergeCell ref="C6:E6"/>
    <mergeCell ref="A1:O1"/>
    <mergeCell ref="A2:O2"/>
    <mergeCell ref="C4:E4"/>
    <mergeCell ref="F4:I4"/>
    <mergeCell ref="C5:E5"/>
    <mergeCell ref="H9:O9"/>
    <mergeCell ref="E10:F11"/>
    <mergeCell ref="G10:G11"/>
    <mergeCell ref="H10:I11"/>
    <mergeCell ref="J10:K11"/>
    <mergeCell ref="C7:E7"/>
    <mergeCell ref="A9:A11"/>
    <mergeCell ref="B9:B11"/>
    <mergeCell ref="C9:D9"/>
    <mergeCell ref="E9:G9"/>
    <mergeCell ref="A81:B81"/>
    <mergeCell ref="D81:F81"/>
    <mergeCell ref="H81:J81"/>
    <mergeCell ref="M81:O81"/>
    <mergeCell ref="L10:M11"/>
    <mergeCell ref="N10:O11"/>
    <mergeCell ref="A80:B80"/>
    <mergeCell ref="D80:F80"/>
    <mergeCell ref="H80:J80"/>
    <mergeCell ref="M80:O80"/>
  </mergeCells>
  <pageMargins left="0.25" right="0.25" top="0.18627450980392199" bottom="0.17647058823529399" header="0.3" footer="0.3"/>
  <pageSetup paperSize="5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79"/>
  <sheetViews>
    <sheetView view="pageLayout" topLeftCell="A43" zoomScaleNormal="100" workbookViewId="0">
      <selection activeCell="B57" sqref="B57"/>
    </sheetView>
  </sheetViews>
  <sheetFormatPr defaultColWidth="9.140625" defaultRowHeight="12.75" x14ac:dyDescent="0.25"/>
  <cols>
    <col min="1" max="1" width="5.42578125" style="8" customWidth="1"/>
    <col min="2" max="2" width="31.28515625" style="8" customWidth="1"/>
    <col min="3" max="4" width="8.85546875" style="4" customWidth="1"/>
    <col min="5" max="5" width="9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397"/>
      <c r="D3" s="397"/>
      <c r="F3" s="16"/>
      <c r="G3" s="20"/>
      <c r="H3" s="397"/>
      <c r="I3" s="20"/>
      <c r="J3" s="397"/>
      <c r="K3" s="20"/>
      <c r="L3" s="397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73" t="s">
        <v>1</v>
      </c>
      <c r="D4" s="673"/>
      <c r="E4" s="673"/>
      <c r="F4" s="652"/>
      <c r="G4" s="652"/>
      <c r="H4" s="652"/>
      <c r="I4" s="652"/>
      <c r="J4" s="397"/>
      <c r="K4" s="20"/>
      <c r="L4" s="397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17"/>
      <c r="G5" s="21"/>
      <c r="H5" s="396"/>
      <c r="I5" s="21"/>
      <c r="J5" s="397"/>
      <c r="K5" s="20"/>
      <c r="L5" s="397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72" t="s">
        <v>2009</v>
      </c>
      <c r="D6" s="672"/>
      <c r="E6" s="672"/>
      <c r="F6" s="17"/>
      <c r="G6" s="21"/>
      <c r="H6" s="396"/>
      <c r="I6" s="21"/>
      <c r="J6" s="397"/>
      <c r="K6" s="20"/>
      <c r="L6" s="397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3"/>
      <c r="D7" s="673"/>
      <c r="E7" s="673"/>
      <c r="F7" s="17"/>
      <c r="G7" s="21"/>
      <c r="H7" s="396"/>
      <c r="I7" s="21"/>
      <c r="J7" s="397"/>
      <c r="K7" s="20"/>
      <c r="L7" s="397"/>
      <c r="M7" s="20"/>
      <c r="N7" s="28"/>
      <c r="O7" s="20"/>
      <c r="P7" s="28"/>
      <c r="Q7" s="28"/>
    </row>
    <row r="8" spans="1:17" s="5" customFormat="1" ht="13.5" thickBot="1" x14ac:dyDescent="0.3">
      <c r="C8" s="396"/>
      <c r="D8" s="396"/>
      <c r="E8" s="396"/>
      <c r="F8" s="17"/>
      <c r="G8" s="21"/>
      <c r="H8" s="396"/>
      <c r="I8" s="21"/>
      <c r="J8" s="397"/>
      <c r="K8" s="20"/>
      <c r="L8" s="397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395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87"/>
      <c r="C12" s="50"/>
      <c r="D12" s="51"/>
      <c r="E12" s="52"/>
      <c r="F12" s="53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5" customFormat="1" x14ac:dyDescent="0.25">
      <c r="A13" s="33">
        <v>1</v>
      </c>
      <c r="B13" s="428" t="s">
        <v>188</v>
      </c>
      <c r="C13" s="39"/>
      <c r="D13" s="35">
        <f>H13+J13+L13+N13</f>
        <v>4</v>
      </c>
      <c r="E13" s="108">
        <v>129.97999999999999</v>
      </c>
      <c r="F13" s="419" t="s">
        <v>2022</v>
      </c>
      <c r="G13" s="44">
        <f>E13*D13</f>
        <v>519.91999999999996</v>
      </c>
      <c r="H13" s="194">
        <v>2</v>
      </c>
      <c r="I13" s="37">
        <f>H13*E13</f>
        <v>259.95999999999998</v>
      </c>
      <c r="J13" s="96">
        <v>2</v>
      </c>
      <c r="K13" s="46">
        <f>J13*E13</f>
        <v>259.95999999999998</v>
      </c>
      <c r="L13" s="194"/>
      <c r="M13" s="37">
        <f>L13*E13</f>
        <v>0</v>
      </c>
      <c r="N13" s="96"/>
      <c r="O13" s="32">
        <f>N13*E13</f>
        <v>0</v>
      </c>
      <c r="P13" s="28">
        <f>N13+L13+J13+H13</f>
        <v>4</v>
      </c>
      <c r="Q13" s="28">
        <f>P13-D13</f>
        <v>0</v>
      </c>
    </row>
    <row r="14" spans="1:17" s="7" customFormat="1" x14ac:dyDescent="0.25">
      <c r="A14" s="33">
        <v>2</v>
      </c>
      <c r="B14" s="374" t="s">
        <v>2010</v>
      </c>
      <c r="C14" s="40"/>
      <c r="D14" s="35">
        <f t="shared" ref="D14:D32" si="0">H14+J14+L14+N14</f>
        <v>1</v>
      </c>
      <c r="E14" s="86">
        <v>100</v>
      </c>
      <c r="F14" s="423" t="s">
        <v>45</v>
      </c>
      <c r="G14" s="44">
        <f t="shared" ref="G14:G33" si="1">E14*D14</f>
        <v>100</v>
      </c>
      <c r="H14" s="194">
        <v>1</v>
      </c>
      <c r="I14" s="37">
        <f t="shared" ref="I14:I33" si="2">H14*E14</f>
        <v>100</v>
      </c>
      <c r="J14" s="96"/>
      <c r="K14" s="46">
        <f t="shared" ref="K14:K33" si="3">J14*E14</f>
        <v>0</v>
      </c>
      <c r="L14" s="194"/>
      <c r="M14" s="37">
        <f t="shared" ref="M14:M33" si="4">L14*E14</f>
        <v>0</v>
      </c>
      <c r="N14" s="96"/>
      <c r="O14" s="32">
        <f t="shared" ref="O14:O33" si="5">N14*E14</f>
        <v>0</v>
      </c>
      <c r="P14" s="28">
        <f t="shared" ref="P14:P33" si="6">N14+L14+J14+H14</f>
        <v>1</v>
      </c>
      <c r="Q14" s="28">
        <f t="shared" ref="Q14:Q33" si="7">P14-D14</f>
        <v>0</v>
      </c>
    </row>
    <row r="15" spans="1:17" s="7" customFormat="1" x14ac:dyDescent="0.25">
      <c r="A15" s="33">
        <v>3</v>
      </c>
      <c r="B15" s="373" t="s">
        <v>2011</v>
      </c>
      <c r="C15" s="40"/>
      <c r="D15" s="35">
        <f t="shared" si="0"/>
        <v>1</v>
      </c>
      <c r="E15" s="86">
        <v>100</v>
      </c>
      <c r="F15" s="420" t="s">
        <v>45</v>
      </c>
      <c r="G15" s="44">
        <f t="shared" si="1"/>
        <v>100</v>
      </c>
      <c r="H15" s="194">
        <v>1</v>
      </c>
      <c r="I15" s="37">
        <f t="shared" si="2"/>
        <v>100</v>
      </c>
      <c r="J15" s="96"/>
      <c r="K15" s="46">
        <f t="shared" si="3"/>
        <v>0</v>
      </c>
      <c r="L15" s="194"/>
      <c r="M15" s="37">
        <f t="shared" si="4"/>
        <v>0</v>
      </c>
      <c r="N15" s="96"/>
      <c r="O15" s="32">
        <f t="shared" si="5"/>
        <v>0</v>
      </c>
      <c r="P15" s="28">
        <f t="shared" si="6"/>
        <v>1</v>
      </c>
      <c r="Q15" s="28">
        <f t="shared" si="7"/>
        <v>0</v>
      </c>
    </row>
    <row r="16" spans="1:17" s="7" customFormat="1" x14ac:dyDescent="0.2">
      <c r="A16" s="33">
        <v>4</v>
      </c>
      <c r="B16" s="295" t="s">
        <v>96</v>
      </c>
      <c r="C16" s="40"/>
      <c r="D16" s="35">
        <f t="shared" si="0"/>
        <v>1</v>
      </c>
      <c r="E16" s="424">
        <v>78.92</v>
      </c>
      <c r="F16" s="420" t="s">
        <v>45</v>
      </c>
      <c r="G16" s="44">
        <f t="shared" si="1"/>
        <v>78.92</v>
      </c>
      <c r="H16" s="194">
        <v>1</v>
      </c>
      <c r="I16" s="37">
        <f t="shared" si="2"/>
        <v>78.92</v>
      </c>
      <c r="J16" s="96"/>
      <c r="K16" s="46"/>
      <c r="L16" s="194"/>
      <c r="M16" s="37">
        <f t="shared" si="4"/>
        <v>0</v>
      </c>
      <c r="N16" s="96"/>
      <c r="O16" s="32"/>
      <c r="P16" s="28">
        <f t="shared" si="6"/>
        <v>1</v>
      </c>
      <c r="Q16" s="28">
        <f t="shared" si="7"/>
        <v>0</v>
      </c>
    </row>
    <row r="17" spans="1:17" s="7" customFormat="1" x14ac:dyDescent="0.25">
      <c r="A17" s="33">
        <v>5</v>
      </c>
      <c r="B17" s="373" t="s">
        <v>2012</v>
      </c>
      <c r="C17" s="40"/>
      <c r="D17" s="35">
        <f t="shared" si="0"/>
        <v>3</v>
      </c>
      <c r="E17" s="424">
        <v>82.16</v>
      </c>
      <c r="F17" s="420" t="s">
        <v>31</v>
      </c>
      <c r="G17" s="44">
        <f t="shared" si="1"/>
        <v>246.48</v>
      </c>
      <c r="H17" s="194">
        <v>2</v>
      </c>
      <c r="I17" s="37">
        <f t="shared" si="2"/>
        <v>164.32</v>
      </c>
      <c r="J17" s="96">
        <v>1</v>
      </c>
      <c r="K17" s="46">
        <f t="shared" si="3"/>
        <v>82.16</v>
      </c>
      <c r="L17" s="194"/>
      <c r="M17" s="37">
        <f t="shared" si="4"/>
        <v>0</v>
      </c>
      <c r="N17" s="96"/>
      <c r="O17" s="32">
        <f t="shared" si="5"/>
        <v>0</v>
      </c>
      <c r="P17" s="28">
        <f t="shared" si="6"/>
        <v>3</v>
      </c>
      <c r="Q17" s="28">
        <f t="shared" si="7"/>
        <v>0</v>
      </c>
    </row>
    <row r="18" spans="1:17" s="7" customFormat="1" x14ac:dyDescent="0.25">
      <c r="A18" s="33">
        <v>6</v>
      </c>
      <c r="B18" s="156" t="s">
        <v>2013</v>
      </c>
      <c r="C18" s="39"/>
      <c r="D18" s="35">
        <f t="shared" si="0"/>
        <v>4</v>
      </c>
      <c r="E18" s="424">
        <v>20.68</v>
      </c>
      <c r="F18" s="420" t="s">
        <v>45</v>
      </c>
      <c r="G18" s="44">
        <f t="shared" si="1"/>
        <v>82.72</v>
      </c>
      <c r="H18" s="194">
        <v>2</v>
      </c>
      <c r="I18" s="37">
        <f t="shared" si="2"/>
        <v>41.36</v>
      </c>
      <c r="J18" s="96">
        <v>2</v>
      </c>
      <c r="K18" s="46">
        <f t="shared" si="3"/>
        <v>41.36</v>
      </c>
      <c r="L18" s="194"/>
      <c r="M18" s="37">
        <f t="shared" si="4"/>
        <v>0</v>
      </c>
      <c r="N18" s="96"/>
      <c r="O18" s="32">
        <f t="shared" si="5"/>
        <v>0</v>
      </c>
      <c r="P18" s="28">
        <f t="shared" si="6"/>
        <v>4</v>
      </c>
      <c r="Q18" s="28">
        <f t="shared" si="7"/>
        <v>0</v>
      </c>
    </row>
    <row r="19" spans="1:17" s="7" customFormat="1" x14ac:dyDescent="0.25">
      <c r="A19" s="33">
        <v>7</v>
      </c>
      <c r="B19" s="428" t="s">
        <v>67</v>
      </c>
      <c r="C19" s="40"/>
      <c r="D19" s="35">
        <f t="shared" si="0"/>
        <v>10</v>
      </c>
      <c r="E19" s="424">
        <v>17.559999999999999</v>
      </c>
      <c r="F19" s="420" t="s">
        <v>31</v>
      </c>
      <c r="G19" s="44">
        <f t="shared" si="1"/>
        <v>175.6</v>
      </c>
      <c r="H19" s="194">
        <v>5</v>
      </c>
      <c r="I19" s="37">
        <f t="shared" si="2"/>
        <v>87.8</v>
      </c>
      <c r="J19" s="96">
        <v>5</v>
      </c>
      <c r="K19" s="46">
        <f t="shared" si="3"/>
        <v>87.8</v>
      </c>
      <c r="L19" s="194"/>
      <c r="M19" s="37">
        <f t="shared" si="4"/>
        <v>0</v>
      </c>
      <c r="N19" s="96"/>
      <c r="O19" s="32">
        <f t="shared" si="5"/>
        <v>0</v>
      </c>
      <c r="P19" s="28">
        <f t="shared" si="6"/>
        <v>10</v>
      </c>
      <c r="Q19" s="28">
        <f t="shared" si="7"/>
        <v>0</v>
      </c>
    </row>
    <row r="20" spans="1:17" s="7" customFormat="1" x14ac:dyDescent="0.25">
      <c r="A20" s="33">
        <v>8</v>
      </c>
      <c r="B20" s="156" t="s">
        <v>2014</v>
      </c>
      <c r="C20" s="40"/>
      <c r="D20" s="35">
        <f t="shared" si="0"/>
        <v>1</v>
      </c>
      <c r="E20" s="424">
        <v>20.79</v>
      </c>
      <c r="F20" s="420" t="s">
        <v>45</v>
      </c>
      <c r="G20" s="44">
        <f t="shared" si="1"/>
        <v>20.79</v>
      </c>
      <c r="H20" s="194">
        <v>1</v>
      </c>
      <c r="I20" s="37">
        <f t="shared" si="2"/>
        <v>20.79</v>
      </c>
      <c r="J20" s="96"/>
      <c r="K20" s="46">
        <f t="shared" si="3"/>
        <v>0</v>
      </c>
      <c r="L20" s="194"/>
      <c r="M20" s="37">
        <f t="shared" si="4"/>
        <v>0</v>
      </c>
      <c r="N20" s="96"/>
      <c r="O20" s="32">
        <f t="shared" si="5"/>
        <v>0</v>
      </c>
      <c r="P20" s="28">
        <f t="shared" si="6"/>
        <v>1</v>
      </c>
      <c r="Q20" s="28">
        <f t="shared" si="7"/>
        <v>0</v>
      </c>
    </row>
    <row r="21" spans="1:17" s="7" customFormat="1" x14ac:dyDescent="0.25">
      <c r="A21" s="33">
        <v>9</v>
      </c>
      <c r="B21" s="156" t="s">
        <v>261</v>
      </c>
      <c r="C21" s="40"/>
      <c r="D21" s="35">
        <f t="shared" si="0"/>
        <v>3</v>
      </c>
      <c r="E21" s="425">
        <v>27.66</v>
      </c>
      <c r="F21" s="421" t="s">
        <v>101</v>
      </c>
      <c r="G21" s="44">
        <f t="shared" si="1"/>
        <v>82.98</v>
      </c>
      <c r="H21" s="194">
        <v>2</v>
      </c>
      <c r="I21" s="37">
        <f t="shared" si="2"/>
        <v>55.32</v>
      </c>
      <c r="J21" s="96">
        <v>1</v>
      </c>
      <c r="K21" s="46">
        <f t="shared" si="3"/>
        <v>27.66</v>
      </c>
      <c r="L21" s="194"/>
      <c r="M21" s="37">
        <f t="shared" si="4"/>
        <v>0</v>
      </c>
      <c r="N21" s="96"/>
      <c r="O21" s="32">
        <f t="shared" si="5"/>
        <v>0</v>
      </c>
      <c r="P21" s="28">
        <f t="shared" si="6"/>
        <v>3</v>
      </c>
      <c r="Q21" s="28">
        <f t="shared" si="7"/>
        <v>0</v>
      </c>
    </row>
    <row r="22" spans="1:17" s="7" customFormat="1" x14ac:dyDescent="0.25">
      <c r="A22" s="33">
        <v>10</v>
      </c>
      <c r="B22" s="373" t="s">
        <v>2015</v>
      </c>
      <c r="C22" s="40"/>
      <c r="D22" s="35">
        <f t="shared" si="0"/>
        <v>2</v>
      </c>
      <c r="E22" s="425">
        <v>24.63</v>
      </c>
      <c r="F22" s="421" t="s">
        <v>57</v>
      </c>
      <c r="G22" s="44">
        <f t="shared" si="1"/>
        <v>49.26</v>
      </c>
      <c r="H22" s="194">
        <v>1</v>
      </c>
      <c r="I22" s="37">
        <f t="shared" si="2"/>
        <v>24.63</v>
      </c>
      <c r="J22" s="96">
        <v>1</v>
      </c>
      <c r="K22" s="46">
        <f t="shared" si="3"/>
        <v>24.63</v>
      </c>
      <c r="L22" s="194"/>
      <c r="M22" s="37">
        <f t="shared" si="4"/>
        <v>0</v>
      </c>
      <c r="N22" s="96"/>
      <c r="O22" s="32">
        <f t="shared" si="5"/>
        <v>0</v>
      </c>
      <c r="P22" s="28">
        <f t="shared" si="6"/>
        <v>2</v>
      </c>
      <c r="Q22" s="28">
        <f t="shared" si="7"/>
        <v>0</v>
      </c>
    </row>
    <row r="23" spans="1:17" s="7" customFormat="1" x14ac:dyDescent="0.2">
      <c r="A23" s="33">
        <v>11</v>
      </c>
      <c r="B23" s="373" t="s">
        <v>65</v>
      </c>
      <c r="C23" s="40"/>
      <c r="D23" s="35">
        <f t="shared" si="0"/>
        <v>3</v>
      </c>
      <c r="E23" s="426">
        <v>15.6</v>
      </c>
      <c r="F23" s="418" t="s">
        <v>101</v>
      </c>
      <c r="G23" s="44">
        <f t="shared" si="1"/>
        <v>46.8</v>
      </c>
      <c r="H23" s="194">
        <v>2</v>
      </c>
      <c r="I23" s="37">
        <f t="shared" si="2"/>
        <v>31.2</v>
      </c>
      <c r="J23" s="96">
        <v>1</v>
      </c>
      <c r="K23" s="46">
        <f t="shared" si="3"/>
        <v>15.6</v>
      </c>
      <c r="L23" s="194"/>
      <c r="M23" s="37">
        <f t="shared" si="4"/>
        <v>0</v>
      </c>
      <c r="N23" s="96"/>
      <c r="O23" s="32">
        <f t="shared" si="5"/>
        <v>0</v>
      </c>
      <c r="P23" s="28">
        <f t="shared" si="6"/>
        <v>3</v>
      </c>
      <c r="Q23" s="28">
        <f t="shared" si="7"/>
        <v>0</v>
      </c>
    </row>
    <row r="24" spans="1:17" s="7" customFormat="1" x14ac:dyDescent="0.2">
      <c r="A24" s="33">
        <v>12</v>
      </c>
      <c r="B24" s="429" t="s">
        <v>2016</v>
      </c>
      <c r="C24" s="40"/>
      <c r="D24" s="35">
        <f t="shared" si="0"/>
        <v>3</v>
      </c>
      <c r="E24" s="426">
        <v>70.72</v>
      </c>
      <c r="F24" s="422" t="s">
        <v>254</v>
      </c>
      <c r="G24" s="44">
        <f t="shared" si="1"/>
        <v>212.16</v>
      </c>
      <c r="H24" s="194">
        <v>2</v>
      </c>
      <c r="I24" s="37">
        <f t="shared" si="2"/>
        <v>141.44</v>
      </c>
      <c r="J24" s="96">
        <v>1</v>
      </c>
      <c r="K24" s="46">
        <f t="shared" si="3"/>
        <v>70.72</v>
      </c>
      <c r="L24" s="194"/>
      <c r="M24" s="37">
        <f t="shared" si="4"/>
        <v>0</v>
      </c>
      <c r="N24" s="96"/>
      <c r="O24" s="32">
        <f t="shared" si="5"/>
        <v>0</v>
      </c>
      <c r="P24" s="28">
        <f t="shared" si="6"/>
        <v>3</v>
      </c>
      <c r="Q24" s="28">
        <f t="shared" si="7"/>
        <v>0</v>
      </c>
    </row>
    <row r="25" spans="1:17" s="7" customFormat="1" x14ac:dyDescent="0.2">
      <c r="A25" s="33">
        <v>13</v>
      </c>
      <c r="B25" s="429" t="s">
        <v>62</v>
      </c>
      <c r="C25" s="40"/>
      <c r="D25" s="35">
        <f t="shared" si="0"/>
        <v>10</v>
      </c>
      <c r="E25" s="427">
        <v>10.9</v>
      </c>
      <c r="F25" s="422" t="s">
        <v>32</v>
      </c>
      <c r="G25" s="44">
        <f t="shared" si="1"/>
        <v>109</v>
      </c>
      <c r="H25" s="194">
        <v>5</v>
      </c>
      <c r="I25" s="37">
        <f t="shared" si="2"/>
        <v>54.5</v>
      </c>
      <c r="J25" s="96">
        <v>5</v>
      </c>
      <c r="K25" s="46">
        <f t="shared" si="3"/>
        <v>54.5</v>
      </c>
      <c r="L25" s="194"/>
      <c r="M25" s="37">
        <f t="shared" si="4"/>
        <v>0</v>
      </c>
      <c r="N25" s="96"/>
      <c r="O25" s="32">
        <f t="shared" si="5"/>
        <v>0</v>
      </c>
      <c r="P25" s="28">
        <f t="shared" si="6"/>
        <v>10</v>
      </c>
      <c r="Q25" s="28">
        <f t="shared" si="7"/>
        <v>0</v>
      </c>
    </row>
    <row r="26" spans="1:17" s="7" customFormat="1" x14ac:dyDescent="0.2">
      <c r="A26" s="33">
        <v>14</v>
      </c>
      <c r="B26" s="429" t="s">
        <v>61</v>
      </c>
      <c r="C26" s="40"/>
      <c r="D26" s="35">
        <f t="shared" si="0"/>
        <v>3</v>
      </c>
      <c r="E26" s="427">
        <v>43.99</v>
      </c>
      <c r="F26" s="422" t="s">
        <v>57</v>
      </c>
      <c r="G26" s="44">
        <f t="shared" si="1"/>
        <v>131.97</v>
      </c>
      <c r="H26" s="194">
        <v>2</v>
      </c>
      <c r="I26" s="37">
        <f t="shared" si="2"/>
        <v>87.98</v>
      </c>
      <c r="J26" s="96">
        <v>1</v>
      </c>
      <c r="K26" s="46">
        <f t="shared" si="3"/>
        <v>43.99</v>
      </c>
      <c r="L26" s="194"/>
      <c r="M26" s="37">
        <f t="shared" si="4"/>
        <v>0</v>
      </c>
      <c r="N26" s="96"/>
      <c r="O26" s="32">
        <f t="shared" si="5"/>
        <v>0</v>
      </c>
      <c r="P26" s="28">
        <f t="shared" si="6"/>
        <v>3</v>
      </c>
      <c r="Q26" s="28">
        <f t="shared" si="7"/>
        <v>0</v>
      </c>
    </row>
    <row r="27" spans="1:17" s="7" customFormat="1" x14ac:dyDescent="0.2">
      <c r="A27" s="33">
        <v>15</v>
      </c>
      <c r="B27" s="429" t="s">
        <v>2017</v>
      </c>
      <c r="C27" s="40"/>
      <c r="D27" s="35">
        <f t="shared" si="0"/>
        <v>1</v>
      </c>
      <c r="E27" s="427">
        <v>96.72</v>
      </c>
      <c r="F27" s="422" t="s">
        <v>45</v>
      </c>
      <c r="G27" s="44">
        <f t="shared" si="1"/>
        <v>96.72</v>
      </c>
      <c r="H27" s="194">
        <v>1</v>
      </c>
      <c r="I27" s="37">
        <f t="shared" si="2"/>
        <v>96.72</v>
      </c>
      <c r="J27" s="96"/>
      <c r="K27" s="46">
        <f t="shared" si="3"/>
        <v>0</v>
      </c>
      <c r="L27" s="194"/>
      <c r="M27" s="37">
        <f t="shared" si="4"/>
        <v>0</v>
      </c>
      <c r="N27" s="96"/>
      <c r="O27" s="32">
        <f t="shared" si="5"/>
        <v>0</v>
      </c>
      <c r="P27" s="28">
        <f t="shared" si="6"/>
        <v>1</v>
      </c>
      <c r="Q27" s="28">
        <f t="shared" si="7"/>
        <v>0</v>
      </c>
    </row>
    <row r="28" spans="1:17" s="7" customFormat="1" x14ac:dyDescent="0.2">
      <c r="A28" s="33">
        <v>16</v>
      </c>
      <c r="B28" s="429" t="s">
        <v>2018</v>
      </c>
      <c r="C28" s="40"/>
      <c r="D28" s="35">
        <f t="shared" si="0"/>
        <v>3</v>
      </c>
      <c r="E28" s="427">
        <v>69.78</v>
      </c>
      <c r="F28" s="422" t="s">
        <v>45</v>
      </c>
      <c r="G28" s="44">
        <f t="shared" si="1"/>
        <v>209.34</v>
      </c>
      <c r="H28" s="194">
        <v>2</v>
      </c>
      <c r="I28" s="37">
        <f t="shared" si="2"/>
        <v>139.56</v>
      </c>
      <c r="J28" s="96">
        <v>1</v>
      </c>
      <c r="K28" s="46">
        <f t="shared" si="3"/>
        <v>69.78</v>
      </c>
      <c r="L28" s="194"/>
      <c r="M28" s="37">
        <f t="shared" si="4"/>
        <v>0</v>
      </c>
      <c r="N28" s="96"/>
      <c r="O28" s="32">
        <f t="shared" si="5"/>
        <v>0</v>
      </c>
      <c r="P28" s="28">
        <f t="shared" si="6"/>
        <v>3</v>
      </c>
      <c r="Q28" s="28">
        <f t="shared" si="7"/>
        <v>0</v>
      </c>
    </row>
    <row r="29" spans="1:17" s="7" customFormat="1" x14ac:dyDescent="0.2">
      <c r="A29" s="33">
        <v>17</v>
      </c>
      <c r="B29" s="429" t="s">
        <v>2019</v>
      </c>
      <c r="C29" s="40"/>
      <c r="D29" s="35">
        <f t="shared" si="0"/>
        <v>2</v>
      </c>
      <c r="E29" s="427">
        <v>9.65</v>
      </c>
      <c r="F29" s="422" t="s">
        <v>101</v>
      </c>
      <c r="G29" s="44">
        <f t="shared" si="1"/>
        <v>19.3</v>
      </c>
      <c r="H29" s="194">
        <v>1</v>
      </c>
      <c r="I29" s="37">
        <f t="shared" si="2"/>
        <v>9.65</v>
      </c>
      <c r="J29" s="96">
        <v>1</v>
      </c>
      <c r="K29" s="46">
        <f t="shared" si="3"/>
        <v>9.65</v>
      </c>
      <c r="L29" s="194"/>
      <c r="M29" s="37">
        <f t="shared" si="4"/>
        <v>0</v>
      </c>
      <c r="N29" s="96"/>
      <c r="O29" s="32">
        <f t="shared" si="5"/>
        <v>0</v>
      </c>
      <c r="P29" s="28">
        <f t="shared" si="6"/>
        <v>2</v>
      </c>
      <c r="Q29" s="28">
        <f t="shared" si="7"/>
        <v>0</v>
      </c>
    </row>
    <row r="30" spans="1:17" s="7" customFormat="1" x14ac:dyDescent="0.2">
      <c r="A30" s="33">
        <v>18</v>
      </c>
      <c r="B30" s="429" t="s">
        <v>2020</v>
      </c>
      <c r="C30" s="40"/>
      <c r="D30" s="35">
        <f t="shared" si="0"/>
        <v>2</v>
      </c>
      <c r="E30" s="427">
        <v>9.65</v>
      </c>
      <c r="F30" s="422" t="s">
        <v>101</v>
      </c>
      <c r="G30" s="44">
        <f t="shared" si="1"/>
        <v>19.3</v>
      </c>
      <c r="H30" s="194">
        <v>1</v>
      </c>
      <c r="I30" s="37">
        <f t="shared" si="2"/>
        <v>9.65</v>
      </c>
      <c r="J30" s="96">
        <v>1</v>
      </c>
      <c r="K30" s="46">
        <f t="shared" si="3"/>
        <v>9.65</v>
      </c>
      <c r="L30" s="194"/>
      <c r="M30" s="37">
        <f t="shared" si="4"/>
        <v>0</v>
      </c>
      <c r="N30" s="96"/>
      <c r="O30" s="32">
        <f t="shared" si="5"/>
        <v>0</v>
      </c>
      <c r="P30" s="28">
        <f t="shared" si="6"/>
        <v>2</v>
      </c>
      <c r="Q30" s="28">
        <f t="shared" si="7"/>
        <v>0</v>
      </c>
    </row>
    <row r="31" spans="1:17" s="7" customFormat="1" x14ac:dyDescent="0.2">
      <c r="A31" s="33">
        <v>19</v>
      </c>
      <c r="B31" s="429" t="s">
        <v>2021</v>
      </c>
      <c r="C31" s="40"/>
      <c r="D31" s="35">
        <f t="shared" si="0"/>
        <v>2</v>
      </c>
      <c r="E31" s="427">
        <v>86.06</v>
      </c>
      <c r="F31" s="422" t="s">
        <v>101</v>
      </c>
      <c r="G31" s="44">
        <f t="shared" si="1"/>
        <v>172.12</v>
      </c>
      <c r="H31" s="194">
        <v>2</v>
      </c>
      <c r="I31" s="37">
        <f t="shared" si="2"/>
        <v>172.12</v>
      </c>
      <c r="J31" s="96"/>
      <c r="K31" s="46">
        <f t="shared" si="3"/>
        <v>0</v>
      </c>
      <c r="L31" s="194"/>
      <c r="M31" s="37">
        <f t="shared" si="4"/>
        <v>0</v>
      </c>
      <c r="N31" s="96"/>
      <c r="O31" s="32">
        <f t="shared" si="5"/>
        <v>0</v>
      </c>
      <c r="P31" s="28">
        <f t="shared" si="6"/>
        <v>2</v>
      </c>
      <c r="Q31" s="28">
        <f t="shared" si="7"/>
        <v>0</v>
      </c>
    </row>
    <row r="32" spans="1:17" s="7" customFormat="1" x14ac:dyDescent="0.2">
      <c r="A32" s="33">
        <v>20</v>
      </c>
      <c r="B32" s="429" t="s">
        <v>102</v>
      </c>
      <c r="C32" s="40"/>
      <c r="D32" s="35">
        <f t="shared" si="0"/>
        <v>2</v>
      </c>
      <c r="E32" s="86">
        <v>135.19999999999999</v>
      </c>
      <c r="F32" s="422" t="s">
        <v>414</v>
      </c>
      <c r="G32" s="44">
        <f t="shared" si="1"/>
        <v>270.39999999999998</v>
      </c>
      <c r="H32" s="194">
        <v>1</v>
      </c>
      <c r="I32" s="37">
        <f t="shared" si="2"/>
        <v>135.19999999999999</v>
      </c>
      <c r="J32" s="96">
        <v>1</v>
      </c>
      <c r="K32" s="46">
        <f t="shared" si="3"/>
        <v>135.19999999999999</v>
      </c>
      <c r="L32" s="194"/>
      <c r="M32" s="37">
        <f t="shared" si="4"/>
        <v>0</v>
      </c>
      <c r="N32" s="96"/>
      <c r="O32" s="32">
        <f t="shared" si="5"/>
        <v>0</v>
      </c>
      <c r="P32" s="28">
        <f t="shared" si="6"/>
        <v>2</v>
      </c>
      <c r="Q32" s="28">
        <f t="shared" si="7"/>
        <v>0</v>
      </c>
    </row>
    <row r="33" spans="1:17" s="7" customFormat="1" x14ac:dyDescent="0.2">
      <c r="A33" s="33">
        <v>21</v>
      </c>
      <c r="B33" s="429" t="s">
        <v>204</v>
      </c>
      <c r="C33" s="40"/>
      <c r="D33" s="35">
        <v>1</v>
      </c>
      <c r="E33" s="86">
        <v>24.84</v>
      </c>
      <c r="F33" s="422" t="s">
        <v>101</v>
      </c>
      <c r="G33" s="44">
        <f t="shared" si="1"/>
        <v>24.84</v>
      </c>
      <c r="H33" s="194">
        <v>1</v>
      </c>
      <c r="I33" s="37">
        <f t="shared" si="2"/>
        <v>24.84</v>
      </c>
      <c r="J33" s="96"/>
      <c r="K33" s="46">
        <f t="shared" si="3"/>
        <v>0</v>
      </c>
      <c r="L33" s="194"/>
      <c r="M33" s="37">
        <f t="shared" si="4"/>
        <v>0</v>
      </c>
      <c r="N33" s="96"/>
      <c r="O33" s="32">
        <f t="shared" si="5"/>
        <v>0</v>
      </c>
      <c r="P33" s="28">
        <f t="shared" si="6"/>
        <v>1</v>
      </c>
      <c r="Q33" s="28">
        <f t="shared" si="7"/>
        <v>0</v>
      </c>
    </row>
    <row r="34" spans="1:17" ht="13.5" thickBot="1" x14ac:dyDescent="0.3">
      <c r="A34" s="63"/>
      <c r="B34" s="64"/>
      <c r="C34" s="65"/>
      <c r="D34" s="66"/>
      <c r="E34" s="67"/>
      <c r="F34" s="68"/>
      <c r="G34" s="69"/>
      <c r="H34" s="70"/>
      <c r="I34" s="71"/>
      <c r="J34" s="72"/>
      <c r="K34" s="69"/>
      <c r="L34" s="70"/>
      <c r="M34" s="71"/>
      <c r="N34" s="97"/>
      <c r="O34" s="73"/>
      <c r="P34" s="28"/>
      <c r="Q34" s="28"/>
    </row>
    <row r="35" spans="1:17" ht="14.25" thickTop="1" thickBot="1" x14ac:dyDescent="0.3">
      <c r="A35" s="74"/>
      <c r="B35" s="81" t="s">
        <v>2007</v>
      </c>
      <c r="C35" s="76"/>
      <c r="D35" s="77"/>
      <c r="E35" s="78"/>
      <c r="F35" s="79"/>
      <c r="G35" s="80">
        <f>SUM(G13:G34)</f>
        <v>2768.6200000000003</v>
      </c>
      <c r="H35" s="76"/>
      <c r="I35" s="80">
        <f>SUM(I13:I34)</f>
        <v>1835.96</v>
      </c>
      <c r="J35" s="78"/>
      <c r="K35" s="80">
        <f>SUM(K13:K34)</f>
        <v>932.66000000000008</v>
      </c>
      <c r="L35" s="76"/>
      <c r="M35" s="80">
        <f>SUM(M13:M34)</f>
        <v>0</v>
      </c>
      <c r="N35" s="98"/>
      <c r="O35" s="80">
        <f>SUM(O13:O34)</f>
        <v>0</v>
      </c>
      <c r="P35" s="28"/>
      <c r="Q35" s="28"/>
    </row>
    <row r="36" spans="1:17" ht="13.5" thickTop="1" x14ac:dyDescent="0.25">
      <c r="A36" s="8" t="s">
        <v>5</v>
      </c>
      <c r="B36" s="9"/>
      <c r="C36" s="396"/>
      <c r="D36" s="9"/>
      <c r="E36" s="9"/>
      <c r="F36" s="17"/>
      <c r="G36" s="22"/>
      <c r="H36" s="396"/>
      <c r="I36" s="22"/>
      <c r="J36" s="396"/>
      <c r="K36" s="22"/>
      <c r="L36" s="26"/>
      <c r="M36" s="23" t="s">
        <v>7</v>
      </c>
      <c r="N36" s="29"/>
      <c r="P36" s="28"/>
      <c r="Q36" s="28"/>
    </row>
    <row r="37" spans="1:17" x14ac:dyDescent="0.25">
      <c r="D37" s="8"/>
      <c r="P37" s="28"/>
      <c r="Q37" s="28"/>
    </row>
    <row r="38" spans="1:17" x14ac:dyDescent="0.25">
      <c r="P38" s="28"/>
      <c r="Q38" s="28"/>
    </row>
    <row r="39" spans="1:17" x14ac:dyDescent="0.25">
      <c r="P39" s="28"/>
      <c r="Q39" s="28"/>
    </row>
    <row r="40" spans="1:17" x14ac:dyDescent="0.25">
      <c r="A40" s="652" t="s">
        <v>1061</v>
      </c>
      <c r="B40" s="652"/>
      <c r="C40" s="397"/>
      <c r="D40" s="653"/>
      <c r="E40" s="653"/>
      <c r="F40" s="653"/>
      <c r="G40" s="20"/>
      <c r="H40" s="653" t="s">
        <v>10</v>
      </c>
      <c r="I40" s="653"/>
      <c r="J40" s="653"/>
      <c r="K40" s="20"/>
      <c r="L40" s="397"/>
      <c r="M40" s="653" t="s">
        <v>25</v>
      </c>
      <c r="N40" s="653"/>
      <c r="O40" s="653"/>
      <c r="P40" s="28"/>
      <c r="Q40" s="28"/>
    </row>
    <row r="41" spans="1:17" x14ac:dyDescent="0.25">
      <c r="A41" s="654" t="s">
        <v>11</v>
      </c>
      <c r="B41" s="654"/>
      <c r="C41" s="398"/>
      <c r="D41" s="655"/>
      <c r="E41" s="655"/>
      <c r="F41" s="655"/>
      <c r="G41" s="24"/>
      <c r="H41" s="655" t="s">
        <v>13</v>
      </c>
      <c r="I41" s="655"/>
      <c r="J41" s="655"/>
      <c r="K41" s="24"/>
      <c r="L41" s="398"/>
      <c r="M41" s="655" t="s">
        <v>26</v>
      </c>
      <c r="N41" s="655"/>
      <c r="O41" s="655"/>
      <c r="P41" s="28"/>
      <c r="Q41" s="28"/>
    </row>
    <row r="44" spans="1:17" ht="15.75" x14ac:dyDescent="0.25">
      <c r="A44" s="683" t="s">
        <v>14</v>
      </c>
      <c r="B44" s="683"/>
      <c r="C44" s="683"/>
      <c r="D44" s="683"/>
      <c r="E44" s="683"/>
      <c r="F44" s="683"/>
      <c r="G44" s="683"/>
      <c r="H44" s="683"/>
      <c r="I44" s="683"/>
      <c r="J44" s="683"/>
      <c r="K44" s="683"/>
      <c r="L44" s="683"/>
      <c r="M44" s="683"/>
      <c r="N44" s="683"/>
      <c r="O44" s="683"/>
    </row>
    <row r="45" spans="1:17" ht="15.75" x14ac:dyDescent="0.25">
      <c r="A45" s="683" t="s">
        <v>1624</v>
      </c>
      <c r="B45" s="683"/>
      <c r="C45" s="683"/>
      <c r="D45" s="683"/>
      <c r="E45" s="683"/>
      <c r="F45" s="683"/>
      <c r="G45" s="683"/>
      <c r="H45" s="683"/>
      <c r="I45" s="683"/>
      <c r="J45" s="683"/>
      <c r="K45" s="683"/>
      <c r="L45" s="683"/>
      <c r="M45" s="683"/>
      <c r="N45" s="683"/>
      <c r="O45" s="683"/>
    </row>
    <row r="46" spans="1:17" x14ac:dyDescent="0.25">
      <c r="A46" s="5"/>
      <c r="B46" s="5"/>
      <c r="C46" s="397"/>
      <c r="D46" s="397"/>
      <c r="E46" s="5"/>
      <c r="F46" s="16"/>
      <c r="G46" s="20"/>
      <c r="H46" s="397"/>
      <c r="I46" s="20"/>
      <c r="J46" s="397"/>
      <c r="K46" s="20"/>
      <c r="L46" s="397"/>
      <c r="M46" s="20"/>
      <c r="N46" s="28"/>
      <c r="O46" s="20"/>
    </row>
    <row r="47" spans="1:17" x14ac:dyDescent="0.25">
      <c r="A47" s="5" t="s">
        <v>0</v>
      </c>
      <c r="B47" s="5"/>
      <c r="C47" s="673" t="s">
        <v>1</v>
      </c>
      <c r="D47" s="673"/>
      <c r="E47" s="673"/>
      <c r="F47" s="652"/>
      <c r="G47" s="652"/>
      <c r="H47" s="652"/>
      <c r="I47" s="652"/>
      <c r="J47" s="397"/>
      <c r="K47" s="20"/>
      <c r="L47" s="397"/>
      <c r="M47" s="20"/>
      <c r="N47" s="28"/>
      <c r="O47" s="20"/>
    </row>
    <row r="48" spans="1:17" x14ac:dyDescent="0.25">
      <c r="A48" s="5" t="s">
        <v>16</v>
      </c>
      <c r="B48" s="5"/>
      <c r="C48" s="672"/>
      <c r="D48" s="672"/>
      <c r="E48" s="672"/>
      <c r="F48" s="17"/>
      <c r="G48" s="21"/>
      <c r="H48" s="396"/>
      <c r="I48" s="21"/>
      <c r="J48" s="397"/>
      <c r="K48" s="20"/>
      <c r="L48" s="397"/>
      <c r="M48" s="20"/>
      <c r="N48" s="28"/>
      <c r="O48" s="20"/>
    </row>
    <row r="49" spans="1:15" x14ac:dyDescent="0.25">
      <c r="A49" s="5" t="s">
        <v>17</v>
      </c>
      <c r="B49" s="5"/>
      <c r="C49" s="672" t="s">
        <v>2009</v>
      </c>
      <c r="D49" s="672"/>
      <c r="E49" s="672"/>
      <c r="F49" s="17"/>
      <c r="G49" s="21"/>
      <c r="H49" s="396"/>
      <c r="I49" s="21"/>
      <c r="J49" s="397"/>
      <c r="K49" s="20"/>
      <c r="L49" s="397"/>
      <c r="M49" s="20"/>
      <c r="N49" s="28"/>
      <c r="O49" s="20"/>
    </row>
    <row r="50" spans="1:15" x14ac:dyDescent="0.25">
      <c r="A50" s="5" t="s">
        <v>18</v>
      </c>
      <c r="B50" s="5"/>
      <c r="C50" s="673"/>
      <c r="D50" s="673"/>
      <c r="E50" s="673"/>
      <c r="F50" s="17"/>
      <c r="G50" s="21"/>
      <c r="H50" s="396"/>
      <c r="I50" s="21"/>
      <c r="J50" s="397"/>
      <c r="K50" s="20"/>
      <c r="L50" s="397"/>
      <c r="M50" s="20"/>
      <c r="N50" s="28"/>
      <c r="O50" s="20"/>
    </row>
    <row r="51" spans="1:15" ht="13.5" thickBot="1" x14ac:dyDescent="0.3">
      <c r="A51" s="5"/>
      <c r="B51" s="5"/>
      <c r="C51" s="396"/>
      <c r="D51" s="396"/>
      <c r="E51" s="396"/>
      <c r="F51" s="17"/>
      <c r="G51" s="21"/>
      <c r="H51" s="396"/>
      <c r="I51" s="21"/>
      <c r="J51" s="397"/>
      <c r="K51" s="20"/>
      <c r="L51" s="397"/>
      <c r="M51" s="20"/>
      <c r="N51" s="28"/>
      <c r="O51" s="20"/>
    </row>
    <row r="52" spans="1:15" ht="13.5" thickTop="1" x14ac:dyDescent="0.25">
      <c r="A52" s="674" t="s">
        <v>2</v>
      </c>
      <c r="B52" s="677" t="s">
        <v>19</v>
      </c>
      <c r="C52" s="680" t="s">
        <v>20</v>
      </c>
      <c r="D52" s="680"/>
      <c r="E52" s="681" t="s">
        <v>23</v>
      </c>
      <c r="F52" s="680"/>
      <c r="G52" s="682"/>
      <c r="H52" s="656" t="s">
        <v>24</v>
      </c>
      <c r="I52" s="656"/>
      <c r="J52" s="656"/>
      <c r="K52" s="656"/>
      <c r="L52" s="656"/>
      <c r="M52" s="656"/>
      <c r="N52" s="656"/>
      <c r="O52" s="657"/>
    </row>
    <row r="53" spans="1:15" x14ac:dyDescent="0.25">
      <c r="A53" s="675"/>
      <c r="B53" s="678"/>
      <c r="C53" s="38" t="s">
        <v>20</v>
      </c>
      <c r="D53" s="34" t="s">
        <v>22</v>
      </c>
      <c r="E53" s="658" t="s">
        <v>3</v>
      </c>
      <c r="F53" s="659"/>
      <c r="G53" s="662" t="s">
        <v>4</v>
      </c>
      <c r="H53" s="664">
        <v>1</v>
      </c>
      <c r="I53" s="664"/>
      <c r="J53" s="666">
        <v>2</v>
      </c>
      <c r="K53" s="667"/>
      <c r="L53" s="664">
        <v>3</v>
      </c>
      <c r="M53" s="664"/>
      <c r="N53" s="666">
        <v>4</v>
      </c>
      <c r="O53" s="670"/>
    </row>
    <row r="54" spans="1:15" ht="13.5" thickBot="1" x14ac:dyDescent="0.3">
      <c r="A54" s="676"/>
      <c r="B54" s="679"/>
      <c r="C54" s="395" t="s">
        <v>21</v>
      </c>
      <c r="D54" s="60"/>
      <c r="E54" s="660"/>
      <c r="F54" s="661"/>
      <c r="G54" s="663"/>
      <c r="H54" s="665"/>
      <c r="I54" s="665"/>
      <c r="J54" s="668"/>
      <c r="K54" s="669"/>
      <c r="L54" s="665"/>
      <c r="M54" s="665"/>
      <c r="N54" s="668"/>
      <c r="O54" s="671"/>
    </row>
    <row r="55" spans="1:15" x14ac:dyDescent="0.25">
      <c r="A55" s="48"/>
      <c r="B55" s="414" t="s">
        <v>2008</v>
      </c>
      <c r="C55" s="50"/>
      <c r="D55" s="51"/>
      <c r="E55" s="52"/>
      <c r="F55" s="53"/>
      <c r="G55" s="415">
        <f>G35</f>
        <v>2768.6200000000003</v>
      </c>
      <c r="H55" s="50"/>
      <c r="I55" s="416">
        <f>I35</f>
        <v>1835.96</v>
      </c>
      <c r="J55" s="56"/>
      <c r="K55" s="57">
        <f>K35</f>
        <v>932.66000000000008</v>
      </c>
      <c r="L55" s="50"/>
      <c r="M55" s="416"/>
      <c r="N55" s="95"/>
      <c r="O55" s="58"/>
    </row>
    <row r="56" spans="1:15" x14ac:dyDescent="0.25">
      <c r="A56" s="33"/>
      <c r="B56" s="42"/>
      <c r="C56" s="39"/>
      <c r="D56" s="35"/>
      <c r="E56" s="108"/>
      <c r="F56" s="200"/>
      <c r="G56" s="44"/>
      <c r="H56" s="194"/>
      <c r="I56" s="37"/>
      <c r="J56" s="96"/>
      <c r="K56" s="46"/>
      <c r="L56" s="194"/>
      <c r="M56" s="37"/>
      <c r="N56" s="96"/>
      <c r="O56" s="32"/>
    </row>
    <row r="57" spans="1:15" ht="15" x14ac:dyDescent="0.2">
      <c r="A57" s="33">
        <v>22</v>
      </c>
      <c r="B57" s="430" t="s">
        <v>130</v>
      </c>
      <c r="C57" s="40"/>
      <c r="D57" s="35">
        <f>H57+J57+L57+N57</f>
        <v>3</v>
      </c>
      <c r="E57" s="86">
        <v>23.59</v>
      </c>
      <c r="F57" s="422" t="s">
        <v>101</v>
      </c>
      <c r="G57" s="44">
        <f>E57*D57</f>
        <v>70.77</v>
      </c>
      <c r="H57" s="194">
        <v>3</v>
      </c>
      <c r="I57" s="37">
        <f t="shared" ref="I57:I59" si="8">H57*E57</f>
        <v>70.77</v>
      </c>
      <c r="J57" s="96"/>
      <c r="K57" s="46">
        <f t="shared" ref="K57:K63" si="9">J57*E57</f>
        <v>0</v>
      </c>
      <c r="L57" s="194"/>
      <c r="M57" s="37">
        <f t="shared" ref="M57:M63" si="10">L57*E57</f>
        <v>0</v>
      </c>
      <c r="N57" s="96"/>
      <c r="O57" s="32">
        <f>N57*E57</f>
        <v>0</v>
      </c>
    </row>
    <row r="58" spans="1:15" ht="15" x14ac:dyDescent="0.2">
      <c r="A58" s="33">
        <v>23</v>
      </c>
      <c r="B58" s="430" t="s">
        <v>2023</v>
      </c>
      <c r="C58" s="40"/>
      <c r="D58" s="35">
        <f t="shared" ref="D58:D59" si="11">H58+J58+L58+N58</f>
        <v>2</v>
      </c>
      <c r="E58" s="86">
        <v>18.2</v>
      </c>
      <c r="F58" s="422" t="s">
        <v>101</v>
      </c>
      <c r="G58" s="44">
        <f t="shared" ref="G58:G59" si="12">E58*D58</f>
        <v>36.4</v>
      </c>
      <c r="H58" s="194">
        <v>1</v>
      </c>
      <c r="I58" s="37">
        <f t="shared" si="8"/>
        <v>18.2</v>
      </c>
      <c r="J58" s="96">
        <v>1</v>
      </c>
      <c r="K58" s="46">
        <f t="shared" si="9"/>
        <v>18.2</v>
      </c>
      <c r="L58" s="194"/>
      <c r="M58" s="37">
        <f t="shared" si="10"/>
        <v>0</v>
      </c>
      <c r="N58" s="96"/>
      <c r="O58" s="32">
        <f>N58*E58</f>
        <v>0</v>
      </c>
    </row>
    <row r="59" spans="1:15" ht="15" x14ac:dyDescent="0.2">
      <c r="A59" s="33">
        <v>24</v>
      </c>
      <c r="B59" s="430" t="s">
        <v>2024</v>
      </c>
      <c r="C59" s="40"/>
      <c r="D59" s="35">
        <f t="shared" si="11"/>
        <v>2</v>
      </c>
      <c r="E59" s="86">
        <v>18.2</v>
      </c>
      <c r="F59" s="422" t="s">
        <v>101</v>
      </c>
      <c r="G59" s="44">
        <f t="shared" si="12"/>
        <v>36.4</v>
      </c>
      <c r="H59" s="194">
        <v>1</v>
      </c>
      <c r="I59" s="37">
        <f t="shared" si="8"/>
        <v>18.2</v>
      </c>
      <c r="J59" s="96">
        <v>1</v>
      </c>
      <c r="K59" s="46">
        <f t="shared" si="9"/>
        <v>18.2</v>
      </c>
      <c r="L59" s="194"/>
      <c r="M59" s="37">
        <f t="shared" si="10"/>
        <v>0</v>
      </c>
      <c r="N59" s="96"/>
      <c r="O59" s="32"/>
    </row>
    <row r="60" spans="1:15" ht="15" x14ac:dyDescent="0.2">
      <c r="A60" s="33">
        <v>25</v>
      </c>
      <c r="B60" s="430" t="s">
        <v>603</v>
      </c>
      <c r="C60" s="39"/>
      <c r="D60" s="35">
        <f t="shared" ref="D60:D63" si="13">H60+J60+L60+N60</f>
        <v>1</v>
      </c>
      <c r="E60" s="108">
        <v>130</v>
      </c>
      <c r="F60" s="431" t="s">
        <v>101</v>
      </c>
      <c r="G60" s="44">
        <f t="shared" ref="G60:G63" si="14">E60*D60</f>
        <v>130</v>
      </c>
      <c r="H60" s="194">
        <v>1</v>
      </c>
      <c r="I60" s="37">
        <f t="shared" ref="I60:I63" si="15">H60*E60</f>
        <v>130</v>
      </c>
      <c r="J60" s="96"/>
      <c r="K60" s="46">
        <f t="shared" si="9"/>
        <v>0</v>
      </c>
      <c r="L60" s="194"/>
      <c r="M60" s="37">
        <f t="shared" si="10"/>
        <v>0</v>
      </c>
      <c r="N60" s="96"/>
      <c r="O60" s="32">
        <f>N60*E60</f>
        <v>0</v>
      </c>
    </row>
    <row r="61" spans="1:15" ht="15" x14ac:dyDescent="0.2">
      <c r="A61" s="33">
        <v>26</v>
      </c>
      <c r="B61" s="430" t="s">
        <v>2025</v>
      </c>
      <c r="C61" s="40"/>
      <c r="D61" s="35">
        <f t="shared" si="13"/>
        <v>2</v>
      </c>
      <c r="E61" s="86">
        <v>41.5</v>
      </c>
      <c r="F61" s="422" t="s">
        <v>212</v>
      </c>
      <c r="G61" s="44">
        <f t="shared" si="14"/>
        <v>83</v>
      </c>
      <c r="H61" s="194">
        <v>1</v>
      </c>
      <c r="I61" s="37">
        <f t="shared" si="15"/>
        <v>41.5</v>
      </c>
      <c r="J61" s="96">
        <v>1</v>
      </c>
      <c r="K61" s="46">
        <f t="shared" si="9"/>
        <v>41.5</v>
      </c>
      <c r="L61" s="194"/>
      <c r="M61" s="37">
        <f t="shared" si="10"/>
        <v>0</v>
      </c>
      <c r="N61" s="96"/>
      <c r="O61" s="32">
        <f>N61*E61</f>
        <v>0</v>
      </c>
    </row>
    <row r="62" spans="1:15" ht="15" x14ac:dyDescent="0.2">
      <c r="A62" s="33">
        <v>27</v>
      </c>
      <c r="B62" s="430" t="s">
        <v>2026</v>
      </c>
      <c r="C62" s="40"/>
      <c r="D62" s="35">
        <f t="shared" si="13"/>
        <v>12</v>
      </c>
      <c r="E62" s="86">
        <v>34.61</v>
      </c>
      <c r="F62" s="422" t="s">
        <v>101</v>
      </c>
      <c r="G62" s="44">
        <f t="shared" si="14"/>
        <v>415.32</v>
      </c>
      <c r="H62" s="194">
        <v>6</v>
      </c>
      <c r="I62" s="37">
        <f t="shared" si="15"/>
        <v>207.66</v>
      </c>
      <c r="J62" s="96">
        <v>6</v>
      </c>
      <c r="K62" s="46">
        <f t="shared" si="9"/>
        <v>207.66</v>
      </c>
      <c r="L62" s="194"/>
      <c r="M62" s="37">
        <f t="shared" si="10"/>
        <v>0</v>
      </c>
      <c r="N62" s="96"/>
      <c r="O62" s="32">
        <f>N62*E62</f>
        <v>0</v>
      </c>
    </row>
    <row r="63" spans="1:15" ht="15" x14ac:dyDescent="0.2">
      <c r="A63" s="33">
        <v>28</v>
      </c>
      <c r="B63" s="430" t="s">
        <v>2027</v>
      </c>
      <c r="C63" s="40"/>
      <c r="D63" s="35">
        <f t="shared" si="13"/>
        <v>12</v>
      </c>
      <c r="E63" s="86">
        <v>34.61</v>
      </c>
      <c r="F63" s="422" t="s">
        <v>101</v>
      </c>
      <c r="G63" s="44">
        <f t="shared" si="14"/>
        <v>415.32</v>
      </c>
      <c r="H63" s="194">
        <v>6</v>
      </c>
      <c r="I63" s="37">
        <f t="shared" si="15"/>
        <v>207.66</v>
      </c>
      <c r="J63" s="96">
        <v>6</v>
      </c>
      <c r="K63" s="46">
        <f t="shared" si="9"/>
        <v>207.66</v>
      </c>
      <c r="L63" s="194"/>
      <c r="M63" s="37">
        <f t="shared" si="10"/>
        <v>0</v>
      </c>
      <c r="N63" s="96"/>
      <c r="O63" s="32">
        <f>N63*E63</f>
        <v>0</v>
      </c>
    </row>
    <row r="64" spans="1:15" ht="15" x14ac:dyDescent="0.2">
      <c r="A64" s="33"/>
      <c r="B64" s="430"/>
      <c r="C64" s="40"/>
      <c r="D64" s="35"/>
      <c r="E64" s="86"/>
      <c r="F64" s="422"/>
      <c r="G64" s="44"/>
      <c r="H64" s="194"/>
      <c r="I64" s="37"/>
      <c r="J64" s="96"/>
      <c r="K64" s="46"/>
      <c r="L64" s="194"/>
      <c r="M64" s="37"/>
      <c r="N64" s="96"/>
      <c r="O64" s="32"/>
    </row>
    <row r="65" spans="1:15" ht="15" x14ac:dyDescent="0.25">
      <c r="A65" s="33"/>
      <c r="B65" s="430"/>
      <c r="C65" s="40"/>
      <c r="D65" s="35"/>
      <c r="E65" s="86"/>
      <c r="F65" s="200"/>
      <c r="G65" s="44"/>
      <c r="H65" s="194"/>
      <c r="I65" s="37"/>
      <c r="J65" s="96"/>
      <c r="K65" s="46"/>
      <c r="L65" s="194"/>
      <c r="M65" s="37"/>
      <c r="N65" s="96"/>
      <c r="O65" s="32"/>
    </row>
    <row r="66" spans="1:15" x14ac:dyDescent="0.25">
      <c r="A66" s="33"/>
      <c r="B66" s="42"/>
      <c r="C66" s="40"/>
      <c r="D66" s="35"/>
      <c r="E66" s="86"/>
      <c r="F66" s="200"/>
      <c r="G66" s="44"/>
      <c r="H66" s="194"/>
      <c r="I66" s="37"/>
      <c r="J66" s="96"/>
      <c r="K66" s="46"/>
      <c r="L66" s="194"/>
      <c r="M66" s="37"/>
      <c r="N66" s="96"/>
      <c r="O66" s="32"/>
    </row>
    <row r="67" spans="1:15" x14ac:dyDescent="0.25">
      <c r="A67" s="33"/>
      <c r="B67" s="42"/>
      <c r="C67" s="40"/>
      <c r="D67" s="35"/>
      <c r="E67" s="86"/>
      <c r="F67" s="200"/>
      <c r="G67" s="44"/>
      <c r="H67" s="194"/>
      <c r="I67" s="37"/>
      <c r="J67" s="96"/>
      <c r="K67" s="46"/>
      <c r="L67" s="194"/>
      <c r="M67" s="37"/>
      <c r="N67" s="96"/>
      <c r="O67" s="32"/>
    </row>
    <row r="68" spans="1:15" x14ac:dyDescent="0.25">
      <c r="A68" s="33"/>
      <c r="B68" s="42"/>
      <c r="C68" s="40"/>
      <c r="D68" s="35"/>
      <c r="E68" s="86"/>
      <c r="F68" s="200"/>
      <c r="G68" s="44"/>
      <c r="H68" s="194"/>
      <c r="I68" s="37"/>
      <c r="J68" s="96"/>
      <c r="K68" s="46"/>
      <c r="L68" s="194"/>
      <c r="M68" s="37"/>
      <c r="N68" s="96"/>
      <c r="O68" s="32"/>
    </row>
    <row r="69" spans="1:15" x14ac:dyDescent="0.25">
      <c r="A69" s="33"/>
      <c r="B69" s="42"/>
      <c r="C69" s="40"/>
      <c r="D69" s="35"/>
      <c r="E69" s="86"/>
      <c r="F69" s="200"/>
      <c r="G69" s="44"/>
      <c r="H69" s="194"/>
      <c r="I69" s="37"/>
      <c r="J69" s="96"/>
      <c r="K69" s="46"/>
      <c r="L69" s="194"/>
      <c r="M69" s="37"/>
      <c r="N69" s="96"/>
      <c r="O69" s="32"/>
    </row>
    <row r="70" spans="1:15" x14ac:dyDescent="0.25">
      <c r="A70" s="33"/>
      <c r="B70" s="42"/>
      <c r="C70" s="40"/>
      <c r="D70" s="35"/>
      <c r="E70" s="86"/>
      <c r="F70" s="200"/>
      <c r="G70" s="44"/>
      <c r="H70" s="194"/>
      <c r="I70" s="37"/>
      <c r="J70" s="96"/>
      <c r="K70" s="46"/>
      <c r="L70" s="194"/>
      <c r="M70" s="37"/>
      <c r="N70" s="96"/>
      <c r="O70" s="32"/>
    </row>
    <row r="71" spans="1:15" x14ac:dyDescent="0.25">
      <c r="A71" s="33"/>
      <c r="B71" s="42"/>
      <c r="C71" s="40"/>
      <c r="D71" s="35"/>
      <c r="E71" s="86"/>
      <c r="F71" s="200"/>
      <c r="G71" s="44"/>
      <c r="H71" s="194"/>
      <c r="I71" s="37"/>
      <c r="J71" s="96"/>
      <c r="K71" s="46"/>
      <c r="L71" s="194"/>
      <c r="M71" s="37"/>
      <c r="N71" s="96"/>
      <c r="O71" s="32"/>
    </row>
    <row r="72" spans="1:15" ht="13.5" thickBot="1" x14ac:dyDescent="0.3">
      <c r="A72" s="33"/>
      <c r="B72" s="42"/>
      <c r="C72" s="40"/>
      <c r="D72" s="35"/>
      <c r="E72" s="86"/>
      <c r="F72" s="200"/>
      <c r="G72" s="44"/>
      <c r="H72" s="194"/>
      <c r="I72" s="37"/>
      <c r="J72" s="96"/>
      <c r="K72" s="46"/>
      <c r="L72" s="194"/>
      <c r="M72" s="37"/>
      <c r="N72" s="96"/>
      <c r="O72" s="32"/>
    </row>
    <row r="73" spans="1:15" s="31" customFormat="1" ht="14.25" thickTop="1" thickBot="1" x14ac:dyDescent="0.3">
      <c r="A73" s="74"/>
      <c r="B73" s="81" t="s">
        <v>77</v>
      </c>
      <c r="C73" s="76"/>
      <c r="D73" s="77"/>
      <c r="E73" s="78"/>
      <c r="F73" s="79"/>
      <c r="G73" s="80">
        <f>SUM(G55,G57:G64)</f>
        <v>3955.8300000000008</v>
      </c>
      <c r="H73" s="76"/>
      <c r="I73" s="80">
        <f>SUM(I55,I57:I64)</f>
        <v>2529.9499999999998</v>
      </c>
      <c r="J73" s="78"/>
      <c r="K73" s="80">
        <f>SUM(K55,K57:K64)</f>
        <v>1425.8800000000003</v>
      </c>
      <c r="L73" s="76"/>
      <c r="M73" s="80">
        <f>SUM(M35,M57:M70)</f>
        <v>0</v>
      </c>
      <c r="N73" s="98"/>
      <c r="O73" s="80">
        <f>SUM(O56:O72)</f>
        <v>0</v>
      </c>
    </row>
    <row r="74" spans="1:15" s="31" customFormat="1" ht="13.5" thickTop="1" x14ac:dyDescent="0.25">
      <c r="A74" s="8" t="s">
        <v>5</v>
      </c>
      <c r="B74" s="9"/>
      <c r="C74" s="396"/>
      <c r="D74" s="9" t="s">
        <v>6</v>
      </c>
      <c r="E74" s="9"/>
      <c r="F74" s="17"/>
      <c r="G74" s="22"/>
      <c r="H74" s="396"/>
      <c r="I74" s="22"/>
      <c r="J74" s="396"/>
      <c r="K74" s="22"/>
      <c r="L74" s="26"/>
      <c r="M74" s="23" t="s">
        <v>7</v>
      </c>
      <c r="N74" s="29"/>
      <c r="O74" s="23"/>
    </row>
    <row r="75" spans="1:15" s="31" customFormat="1" x14ac:dyDescent="0.25">
      <c r="A75" s="8"/>
      <c r="B75" s="8"/>
      <c r="C75" s="4"/>
      <c r="D75" s="8" t="s">
        <v>8</v>
      </c>
      <c r="E75" s="8"/>
      <c r="F75" s="19"/>
      <c r="G75" s="23"/>
      <c r="H75" s="4"/>
      <c r="I75" s="23"/>
      <c r="J75" s="4"/>
      <c r="K75" s="23"/>
      <c r="L75" s="4"/>
      <c r="M75" s="23"/>
      <c r="O75" s="23"/>
    </row>
    <row r="78" spans="1:15" s="31" customFormat="1" x14ac:dyDescent="0.25">
      <c r="A78" s="652" t="s">
        <v>1061</v>
      </c>
      <c r="B78" s="652"/>
      <c r="C78" s="397"/>
      <c r="D78" s="653" t="s">
        <v>9</v>
      </c>
      <c r="E78" s="653"/>
      <c r="F78" s="653"/>
      <c r="G78" s="20"/>
      <c r="H78" s="653" t="s">
        <v>10</v>
      </c>
      <c r="I78" s="653"/>
      <c r="J78" s="653"/>
      <c r="K78" s="20"/>
      <c r="L78" s="397"/>
      <c r="M78" s="653" t="s">
        <v>25</v>
      </c>
      <c r="N78" s="653"/>
      <c r="O78" s="653"/>
    </row>
    <row r="79" spans="1:15" s="31" customFormat="1" x14ac:dyDescent="0.25">
      <c r="A79" s="654" t="s">
        <v>11</v>
      </c>
      <c r="B79" s="654"/>
      <c r="C79" s="398"/>
      <c r="D79" s="655" t="s">
        <v>12</v>
      </c>
      <c r="E79" s="655"/>
      <c r="F79" s="655"/>
      <c r="G79" s="24"/>
      <c r="H79" s="655" t="s">
        <v>13</v>
      </c>
      <c r="I79" s="655"/>
      <c r="J79" s="655"/>
      <c r="K79" s="24"/>
      <c r="L79" s="398"/>
      <c r="M79" s="655" t="s">
        <v>26</v>
      </c>
      <c r="N79" s="655"/>
      <c r="O79" s="655"/>
    </row>
  </sheetData>
  <mergeCells count="52">
    <mergeCell ref="A78:B78"/>
    <mergeCell ref="D78:F78"/>
    <mergeCell ref="H78:J78"/>
    <mergeCell ref="M78:O78"/>
    <mergeCell ref="A79:B79"/>
    <mergeCell ref="D79:F79"/>
    <mergeCell ref="H79:J79"/>
    <mergeCell ref="M79:O79"/>
    <mergeCell ref="C47:E47"/>
    <mergeCell ref="F47:I47"/>
    <mergeCell ref="C48:E48"/>
    <mergeCell ref="C49:E49"/>
    <mergeCell ref="C50:E50"/>
    <mergeCell ref="A52:A54"/>
    <mergeCell ref="B52:B54"/>
    <mergeCell ref="C52:D52"/>
    <mergeCell ref="E52:G52"/>
    <mergeCell ref="H52:O52"/>
    <mergeCell ref="N53:O54"/>
    <mergeCell ref="E53:F54"/>
    <mergeCell ref="G53:G54"/>
    <mergeCell ref="H53:I54"/>
    <mergeCell ref="J53:K54"/>
    <mergeCell ref="L53:M54"/>
    <mergeCell ref="A45:O45"/>
    <mergeCell ref="L10:M11"/>
    <mergeCell ref="N10:O11"/>
    <mergeCell ref="A40:B40"/>
    <mergeCell ref="D40:F40"/>
    <mergeCell ref="H40:J40"/>
    <mergeCell ref="M40:O40"/>
    <mergeCell ref="A41:B41"/>
    <mergeCell ref="D41:F41"/>
    <mergeCell ref="H41:J41"/>
    <mergeCell ref="M41:O41"/>
    <mergeCell ref="A44:O44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C6:E6"/>
    <mergeCell ref="A1:O1"/>
    <mergeCell ref="A2:O2"/>
    <mergeCell ref="C4:E4"/>
    <mergeCell ref="F4:I4"/>
    <mergeCell ref="C5:E5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124"/>
  <sheetViews>
    <sheetView showWhiteSpace="0" view="pageLayout" zoomScale="85" zoomScaleNormal="100" zoomScalePageLayoutView="85" workbookViewId="0">
      <selection activeCell="B30" sqref="B30"/>
    </sheetView>
  </sheetViews>
  <sheetFormatPr defaultColWidth="9.140625" defaultRowHeight="12.75" x14ac:dyDescent="0.25"/>
  <cols>
    <col min="1" max="1" width="5.42578125" style="8" customWidth="1"/>
    <col min="2" max="2" width="30" style="8" customWidth="1"/>
    <col min="3" max="3" width="8.7109375" style="4" customWidth="1"/>
    <col min="4" max="4" width="9.7109375" style="4" customWidth="1"/>
    <col min="5" max="5" width="10.28515625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220"/>
      <c r="D3" s="220"/>
      <c r="F3" s="16"/>
      <c r="G3" s="20"/>
      <c r="H3" s="220"/>
      <c r="I3" s="20"/>
      <c r="J3" s="220"/>
      <c r="K3" s="20"/>
      <c r="L3" s="220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52" t="s">
        <v>1</v>
      </c>
      <c r="D4" s="652"/>
      <c r="E4" s="652"/>
      <c r="F4" s="652"/>
      <c r="G4" s="9"/>
      <c r="H4" s="9"/>
      <c r="I4" s="9"/>
      <c r="J4" s="220"/>
      <c r="K4" s="20"/>
      <c r="L4" s="220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672"/>
      <c r="G5" s="21"/>
      <c r="H5" s="222"/>
      <c r="I5" s="21"/>
      <c r="J5" s="220"/>
      <c r="K5" s="20"/>
      <c r="L5" s="220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84" t="s">
        <v>519</v>
      </c>
      <c r="D6" s="684"/>
      <c r="E6" s="684"/>
      <c r="F6" s="684"/>
      <c r="G6" s="21"/>
      <c r="H6" s="222"/>
      <c r="I6" s="21"/>
      <c r="J6" s="220"/>
      <c r="K6" s="20"/>
      <c r="L6" s="220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2"/>
      <c r="D7" s="672"/>
      <c r="E7" s="672"/>
      <c r="F7" s="672"/>
      <c r="G7" s="21"/>
      <c r="H7" s="222"/>
      <c r="I7" s="21"/>
      <c r="J7" s="220"/>
      <c r="K7" s="20"/>
      <c r="L7" s="220"/>
      <c r="M7" s="20"/>
      <c r="N7" s="28"/>
      <c r="O7" s="20"/>
      <c r="P7" s="28"/>
      <c r="Q7" s="28"/>
    </row>
    <row r="8" spans="1:17" s="5" customFormat="1" ht="13.5" thickBot="1" x14ac:dyDescent="0.3">
      <c r="C8" s="222"/>
      <c r="D8" s="222"/>
      <c r="E8" s="222"/>
      <c r="F8" s="17"/>
      <c r="G8" s="21"/>
      <c r="H8" s="222"/>
      <c r="I8" s="21"/>
      <c r="J8" s="220"/>
      <c r="K8" s="20"/>
      <c r="L8" s="220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223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87"/>
      <c r="C12" s="50"/>
      <c r="D12" s="51"/>
      <c r="E12" s="52"/>
      <c r="F12" s="53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5" customFormat="1" x14ac:dyDescent="0.25">
      <c r="A13" s="33">
        <v>1</v>
      </c>
      <c r="B13" s="42" t="s">
        <v>61</v>
      </c>
      <c r="C13" s="39"/>
      <c r="D13" s="35">
        <f>H13+J13+L13+N13</f>
        <v>10</v>
      </c>
      <c r="E13" s="108">
        <v>43.99</v>
      </c>
      <c r="F13" s="200" t="s">
        <v>57</v>
      </c>
      <c r="G13" s="44">
        <f>E13*D13</f>
        <v>439.90000000000003</v>
      </c>
      <c r="H13" s="194">
        <v>5</v>
      </c>
      <c r="I13" s="37">
        <f>H13*E13</f>
        <v>219.95000000000002</v>
      </c>
      <c r="J13" s="96"/>
      <c r="K13" s="46"/>
      <c r="L13" s="194">
        <v>5</v>
      </c>
      <c r="M13" s="37">
        <f>L13*E13</f>
        <v>219.95000000000002</v>
      </c>
      <c r="N13" s="96"/>
      <c r="O13" s="32"/>
      <c r="P13" s="28"/>
      <c r="Q13" s="28"/>
    </row>
    <row r="14" spans="1:17" s="7" customFormat="1" x14ac:dyDescent="0.25">
      <c r="A14" s="33">
        <v>2</v>
      </c>
      <c r="B14" s="42" t="s">
        <v>520</v>
      </c>
      <c r="C14" s="40"/>
      <c r="D14" s="35">
        <f t="shared" ref="D14:D34" si="0">H14+J14+L14+N14</f>
        <v>24</v>
      </c>
      <c r="E14" s="86">
        <v>8</v>
      </c>
      <c r="F14" s="200" t="s">
        <v>101</v>
      </c>
      <c r="G14" s="44">
        <f t="shared" ref="G14:G32" si="1">E14*D14</f>
        <v>192</v>
      </c>
      <c r="H14" s="194">
        <v>12</v>
      </c>
      <c r="I14" s="37">
        <f t="shared" ref="I14:I32" si="2">H14*E14</f>
        <v>96</v>
      </c>
      <c r="J14" s="96"/>
      <c r="K14" s="46"/>
      <c r="L14" s="194">
        <v>12</v>
      </c>
      <c r="M14" s="37">
        <f t="shared" ref="M14:M32" si="3">L14*E14</f>
        <v>96</v>
      </c>
      <c r="N14" s="96"/>
      <c r="O14" s="32"/>
      <c r="P14" s="28"/>
      <c r="Q14" s="28"/>
    </row>
    <row r="15" spans="1:17" s="7" customFormat="1" x14ac:dyDescent="0.25">
      <c r="A15" s="33">
        <v>3</v>
      </c>
      <c r="B15" s="42" t="s">
        <v>522</v>
      </c>
      <c r="C15" s="40"/>
      <c r="D15" s="35">
        <f t="shared" si="0"/>
        <v>8</v>
      </c>
      <c r="E15" s="86">
        <v>8</v>
      </c>
      <c r="F15" s="200" t="s">
        <v>101</v>
      </c>
      <c r="G15" s="44">
        <f t="shared" si="1"/>
        <v>64</v>
      </c>
      <c r="H15" s="194">
        <v>4</v>
      </c>
      <c r="I15" s="37">
        <f t="shared" si="2"/>
        <v>32</v>
      </c>
      <c r="J15" s="96"/>
      <c r="K15" s="46"/>
      <c r="L15" s="194">
        <v>4</v>
      </c>
      <c r="M15" s="37">
        <f t="shared" si="3"/>
        <v>32</v>
      </c>
      <c r="N15" s="96"/>
      <c r="O15" s="32"/>
      <c r="P15" s="28"/>
      <c r="Q15" s="28"/>
    </row>
    <row r="16" spans="1:17" s="7" customFormat="1" x14ac:dyDescent="0.25">
      <c r="A16" s="33">
        <v>4</v>
      </c>
      <c r="B16" s="42" t="s">
        <v>521</v>
      </c>
      <c r="C16" s="40"/>
      <c r="D16" s="35">
        <f t="shared" si="0"/>
        <v>10</v>
      </c>
      <c r="E16" s="86">
        <v>8</v>
      </c>
      <c r="F16" s="200" t="s">
        <v>101</v>
      </c>
      <c r="G16" s="44">
        <f t="shared" si="1"/>
        <v>80</v>
      </c>
      <c r="H16" s="194">
        <v>5</v>
      </c>
      <c r="I16" s="37">
        <f t="shared" si="2"/>
        <v>40</v>
      </c>
      <c r="J16" s="96"/>
      <c r="K16" s="46"/>
      <c r="L16" s="194">
        <v>5</v>
      </c>
      <c r="M16" s="37">
        <f t="shared" si="3"/>
        <v>40</v>
      </c>
      <c r="N16" s="96"/>
      <c r="O16" s="32"/>
      <c r="P16" s="28"/>
      <c r="Q16" s="28"/>
    </row>
    <row r="17" spans="1:17" s="7" customFormat="1" x14ac:dyDescent="0.25">
      <c r="A17" s="33">
        <v>5</v>
      </c>
      <c r="B17" s="42" t="s">
        <v>523</v>
      </c>
      <c r="C17" s="40"/>
      <c r="D17" s="35">
        <f t="shared" si="0"/>
        <v>8</v>
      </c>
      <c r="E17" s="86">
        <v>10.31</v>
      </c>
      <c r="F17" s="200" t="s">
        <v>101</v>
      </c>
      <c r="G17" s="44">
        <f t="shared" si="1"/>
        <v>82.48</v>
      </c>
      <c r="H17" s="194">
        <v>4</v>
      </c>
      <c r="I17" s="37">
        <f t="shared" si="2"/>
        <v>41.24</v>
      </c>
      <c r="J17" s="96"/>
      <c r="K17" s="46"/>
      <c r="L17" s="194">
        <v>4</v>
      </c>
      <c r="M17" s="37">
        <f t="shared" si="3"/>
        <v>41.24</v>
      </c>
      <c r="N17" s="96"/>
      <c r="O17" s="32"/>
      <c r="P17" s="28"/>
      <c r="Q17" s="28"/>
    </row>
    <row r="18" spans="1:17" s="7" customFormat="1" x14ac:dyDescent="0.25">
      <c r="A18" s="33">
        <v>6</v>
      </c>
      <c r="B18" s="42" t="s">
        <v>524</v>
      </c>
      <c r="C18" s="39"/>
      <c r="D18" s="35">
        <f t="shared" si="0"/>
        <v>8</v>
      </c>
      <c r="E18" s="86">
        <v>10.31</v>
      </c>
      <c r="F18" s="200" t="s">
        <v>101</v>
      </c>
      <c r="G18" s="44">
        <f t="shared" si="1"/>
        <v>82.48</v>
      </c>
      <c r="H18" s="194">
        <v>4</v>
      </c>
      <c r="I18" s="37">
        <f t="shared" si="2"/>
        <v>41.24</v>
      </c>
      <c r="J18" s="96"/>
      <c r="K18" s="46"/>
      <c r="L18" s="194">
        <v>4</v>
      </c>
      <c r="M18" s="37">
        <f t="shared" si="3"/>
        <v>41.24</v>
      </c>
      <c r="N18" s="96"/>
      <c r="O18" s="32"/>
      <c r="P18" s="28"/>
      <c r="Q18" s="28"/>
    </row>
    <row r="19" spans="1:17" s="7" customFormat="1" x14ac:dyDescent="0.25">
      <c r="A19" s="33">
        <v>7</v>
      </c>
      <c r="B19" s="42" t="s">
        <v>525</v>
      </c>
      <c r="C19" s="40"/>
      <c r="D19" s="35">
        <f t="shared" si="0"/>
        <v>8</v>
      </c>
      <c r="E19" s="86">
        <v>10.31</v>
      </c>
      <c r="F19" s="200" t="s">
        <v>101</v>
      </c>
      <c r="G19" s="44">
        <f t="shared" si="1"/>
        <v>82.48</v>
      </c>
      <c r="H19" s="194">
        <v>4</v>
      </c>
      <c r="I19" s="37">
        <f t="shared" si="2"/>
        <v>41.24</v>
      </c>
      <c r="J19" s="96"/>
      <c r="K19" s="46"/>
      <c r="L19" s="194">
        <v>4</v>
      </c>
      <c r="M19" s="37">
        <f t="shared" si="3"/>
        <v>41.24</v>
      </c>
      <c r="N19" s="96"/>
      <c r="O19" s="32"/>
      <c r="P19" s="28"/>
      <c r="Q19" s="28"/>
    </row>
    <row r="20" spans="1:17" s="7" customFormat="1" x14ac:dyDescent="0.25">
      <c r="A20" s="33">
        <v>8</v>
      </c>
      <c r="B20" s="42" t="s">
        <v>526</v>
      </c>
      <c r="C20" s="40"/>
      <c r="D20" s="35">
        <f t="shared" si="0"/>
        <v>24</v>
      </c>
      <c r="E20" s="86">
        <v>34.61</v>
      </c>
      <c r="F20" s="200" t="s">
        <v>101</v>
      </c>
      <c r="G20" s="44">
        <f t="shared" si="1"/>
        <v>830.64</v>
      </c>
      <c r="H20" s="194">
        <v>12</v>
      </c>
      <c r="I20" s="37">
        <f t="shared" si="2"/>
        <v>415.32</v>
      </c>
      <c r="J20" s="96"/>
      <c r="K20" s="46"/>
      <c r="L20" s="194">
        <v>12</v>
      </c>
      <c r="M20" s="37">
        <f t="shared" si="3"/>
        <v>415.32</v>
      </c>
      <c r="N20" s="96"/>
      <c r="O20" s="32"/>
      <c r="P20" s="28"/>
      <c r="Q20" s="28"/>
    </row>
    <row r="21" spans="1:17" s="7" customFormat="1" x14ac:dyDescent="0.25">
      <c r="A21" s="33">
        <v>9</v>
      </c>
      <c r="B21" s="42" t="s">
        <v>67</v>
      </c>
      <c r="C21" s="40"/>
      <c r="D21" s="35">
        <f t="shared" si="0"/>
        <v>10</v>
      </c>
      <c r="E21" s="86">
        <v>17.559999999999999</v>
      </c>
      <c r="F21" s="200" t="s">
        <v>101</v>
      </c>
      <c r="G21" s="44">
        <f t="shared" si="1"/>
        <v>175.6</v>
      </c>
      <c r="H21" s="194">
        <v>5</v>
      </c>
      <c r="I21" s="37">
        <f t="shared" si="2"/>
        <v>87.8</v>
      </c>
      <c r="J21" s="96"/>
      <c r="K21" s="46"/>
      <c r="L21" s="194">
        <v>5</v>
      </c>
      <c r="M21" s="37">
        <f t="shared" si="3"/>
        <v>87.8</v>
      </c>
      <c r="N21" s="96"/>
      <c r="O21" s="32"/>
      <c r="P21" s="28"/>
      <c r="Q21" s="28"/>
    </row>
    <row r="22" spans="1:17" s="7" customFormat="1" x14ac:dyDescent="0.25">
      <c r="A22" s="33">
        <v>10</v>
      </c>
      <c r="B22" s="42" t="s">
        <v>527</v>
      </c>
      <c r="C22" s="40"/>
      <c r="D22" s="35">
        <f t="shared" si="0"/>
        <v>4</v>
      </c>
      <c r="E22" s="86">
        <v>27.4</v>
      </c>
      <c r="F22" s="200" t="s">
        <v>101</v>
      </c>
      <c r="G22" s="44">
        <f t="shared" si="1"/>
        <v>109.6</v>
      </c>
      <c r="H22" s="194">
        <v>2</v>
      </c>
      <c r="I22" s="37">
        <f t="shared" si="2"/>
        <v>54.8</v>
      </c>
      <c r="J22" s="96"/>
      <c r="K22" s="46"/>
      <c r="L22" s="194">
        <v>2</v>
      </c>
      <c r="M22" s="37">
        <f t="shared" si="3"/>
        <v>54.8</v>
      </c>
      <c r="N22" s="96"/>
      <c r="O22" s="32"/>
      <c r="P22" s="28"/>
      <c r="Q22" s="28"/>
    </row>
    <row r="23" spans="1:17" s="7" customFormat="1" x14ac:dyDescent="0.25">
      <c r="A23" s="33">
        <v>11</v>
      </c>
      <c r="B23" s="42" t="s">
        <v>132</v>
      </c>
      <c r="C23" s="40"/>
      <c r="D23" s="35">
        <f t="shared" si="0"/>
        <v>6</v>
      </c>
      <c r="E23" s="86">
        <v>35</v>
      </c>
      <c r="F23" s="200" t="s">
        <v>57</v>
      </c>
      <c r="G23" s="44">
        <f t="shared" si="1"/>
        <v>210</v>
      </c>
      <c r="H23" s="194">
        <v>3</v>
      </c>
      <c r="I23" s="37">
        <f t="shared" si="2"/>
        <v>105</v>
      </c>
      <c r="J23" s="96"/>
      <c r="K23" s="46"/>
      <c r="L23" s="194">
        <v>3</v>
      </c>
      <c r="M23" s="37">
        <f t="shared" si="3"/>
        <v>105</v>
      </c>
      <c r="N23" s="96"/>
      <c r="O23" s="32"/>
      <c r="P23" s="28"/>
      <c r="Q23" s="28"/>
    </row>
    <row r="24" spans="1:17" s="7" customFormat="1" x14ac:dyDescent="0.25">
      <c r="A24" s="33">
        <v>12</v>
      </c>
      <c r="B24" s="42" t="s">
        <v>528</v>
      </c>
      <c r="C24" s="40"/>
      <c r="D24" s="35">
        <f t="shared" si="0"/>
        <v>4</v>
      </c>
      <c r="E24" s="86">
        <v>4.42</v>
      </c>
      <c r="F24" s="200" t="s">
        <v>101</v>
      </c>
      <c r="G24" s="44">
        <f t="shared" si="1"/>
        <v>17.68</v>
      </c>
      <c r="H24" s="194">
        <v>2</v>
      </c>
      <c r="I24" s="37">
        <f t="shared" si="2"/>
        <v>8.84</v>
      </c>
      <c r="J24" s="96"/>
      <c r="K24" s="46"/>
      <c r="L24" s="194">
        <v>2</v>
      </c>
      <c r="M24" s="37">
        <f t="shared" si="3"/>
        <v>8.84</v>
      </c>
      <c r="N24" s="96"/>
      <c r="O24" s="32"/>
      <c r="P24" s="28"/>
      <c r="Q24" s="28"/>
    </row>
    <row r="25" spans="1:17" s="7" customFormat="1" x14ac:dyDescent="0.25">
      <c r="A25" s="33">
        <v>13</v>
      </c>
      <c r="B25" s="42" t="s">
        <v>529</v>
      </c>
      <c r="C25" s="40"/>
      <c r="D25" s="35">
        <f t="shared" si="0"/>
        <v>50</v>
      </c>
      <c r="E25" s="86">
        <v>2.91</v>
      </c>
      <c r="F25" s="200" t="s">
        <v>101</v>
      </c>
      <c r="G25" s="44">
        <f t="shared" si="1"/>
        <v>145.5</v>
      </c>
      <c r="H25" s="194">
        <v>25</v>
      </c>
      <c r="I25" s="37">
        <f t="shared" si="2"/>
        <v>72.75</v>
      </c>
      <c r="J25" s="96"/>
      <c r="K25" s="46"/>
      <c r="L25" s="194">
        <v>25</v>
      </c>
      <c r="M25" s="37">
        <f t="shared" si="3"/>
        <v>72.75</v>
      </c>
      <c r="N25" s="96"/>
      <c r="O25" s="32"/>
      <c r="P25" s="28"/>
      <c r="Q25" s="28"/>
    </row>
    <row r="26" spans="1:17" s="7" customFormat="1" x14ac:dyDescent="0.25">
      <c r="A26" s="33">
        <v>14</v>
      </c>
      <c r="B26" s="42" t="s">
        <v>530</v>
      </c>
      <c r="C26" s="40"/>
      <c r="D26" s="35">
        <f t="shared" si="0"/>
        <v>50</v>
      </c>
      <c r="E26" s="86">
        <v>2.91</v>
      </c>
      <c r="F26" s="200" t="s">
        <v>101</v>
      </c>
      <c r="G26" s="44">
        <f t="shared" si="1"/>
        <v>145.5</v>
      </c>
      <c r="H26" s="194">
        <v>25</v>
      </c>
      <c r="I26" s="37">
        <f t="shared" si="2"/>
        <v>72.75</v>
      </c>
      <c r="J26" s="96"/>
      <c r="K26" s="46"/>
      <c r="L26" s="194">
        <v>25</v>
      </c>
      <c r="M26" s="37">
        <f t="shared" si="3"/>
        <v>72.75</v>
      </c>
      <c r="N26" s="96"/>
      <c r="O26" s="32"/>
      <c r="P26" s="28"/>
      <c r="Q26" s="28"/>
    </row>
    <row r="27" spans="1:17" s="7" customFormat="1" x14ac:dyDescent="0.25">
      <c r="A27" s="33">
        <v>15</v>
      </c>
      <c r="B27" s="42" t="s">
        <v>531</v>
      </c>
      <c r="C27" s="40"/>
      <c r="D27" s="35">
        <f t="shared" si="0"/>
        <v>50</v>
      </c>
      <c r="E27" s="86">
        <v>2.91</v>
      </c>
      <c r="F27" s="200" t="s">
        <v>101</v>
      </c>
      <c r="G27" s="44">
        <f t="shared" si="1"/>
        <v>145.5</v>
      </c>
      <c r="H27" s="194">
        <v>25</v>
      </c>
      <c r="I27" s="37">
        <f t="shared" si="2"/>
        <v>72.75</v>
      </c>
      <c r="J27" s="96"/>
      <c r="K27" s="46"/>
      <c r="L27" s="194">
        <v>25</v>
      </c>
      <c r="M27" s="37">
        <f t="shared" si="3"/>
        <v>72.75</v>
      </c>
      <c r="N27" s="96"/>
      <c r="O27" s="32"/>
      <c r="P27" s="28"/>
      <c r="Q27" s="28"/>
    </row>
    <row r="28" spans="1:17" s="7" customFormat="1" x14ac:dyDescent="0.25">
      <c r="A28" s="33">
        <v>16</v>
      </c>
      <c r="B28" s="42" t="s">
        <v>532</v>
      </c>
      <c r="C28" s="40"/>
      <c r="D28" s="35">
        <f t="shared" si="0"/>
        <v>50</v>
      </c>
      <c r="E28" s="86">
        <v>2.91</v>
      </c>
      <c r="F28" s="200" t="s">
        <v>101</v>
      </c>
      <c r="G28" s="44">
        <f t="shared" si="1"/>
        <v>145.5</v>
      </c>
      <c r="H28" s="194">
        <v>25</v>
      </c>
      <c r="I28" s="37">
        <f t="shared" si="2"/>
        <v>72.75</v>
      </c>
      <c r="J28" s="96"/>
      <c r="K28" s="46"/>
      <c r="L28" s="194">
        <v>25</v>
      </c>
      <c r="M28" s="37">
        <f t="shared" si="3"/>
        <v>72.75</v>
      </c>
      <c r="N28" s="96"/>
      <c r="O28" s="32"/>
      <c r="P28" s="28"/>
      <c r="Q28" s="28"/>
    </row>
    <row r="29" spans="1:17" s="7" customFormat="1" x14ac:dyDescent="0.25">
      <c r="A29" s="33">
        <v>17</v>
      </c>
      <c r="B29" s="42" t="s">
        <v>533</v>
      </c>
      <c r="C29" s="40"/>
      <c r="D29" s="35">
        <f t="shared" si="0"/>
        <v>8</v>
      </c>
      <c r="E29" s="86">
        <v>259.2</v>
      </c>
      <c r="F29" s="200" t="s">
        <v>101</v>
      </c>
      <c r="G29" s="44">
        <f t="shared" si="1"/>
        <v>2073.6</v>
      </c>
      <c r="H29" s="194">
        <v>4</v>
      </c>
      <c r="I29" s="37">
        <f t="shared" si="2"/>
        <v>1036.8</v>
      </c>
      <c r="J29" s="96"/>
      <c r="K29" s="46"/>
      <c r="L29" s="194">
        <v>4</v>
      </c>
      <c r="M29" s="37">
        <f t="shared" si="3"/>
        <v>1036.8</v>
      </c>
      <c r="N29" s="96"/>
      <c r="O29" s="32"/>
      <c r="P29" s="28"/>
      <c r="Q29" s="28"/>
    </row>
    <row r="30" spans="1:17" s="7" customFormat="1" x14ac:dyDescent="0.25">
      <c r="A30" s="33">
        <v>18</v>
      </c>
      <c r="B30" s="42" t="s">
        <v>534</v>
      </c>
      <c r="C30" s="40"/>
      <c r="D30" s="35">
        <f t="shared" si="0"/>
        <v>8</v>
      </c>
      <c r="E30" s="86">
        <v>259.2</v>
      </c>
      <c r="F30" s="200" t="s">
        <v>101</v>
      </c>
      <c r="G30" s="44">
        <f t="shared" si="1"/>
        <v>2073.6</v>
      </c>
      <c r="H30" s="194">
        <v>4</v>
      </c>
      <c r="I30" s="37">
        <f t="shared" si="2"/>
        <v>1036.8</v>
      </c>
      <c r="J30" s="96"/>
      <c r="K30" s="46"/>
      <c r="L30" s="194">
        <v>4</v>
      </c>
      <c r="M30" s="37">
        <f t="shared" si="3"/>
        <v>1036.8</v>
      </c>
      <c r="N30" s="96"/>
      <c r="O30" s="32"/>
      <c r="P30" s="28"/>
      <c r="Q30" s="28"/>
    </row>
    <row r="31" spans="1:17" s="7" customFormat="1" x14ac:dyDescent="0.25">
      <c r="A31" s="33">
        <v>19</v>
      </c>
      <c r="B31" s="42" t="s">
        <v>535</v>
      </c>
      <c r="C31" s="40"/>
      <c r="D31" s="35">
        <f t="shared" si="0"/>
        <v>8</v>
      </c>
      <c r="E31" s="86">
        <v>259.2</v>
      </c>
      <c r="F31" s="200" t="s">
        <v>101</v>
      </c>
      <c r="G31" s="44">
        <f t="shared" si="1"/>
        <v>2073.6</v>
      </c>
      <c r="H31" s="194">
        <v>4</v>
      </c>
      <c r="I31" s="37">
        <f t="shared" si="2"/>
        <v>1036.8</v>
      </c>
      <c r="J31" s="96"/>
      <c r="K31" s="46"/>
      <c r="L31" s="194">
        <v>4</v>
      </c>
      <c r="M31" s="37">
        <f t="shared" si="3"/>
        <v>1036.8</v>
      </c>
      <c r="N31" s="96"/>
      <c r="O31" s="32"/>
      <c r="P31" s="28"/>
      <c r="Q31" s="28"/>
    </row>
    <row r="32" spans="1:17" s="7" customFormat="1" x14ac:dyDescent="0.25">
      <c r="A32" s="33">
        <v>20</v>
      </c>
      <c r="B32" s="42" t="s">
        <v>536</v>
      </c>
      <c r="C32" s="40"/>
      <c r="D32" s="35">
        <f t="shared" si="0"/>
        <v>8</v>
      </c>
      <c r="E32" s="86">
        <v>259.2</v>
      </c>
      <c r="F32" s="200" t="s">
        <v>101</v>
      </c>
      <c r="G32" s="44">
        <f t="shared" si="1"/>
        <v>2073.6</v>
      </c>
      <c r="H32" s="194">
        <v>4</v>
      </c>
      <c r="I32" s="37">
        <f t="shared" si="2"/>
        <v>1036.8</v>
      </c>
      <c r="J32" s="96"/>
      <c r="K32" s="46"/>
      <c r="L32" s="194">
        <v>4</v>
      </c>
      <c r="M32" s="37">
        <f t="shared" si="3"/>
        <v>1036.8</v>
      </c>
      <c r="N32" s="96"/>
      <c r="O32" s="32"/>
      <c r="P32" s="28"/>
      <c r="Q32" s="28"/>
    </row>
    <row r="33" spans="1:17" x14ac:dyDescent="0.25">
      <c r="A33" s="33">
        <v>21</v>
      </c>
      <c r="B33" s="42" t="s">
        <v>180</v>
      </c>
      <c r="C33" s="39"/>
      <c r="D33" s="35">
        <f t="shared" si="0"/>
        <v>6</v>
      </c>
      <c r="E33" s="108">
        <v>24.63</v>
      </c>
      <c r="F33" s="200" t="s">
        <v>57</v>
      </c>
      <c r="G33" s="44">
        <f>E33*D33</f>
        <v>147.78</v>
      </c>
      <c r="H33" s="194">
        <v>3</v>
      </c>
      <c r="I33" s="37">
        <f>H33*E33</f>
        <v>73.89</v>
      </c>
      <c r="J33" s="96"/>
      <c r="K33" s="46"/>
      <c r="L33" s="194">
        <v>3</v>
      </c>
      <c r="M33" s="37">
        <f>L33*E33</f>
        <v>73.89</v>
      </c>
      <c r="N33" s="96"/>
      <c r="O33" s="32"/>
      <c r="P33" s="28"/>
      <c r="Q33" s="28"/>
    </row>
    <row r="34" spans="1:17" x14ac:dyDescent="0.25">
      <c r="A34" s="33">
        <v>22</v>
      </c>
      <c r="B34" s="42" t="s">
        <v>538</v>
      </c>
      <c r="C34" s="40"/>
      <c r="D34" s="35">
        <f t="shared" si="0"/>
        <v>6</v>
      </c>
      <c r="E34" s="86">
        <v>41.5</v>
      </c>
      <c r="F34" s="200" t="s">
        <v>212</v>
      </c>
      <c r="G34" s="44">
        <f>E34*D34</f>
        <v>249</v>
      </c>
      <c r="H34" s="194">
        <v>3</v>
      </c>
      <c r="I34" s="37">
        <f>H34*E34</f>
        <v>124.5</v>
      </c>
      <c r="J34" s="96"/>
      <c r="K34" s="46"/>
      <c r="L34" s="194">
        <v>3</v>
      </c>
      <c r="M34" s="37">
        <f>L34*E34</f>
        <v>124.5</v>
      </c>
      <c r="N34" s="96"/>
      <c r="O34" s="32"/>
      <c r="P34" s="28"/>
      <c r="Q34" s="28"/>
    </row>
    <row r="35" spans="1:17" ht="13.5" thickBot="1" x14ac:dyDescent="0.3">
      <c r="A35" s="63"/>
      <c r="B35" s="64"/>
      <c r="C35" s="65"/>
      <c r="D35" s="66"/>
      <c r="E35" s="67"/>
      <c r="F35" s="68"/>
      <c r="G35" s="69"/>
      <c r="H35" s="70"/>
      <c r="I35" s="71"/>
      <c r="J35" s="72"/>
      <c r="K35" s="69"/>
      <c r="L35" s="70"/>
      <c r="M35" s="71"/>
      <c r="N35" s="97"/>
      <c r="O35" s="73"/>
      <c r="P35" s="28"/>
      <c r="Q35" s="28"/>
    </row>
    <row r="36" spans="1:17" ht="14.25" thickTop="1" thickBot="1" x14ac:dyDescent="0.3">
      <c r="A36" s="74"/>
      <c r="B36" s="81" t="s">
        <v>2007</v>
      </c>
      <c r="C36" s="76"/>
      <c r="D36" s="77"/>
      <c r="E36" s="78"/>
      <c r="F36" s="79"/>
      <c r="G36" s="80">
        <f>SUM(G13:G35)</f>
        <v>11640.04</v>
      </c>
      <c r="H36" s="76"/>
      <c r="I36" s="80">
        <f>SUM(I13:I35)</f>
        <v>5820.02</v>
      </c>
      <c r="J36" s="78"/>
      <c r="K36" s="80">
        <f>SUM(K13:K35)</f>
        <v>0</v>
      </c>
      <c r="L36" s="76"/>
      <c r="M36" s="80">
        <f>SUM(M13:M35)</f>
        <v>5820.02</v>
      </c>
      <c r="N36" s="98"/>
      <c r="O36" s="80">
        <f>SUM(O13:O35)</f>
        <v>0</v>
      </c>
      <c r="P36" s="28"/>
      <c r="Q36" s="28"/>
    </row>
    <row r="37" spans="1:17" ht="13.5" thickTop="1" x14ac:dyDescent="0.25">
      <c r="A37" s="8" t="s">
        <v>5</v>
      </c>
      <c r="B37" s="9"/>
      <c r="C37" s="222"/>
      <c r="D37" s="9" t="s">
        <v>6</v>
      </c>
      <c r="E37" s="9"/>
      <c r="F37" s="17"/>
      <c r="G37" s="22"/>
      <c r="H37" s="222"/>
      <c r="I37" s="22"/>
      <c r="J37" s="222"/>
      <c r="K37" s="22"/>
      <c r="L37" s="26"/>
      <c r="M37" s="23" t="s">
        <v>7</v>
      </c>
      <c r="N37" s="29"/>
      <c r="P37" s="28"/>
      <c r="Q37" s="28"/>
    </row>
    <row r="38" spans="1:17" x14ac:dyDescent="0.25">
      <c r="D38" s="8" t="s">
        <v>8</v>
      </c>
      <c r="P38" s="28"/>
      <c r="Q38" s="28"/>
    </row>
    <row r="39" spans="1:17" x14ac:dyDescent="0.25">
      <c r="P39" s="28"/>
      <c r="Q39" s="28"/>
    </row>
    <row r="40" spans="1:17" x14ac:dyDescent="0.25">
      <c r="P40" s="28"/>
      <c r="Q40" s="28"/>
    </row>
    <row r="41" spans="1:17" x14ac:dyDescent="0.25">
      <c r="A41" s="652" t="s">
        <v>537</v>
      </c>
      <c r="B41" s="652"/>
      <c r="C41" s="220"/>
      <c r="D41" s="653" t="s">
        <v>9</v>
      </c>
      <c r="E41" s="653"/>
      <c r="F41" s="653"/>
      <c r="G41" s="20"/>
      <c r="H41" s="653" t="s">
        <v>10</v>
      </c>
      <c r="I41" s="653"/>
      <c r="J41" s="653"/>
      <c r="K41" s="20"/>
      <c r="L41" s="220"/>
      <c r="M41" s="653" t="s">
        <v>25</v>
      </c>
      <c r="N41" s="653"/>
      <c r="O41" s="653"/>
      <c r="P41" s="28"/>
      <c r="Q41" s="28"/>
    </row>
    <row r="42" spans="1:17" x14ac:dyDescent="0.25">
      <c r="A42" s="654" t="s">
        <v>11</v>
      </c>
      <c r="B42" s="654"/>
      <c r="C42" s="221"/>
      <c r="D42" s="655" t="s">
        <v>12</v>
      </c>
      <c r="E42" s="655"/>
      <c r="F42" s="655"/>
      <c r="G42" s="24"/>
      <c r="H42" s="655" t="s">
        <v>13</v>
      </c>
      <c r="I42" s="655"/>
      <c r="J42" s="655"/>
      <c r="K42" s="24"/>
      <c r="L42" s="221"/>
      <c r="M42" s="655" t="s">
        <v>26</v>
      </c>
      <c r="N42" s="655"/>
      <c r="O42" s="655"/>
      <c r="P42" s="28"/>
      <c r="Q42" s="28"/>
    </row>
    <row r="43" spans="1:17" ht="15.75" x14ac:dyDescent="0.25">
      <c r="A43" s="683" t="s">
        <v>14</v>
      </c>
      <c r="B43" s="683"/>
      <c r="C43" s="683"/>
      <c r="D43" s="683"/>
      <c r="E43" s="683"/>
      <c r="F43" s="683"/>
      <c r="G43" s="683"/>
      <c r="H43" s="683"/>
      <c r="I43" s="683"/>
      <c r="J43" s="683"/>
      <c r="K43" s="683"/>
      <c r="L43" s="683"/>
      <c r="M43" s="683"/>
      <c r="N43" s="683"/>
      <c r="O43" s="683"/>
    </row>
    <row r="44" spans="1:17" ht="15.75" x14ac:dyDescent="0.25">
      <c r="A44" s="683" t="s">
        <v>1624</v>
      </c>
      <c r="B44" s="683"/>
      <c r="C44" s="683"/>
      <c r="D44" s="683"/>
      <c r="E44" s="683"/>
      <c r="F44" s="683"/>
      <c r="G44" s="683"/>
      <c r="H44" s="683"/>
      <c r="I44" s="683"/>
      <c r="J44" s="683"/>
      <c r="K44" s="683"/>
      <c r="L44" s="683"/>
      <c r="M44" s="683"/>
      <c r="N44" s="683"/>
      <c r="O44" s="683"/>
    </row>
    <row r="45" spans="1:17" x14ac:dyDescent="0.25">
      <c r="A45" s="5"/>
      <c r="B45" s="5"/>
      <c r="C45" s="397"/>
      <c r="D45" s="397"/>
      <c r="E45" s="5"/>
      <c r="F45" s="16"/>
      <c r="G45" s="20"/>
      <c r="H45" s="397"/>
      <c r="I45" s="20"/>
      <c r="J45" s="397"/>
      <c r="K45" s="20"/>
      <c r="L45" s="397"/>
      <c r="M45" s="20"/>
      <c r="N45" s="28"/>
      <c r="O45" s="20"/>
    </row>
    <row r="46" spans="1:17" x14ac:dyDescent="0.25">
      <c r="A46" s="5" t="s">
        <v>0</v>
      </c>
      <c r="B46" s="5"/>
      <c r="C46" s="652" t="s">
        <v>1</v>
      </c>
      <c r="D46" s="652"/>
      <c r="E46" s="652"/>
      <c r="F46" s="652"/>
      <c r="G46" s="9"/>
      <c r="H46" s="9"/>
      <c r="I46" s="9"/>
      <c r="J46" s="397"/>
      <c r="K46" s="20"/>
      <c r="L46" s="397"/>
      <c r="M46" s="20"/>
      <c r="N46" s="28"/>
      <c r="O46" s="20"/>
    </row>
    <row r="47" spans="1:17" x14ac:dyDescent="0.25">
      <c r="A47" s="5" t="s">
        <v>16</v>
      </c>
      <c r="B47" s="5"/>
      <c r="C47" s="672"/>
      <c r="D47" s="672"/>
      <c r="E47" s="672"/>
      <c r="F47" s="672"/>
      <c r="G47" s="21"/>
      <c r="H47" s="396"/>
      <c r="I47" s="21"/>
      <c r="J47" s="397"/>
      <c r="K47" s="20"/>
      <c r="L47" s="397"/>
      <c r="M47" s="20"/>
      <c r="N47" s="28"/>
      <c r="O47" s="20"/>
    </row>
    <row r="48" spans="1:17" x14ac:dyDescent="0.25">
      <c r="A48" s="5" t="s">
        <v>17</v>
      </c>
      <c r="B48" s="5"/>
      <c r="C48" s="684" t="s">
        <v>519</v>
      </c>
      <c r="D48" s="684"/>
      <c r="E48" s="684"/>
      <c r="F48" s="684"/>
      <c r="G48" s="21"/>
      <c r="H48" s="396"/>
      <c r="I48" s="21"/>
      <c r="J48" s="397"/>
      <c r="K48" s="20"/>
      <c r="L48" s="397"/>
      <c r="M48" s="20"/>
      <c r="N48" s="28"/>
      <c r="O48" s="20"/>
    </row>
    <row r="49" spans="1:15" x14ac:dyDescent="0.25">
      <c r="A49" s="5" t="s">
        <v>18</v>
      </c>
      <c r="B49" s="5"/>
      <c r="C49" s="672"/>
      <c r="D49" s="672"/>
      <c r="E49" s="672"/>
      <c r="F49" s="672"/>
      <c r="G49" s="21"/>
      <c r="H49" s="396"/>
      <c r="I49" s="21"/>
      <c r="J49" s="397"/>
      <c r="K49" s="20"/>
      <c r="L49" s="397"/>
      <c r="M49" s="20"/>
      <c r="N49" s="28"/>
      <c r="O49" s="20"/>
    </row>
    <row r="50" spans="1:15" ht="13.5" thickBot="1" x14ac:dyDescent="0.3">
      <c r="A50" s="5"/>
      <c r="B50" s="5"/>
      <c r="C50" s="396"/>
      <c r="D50" s="396"/>
      <c r="E50" s="396"/>
      <c r="F50" s="17"/>
      <c r="G50" s="21"/>
      <c r="H50" s="396"/>
      <c r="I50" s="21"/>
      <c r="J50" s="397"/>
      <c r="K50" s="20"/>
      <c r="L50" s="397"/>
      <c r="M50" s="20"/>
      <c r="N50" s="28"/>
      <c r="O50" s="20"/>
    </row>
    <row r="51" spans="1:15" ht="13.5" thickTop="1" x14ac:dyDescent="0.25">
      <c r="A51" s="674" t="s">
        <v>2</v>
      </c>
      <c r="B51" s="677" t="s">
        <v>19</v>
      </c>
      <c r="C51" s="680" t="s">
        <v>20</v>
      </c>
      <c r="D51" s="680"/>
      <c r="E51" s="681" t="s">
        <v>23</v>
      </c>
      <c r="F51" s="680"/>
      <c r="G51" s="682"/>
      <c r="H51" s="656" t="s">
        <v>24</v>
      </c>
      <c r="I51" s="656"/>
      <c r="J51" s="656"/>
      <c r="K51" s="656"/>
      <c r="L51" s="656"/>
      <c r="M51" s="656"/>
      <c r="N51" s="656"/>
      <c r="O51" s="657"/>
    </row>
    <row r="52" spans="1:15" x14ac:dyDescent="0.25">
      <c r="A52" s="675"/>
      <c r="B52" s="678"/>
      <c r="C52" s="38" t="s">
        <v>20</v>
      </c>
      <c r="D52" s="34" t="s">
        <v>22</v>
      </c>
      <c r="E52" s="658" t="s">
        <v>3</v>
      </c>
      <c r="F52" s="659"/>
      <c r="G52" s="662" t="s">
        <v>4</v>
      </c>
      <c r="H52" s="664">
        <v>1</v>
      </c>
      <c r="I52" s="664"/>
      <c r="J52" s="666">
        <v>2</v>
      </c>
      <c r="K52" s="667"/>
      <c r="L52" s="664">
        <v>3</v>
      </c>
      <c r="M52" s="664"/>
      <c r="N52" s="666">
        <v>4</v>
      </c>
      <c r="O52" s="670"/>
    </row>
    <row r="53" spans="1:15" ht="13.5" thickBot="1" x14ac:dyDescent="0.3">
      <c r="A53" s="676"/>
      <c r="B53" s="679"/>
      <c r="C53" s="395" t="s">
        <v>21</v>
      </c>
      <c r="D53" s="60"/>
      <c r="E53" s="660"/>
      <c r="F53" s="661"/>
      <c r="G53" s="663"/>
      <c r="H53" s="665"/>
      <c r="I53" s="665"/>
      <c r="J53" s="668"/>
      <c r="K53" s="669"/>
      <c r="L53" s="665"/>
      <c r="M53" s="665"/>
      <c r="N53" s="668"/>
      <c r="O53" s="671"/>
    </row>
    <row r="54" spans="1:15" x14ac:dyDescent="0.25">
      <c r="A54" s="48"/>
      <c r="B54" s="414" t="s">
        <v>2008</v>
      </c>
      <c r="C54" s="50"/>
      <c r="D54" s="51"/>
      <c r="E54" s="52"/>
      <c r="F54" s="53"/>
      <c r="G54" s="415">
        <f>G36</f>
        <v>11640.04</v>
      </c>
      <c r="H54" s="50"/>
      <c r="I54" s="416">
        <f>I36</f>
        <v>5820.02</v>
      </c>
      <c r="J54" s="56"/>
      <c r="K54" s="57">
        <f>K36</f>
        <v>0</v>
      </c>
      <c r="L54" s="50"/>
      <c r="M54" s="416">
        <f>M36</f>
        <v>5820.02</v>
      </c>
      <c r="N54" s="95"/>
      <c r="O54" s="58">
        <f>O36</f>
        <v>0</v>
      </c>
    </row>
    <row r="55" spans="1:15" x14ac:dyDescent="0.25">
      <c r="A55" s="33"/>
      <c r="B55" s="42"/>
      <c r="C55" s="39"/>
      <c r="D55" s="35"/>
      <c r="E55" s="108"/>
      <c r="F55" s="200"/>
      <c r="G55" s="44"/>
      <c r="H55" s="194"/>
      <c r="I55" s="37"/>
      <c r="J55" s="96"/>
      <c r="K55" s="46"/>
      <c r="L55" s="194"/>
      <c r="M55" s="37"/>
      <c r="N55" s="96"/>
      <c r="O55" s="32"/>
    </row>
    <row r="56" spans="1:15" x14ac:dyDescent="0.25">
      <c r="A56" s="33">
        <v>23</v>
      </c>
      <c r="B56" s="42" t="s">
        <v>539</v>
      </c>
      <c r="C56" s="40"/>
      <c r="D56" s="35">
        <f t="shared" ref="D56:D75" si="4">H56+J56+L56+N56</f>
        <v>20</v>
      </c>
      <c r="E56" s="86">
        <v>69.78</v>
      </c>
      <c r="F56" s="200" t="s">
        <v>101</v>
      </c>
      <c r="G56" s="44">
        <f t="shared" ref="G56:G73" si="5">E56*D56</f>
        <v>1395.6</v>
      </c>
      <c r="H56" s="194">
        <v>10</v>
      </c>
      <c r="I56" s="37">
        <f t="shared" ref="I56:I73" si="6">H56*E56</f>
        <v>697.8</v>
      </c>
      <c r="J56" s="96"/>
      <c r="K56" s="46"/>
      <c r="L56" s="194">
        <v>10</v>
      </c>
      <c r="M56" s="37">
        <f t="shared" ref="M56:M73" si="7">L56*E56</f>
        <v>697.8</v>
      </c>
      <c r="N56" s="96"/>
      <c r="O56" s="32"/>
    </row>
    <row r="57" spans="1:15" x14ac:dyDescent="0.25">
      <c r="A57" s="33">
        <v>24</v>
      </c>
      <c r="B57" s="42" t="s">
        <v>540</v>
      </c>
      <c r="C57" s="40"/>
      <c r="D57" s="35">
        <f t="shared" si="4"/>
        <v>12</v>
      </c>
      <c r="E57" s="86">
        <v>9.65</v>
      </c>
      <c r="F57" s="200" t="s">
        <v>101</v>
      </c>
      <c r="G57" s="44">
        <f t="shared" si="5"/>
        <v>115.80000000000001</v>
      </c>
      <c r="H57" s="194">
        <v>6</v>
      </c>
      <c r="I57" s="37">
        <f t="shared" si="6"/>
        <v>57.900000000000006</v>
      </c>
      <c r="J57" s="96"/>
      <c r="K57" s="46"/>
      <c r="L57" s="194">
        <v>6</v>
      </c>
      <c r="M57" s="37">
        <f t="shared" si="7"/>
        <v>57.900000000000006</v>
      </c>
      <c r="N57" s="96"/>
      <c r="O57" s="32"/>
    </row>
    <row r="58" spans="1:15" x14ac:dyDescent="0.25">
      <c r="A58" s="33">
        <v>25</v>
      </c>
      <c r="B58" s="42" t="s">
        <v>541</v>
      </c>
      <c r="C58" s="40"/>
      <c r="D58" s="35">
        <f t="shared" si="4"/>
        <v>12</v>
      </c>
      <c r="E58" s="86">
        <v>9.65</v>
      </c>
      <c r="F58" s="200" t="s">
        <v>101</v>
      </c>
      <c r="G58" s="44">
        <f t="shared" si="5"/>
        <v>115.80000000000001</v>
      </c>
      <c r="H58" s="194">
        <v>6</v>
      </c>
      <c r="I58" s="37">
        <f t="shared" si="6"/>
        <v>57.900000000000006</v>
      </c>
      <c r="J58" s="96"/>
      <c r="K58" s="46"/>
      <c r="L58" s="194">
        <v>6</v>
      </c>
      <c r="M58" s="37">
        <f t="shared" si="7"/>
        <v>57.900000000000006</v>
      </c>
      <c r="N58" s="96"/>
      <c r="O58" s="32"/>
    </row>
    <row r="59" spans="1:15" x14ac:dyDescent="0.25">
      <c r="A59" s="33">
        <v>26</v>
      </c>
      <c r="B59" s="42" t="s">
        <v>542</v>
      </c>
      <c r="C59" s="39"/>
      <c r="D59" s="35">
        <f t="shared" si="4"/>
        <v>12</v>
      </c>
      <c r="E59" s="86">
        <v>9.65</v>
      </c>
      <c r="F59" s="200" t="s">
        <v>101</v>
      </c>
      <c r="G59" s="44">
        <f t="shared" si="5"/>
        <v>115.80000000000001</v>
      </c>
      <c r="H59" s="194">
        <v>6</v>
      </c>
      <c r="I59" s="37">
        <f t="shared" si="6"/>
        <v>57.900000000000006</v>
      </c>
      <c r="J59" s="96"/>
      <c r="K59" s="46"/>
      <c r="L59" s="194">
        <v>6</v>
      </c>
      <c r="M59" s="37">
        <f t="shared" si="7"/>
        <v>57.900000000000006</v>
      </c>
      <c r="N59" s="96"/>
      <c r="O59" s="32"/>
    </row>
    <row r="60" spans="1:15" x14ac:dyDescent="0.25">
      <c r="A60" s="33">
        <v>27</v>
      </c>
      <c r="B60" s="82" t="s">
        <v>543</v>
      </c>
      <c r="C60" s="40"/>
      <c r="D60" s="35">
        <f t="shared" si="4"/>
        <v>6</v>
      </c>
      <c r="E60" s="86">
        <v>78.92</v>
      </c>
      <c r="F60" s="201" t="s">
        <v>45</v>
      </c>
      <c r="G60" s="44">
        <f t="shared" si="5"/>
        <v>473.52</v>
      </c>
      <c r="H60" s="194">
        <v>3</v>
      </c>
      <c r="I60" s="37">
        <f t="shared" si="6"/>
        <v>236.76</v>
      </c>
      <c r="J60" s="96"/>
      <c r="K60" s="46"/>
      <c r="L60" s="194">
        <v>3</v>
      </c>
      <c r="M60" s="37">
        <f t="shared" si="7"/>
        <v>236.76</v>
      </c>
      <c r="N60" s="96"/>
      <c r="O60" s="32"/>
    </row>
    <row r="61" spans="1:15" x14ac:dyDescent="0.25">
      <c r="A61" s="33">
        <v>28</v>
      </c>
      <c r="B61" s="42" t="s">
        <v>544</v>
      </c>
      <c r="C61" s="40"/>
      <c r="D61" s="35">
        <f t="shared" si="4"/>
        <v>10</v>
      </c>
      <c r="E61" s="86">
        <v>129.97999999999999</v>
      </c>
      <c r="F61" s="200" t="s">
        <v>40</v>
      </c>
      <c r="G61" s="44">
        <f t="shared" si="5"/>
        <v>1299.8</v>
      </c>
      <c r="H61" s="194">
        <v>5</v>
      </c>
      <c r="I61" s="37">
        <f t="shared" si="6"/>
        <v>649.9</v>
      </c>
      <c r="J61" s="96"/>
      <c r="K61" s="46"/>
      <c r="L61" s="194">
        <v>5</v>
      </c>
      <c r="M61" s="37">
        <f t="shared" si="7"/>
        <v>649.9</v>
      </c>
      <c r="N61" s="96"/>
      <c r="O61" s="32"/>
    </row>
    <row r="62" spans="1:15" x14ac:dyDescent="0.25">
      <c r="A62" s="33">
        <v>29</v>
      </c>
      <c r="B62" s="42" t="s">
        <v>545</v>
      </c>
      <c r="C62" s="40"/>
      <c r="D62" s="35">
        <f t="shared" si="4"/>
        <v>10</v>
      </c>
      <c r="E62" s="86">
        <v>114.51</v>
      </c>
      <c r="F62" s="200" t="s">
        <v>40</v>
      </c>
      <c r="G62" s="44">
        <f t="shared" si="5"/>
        <v>1145.1000000000001</v>
      </c>
      <c r="H62" s="194">
        <v>5</v>
      </c>
      <c r="I62" s="37">
        <f t="shared" si="6"/>
        <v>572.55000000000007</v>
      </c>
      <c r="J62" s="96"/>
      <c r="K62" s="46"/>
      <c r="L62" s="194">
        <v>5</v>
      </c>
      <c r="M62" s="37">
        <f t="shared" si="7"/>
        <v>572.55000000000007</v>
      </c>
      <c r="N62" s="96"/>
      <c r="O62" s="32"/>
    </row>
    <row r="63" spans="1:15" x14ac:dyDescent="0.25">
      <c r="A63" s="33">
        <v>30</v>
      </c>
      <c r="B63" s="42" t="s">
        <v>427</v>
      </c>
      <c r="C63" s="40"/>
      <c r="D63" s="35">
        <f t="shared" si="4"/>
        <v>2</v>
      </c>
      <c r="E63" s="86">
        <v>17.350000000000001</v>
      </c>
      <c r="F63" s="200" t="s">
        <v>212</v>
      </c>
      <c r="G63" s="44">
        <f t="shared" si="5"/>
        <v>34.700000000000003</v>
      </c>
      <c r="H63" s="194">
        <v>1</v>
      </c>
      <c r="I63" s="37">
        <f t="shared" si="6"/>
        <v>17.350000000000001</v>
      </c>
      <c r="J63" s="96"/>
      <c r="K63" s="46"/>
      <c r="L63" s="194">
        <v>1</v>
      </c>
      <c r="M63" s="37">
        <f t="shared" si="7"/>
        <v>17.350000000000001</v>
      </c>
      <c r="N63" s="96"/>
      <c r="O63" s="32"/>
    </row>
    <row r="64" spans="1:15" x14ac:dyDescent="0.25">
      <c r="A64" s="33">
        <v>31</v>
      </c>
      <c r="B64" s="42" t="s">
        <v>193</v>
      </c>
      <c r="C64" s="40"/>
      <c r="D64" s="35">
        <f t="shared" si="4"/>
        <v>5</v>
      </c>
      <c r="E64" s="86">
        <v>47.82</v>
      </c>
      <c r="F64" s="200" t="s">
        <v>101</v>
      </c>
      <c r="G64" s="44">
        <f t="shared" si="5"/>
        <v>239.1</v>
      </c>
      <c r="H64" s="194">
        <v>2</v>
      </c>
      <c r="I64" s="37">
        <f t="shared" si="6"/>
        <v>95.64</v>
      </c>
      <c r="J64" s="96"/>
      <c r="K64" s="46"/>
      <c r="L64" s="194">
        <v>3</v>
      </c>
      <c r="M64" s="37">
        <f t="shared" si="7"/>
        <v>143.46</v>
      </c>
      <c r="N64" s="96"/>
      <c r="O64" s="32"/>
    </row>
    <row r="65" spans="1:15" x14ac:dyDescent="0.25">
      <c r="A65" s="33">
        <v>32</v>
      </c>
      <c r="B65" s="42" t="s">
        <v>546</v>
      </c>
      <c r="C65" s="40"/>
      <c r="D65" s="35">
        <f t="shared" si="4"/>
        <v>2</v>
      </c>
      <c r="E65" s="86">
        <v>20.79</v>
      </c>
      <c r="F65" s="200" t="s">
        <v>45</v>
      </c>
      <c r="G65" s="44">
        <f t="shared" si="5"/>
        <v>41.58</v>
      </c>
      <c r="H65" s="194">
        <v>1</v>
      </c>
      <c r="I65" s="37">
        <f t="shared" si="6"/>
        <v>20.79</v>
      </c>
      <c r="J65" s="96"/>
      <c r="K65" s="46"/>
      <c r="L65" s="194">
        <v>1</v>
      </c>
      <c r="M65" s="37">
        <f t="shared" si="7"/>
        <v>20.79</v>
      </c>
      <c r="N65" s="96"/>
      <c r="O65" s="32"/>
    </row>
    <row r="66" spans="1:15" x14ac:dyDescent="0.25">
      <c r="A66" s="33">
        <v>33</v>
      </c>
      <c r="B66" s="42" t="s">
        <v>100</v>
      </c>
      <c r="C66" s="40"/>
      <c r="D66" s="35">
        <f t="shared" si="4"/>
        <v>2</v>
      </c>
      <c r="E66" s="86">
        <v>131.96</v>
      </c>
      <c r="F66" s="200" t="s">
        <v>101</v>
      </c>
      <c r="G66" s="44">
        <f t="shared" si="5"/>
        <v>263.92</v>
      </c>
      <c r="H66" s="194">
        <v>1</v>
      </c>
      <c r="I66" s="37">
        <f t="shared" si="6"/>
        <v>131.96</v>
      </c>
      <c r="J66" s="96"/>
      <c r="K66" s="46"/>
      <c r="L66" s="194">
        <v>1</v>
      </c>
      <c r="M66" s="37">
        <f t="shared" si="7"/>
        <v>131.96</v>
      </c>
      <c r="N66" s="96"/>
      <c r="O66" s="32"/>
    </row>
    <row r="67" spans="1:15" x14ac:dyDescent="0.25">
      <c r="A67" s="33">
        <v>34</v>
      </c>
      <c r="B67" s="42" t="s">
        <v>547</v>
      </c>
      <c r="C67" s="40"/>
      <c r="D67" s="35">
        <f t="shared" si="4"/>
        <v>6</v>
      </c>
      <c r="E67" s="86">
        <v>101.92</v>
      </c>
      <c r="F67" s="200" t="s">
        <v>101</v>
      </c>
      <c r="G67" s="44">
        <f t="shared" si="5"/>
        <v>611.52</v>
      </c>
      <c r="H67" s="194">
        <v>3</v>
      </c>
      <c r="I67" s="37">
        <f t="shared" si="6"/>
        <v>305.76</v>
      </c>
      <c r="J67" s="96"/>
      <c r="K67" s="46"/>
      <c r="L67" s="194">
        <v>3</v>
      </c>
      <c r="M67" s="37">
        <f t="shared" si="7"/>
        <v>305.76</v>
      </c>
      <c r="N67" s="96"/>
      <c r="O67" s="32"/>
    </row>
    <row r="68" spans="1:15" x14ac:dyDescent="0.25">
      <c r="A68" s="33">
        <v>35</v>
      </c>
      <c r="B68" s="42" t="s">
        <v>548</v>
      </c>
      <c r="C68" s="40"/>
      <c r="D68" s="35">
        <f t="shared" si="4"/>
        <v>2</v>
      </c>
      <c r="E68" s="86">
        <v>187.2</v>
      </c>
      <c r="F68" s="200" t="s">
        <v>101</v>
      </c>
      <c r="G68" s="44">
        <f t="shared" si="5"/>
        <v>374.4</v>
      </c>
      <c r="H68" s="194">
        <v>1</v>
      </c>
      <c r="I68" s="37">
        <f t="shared" si="6"/>
        <v>187.2</v>
      </c>
      <c r="J68" s="96"/>
      <c r="K68" s="46"/>
      <c r="L68" s="194">
        <v>1</v>
      </c>
      <c r="M68" s="37">
        <f t="shared" si="7"/>
        <v>187.2</v>
      </c>
      <c r="N68" s="96"/>
      <c r="O68" s="32"/>
    </row>
    <row r="69" spans="1:15" x14ac:dyDescent="0.25">
      <c r="A69" s="33">
        <v>36</v>
      </c>
      <c r="B69" s="42" t="s">
        <v>65</v>
      </c>
      <c r="C69" s="40"/>
      <c r="D69" s="35">
        <f t="shared" si="4"/>
        <v>2</v>
      </c>
      <c r="E69" s="86">
        <v>15.6</v>
      </c>
      <c r="F69" s="200" t="s">
        <v>101</v>
      </c>
      <c r="G69" s="44">
        <f t="shared" si="5"/>
        <v>31.2</v>
      </c>
      <c r="H69" s="194">
        <v>1</v>
      </c>
      <c r="I69" s="37">
        <f t="shared" si="6"/>
        <v>15.6</v>
      </c>
      <c r="J69" s="96"/>
      <c r="K69" s="46"/>
      <c r="L69" s="194">
        <v>1</v>
      </c>
      <c r="M69" s="37">
        <f t="shared" si="7"/>
        <v>15.6</v>
      </c>
      <c r="N69" s="96"/>
      <c r="O69" s="32"/>
    </row>
    <row r="70" spans="1:15" x14ac:dyDescent="0.25">
      <c r="A70" s="33">
        <v>37</v>
      </c>
      <c r="B70" s="42" t="s">
        <v>137</v>
      </c>
      <c r="C70" s="40"/>
      <c r="D70" s="35">
        <f t="shared" si="4"/>
        <v>2</v>
      </c>
      <c r="E70" s="86">
        <v>130</v>
      </c>
      <c r="F70" s="200" t="s">
        <v>101</v>
      </c>
      <c r="G70" s="44">
        <f t="shared" si="5"/>
        <v>260</v>
      </c>
      <c r="H70" s="194">
        <v>1</v>
      </c>
      <c r="I70" s="37">
        <f t="shared" si="6"/>
        <v>130</v>
      </c>
      <c r="J70" s="96"/>
      <c r="K70" s="46"/>
      <c r="L70" s="194">
        <v>1</v>
      </c>
      <c r="M70" s="37">
        <f t="shared" si="7"/>
        <v>130</v>
      </c>
      <c r="N70" s="96"/>
      <c r="O70" s="32"/>
    </row>
    <row r="71" spans="1:15" x14ac:dyDescent="0.25">
      <c r="A71" s="33">
        <v>38</v>
      </c>
      <c r="B71" s="42" t="s">
        <v>237</v>
      </c>
      <c r="C71" s="40"/>
      <c r="D71" s="35">
        <f t="shared" si="4"/>
        <v>2</v>
      </c>
      <c r="E71" s="86">
        <v>24.84</v>
      </c>
      <c r="F71" s="200" t="s">
        <v>101</v>
      </c>
      <c r="G71" s="44">
        <f t="shared" si="5"/>
        <v>49.68</v>
      </c>
      <c r="H71" s="194">
        <v>1</v>
      </c>
      <c r="I71" s="37">
        <f t="shared" si="6"/>
        <v>24.84</v>
      </c>
      <c r="J71" s="96"/>
      <c r="K71" s="46"/>
      <c r="L71" s="194">
        <v>1</v>
      </c>
      <c r="M71" s="37">
        <f t="shared" si="7"/>
        <v>24.84</v>
      </c>
      <c r="N71" s="96"/>
      <c r="O71" s="32"/>
    </row>
    <row r="72" spans="1:15" x14ac:dyDescent="0.25">
      <c r="A72" s="33">
        <v>39</v>
      </c>
      <c r="B72" s="42" t="s">
        <v>549</v>
      </c>
      <c r="C72" s="40"/>
      <c r="D72" s="35">
        <f t="shared" si="4"/>
        <v>4</v>
      </c>
      <c r="E72" s="86">
        <v>82.16</v>
      </c>
      <c r="F72" s="200" t="s">
        <v>101</v>
      </c>
      <c r="G72" s="44">
        <f t="shared" si="5"/>
        <v>328.64</v>
      </c>
      <c r="H72" s="194">
        <v>2</v>
      </c>
      <c r="I72" s="37">
        <f t="shared" si="6"/>
        <v>164.32</v>
      </c>
      <c r="J72" s="96"/>
      <c r="K72" s="46"/>
      <c r="L72" s="194">
        <v>2</v>
      </c>
      <c r="M72" s="37">
        <f t="shared" si="7"/>
        <v>164.32</v>
      </c>
      <c r="N72" s="96"/>
      <c r="O72" s="32"/>
    </row>
    <row r="73" spans="1:15" x14ac:dyDescent="0.25">
      <c r="A73" s="33">
        <v>40</v>
      </c>
      <c r="B73" s="42" t="s">
        <v>69</v>
      </c>
      <c r="C73" s="40"/>
      <c r="D73" s="35">
        <f t="shared" si="4"/>
        <v>8</v>
      </c>
      <c r="E73" s="86">
        <v>20.68</v>
      </c>
      <c r="F73" s="200" t="s">
        <v>45</v>
      </c>
      <c r="G73" s="44">
        <f t="shared" si="5"/>
        <v>165.44</v>
      </c>
      <c r="H73" s="194">
        <v>4</v>
      </c>
      <c r="I73" s="37">
        <f t="shared" si="6"/>
        <v>82.72</v>
      </c>
      <c r="J73" s="96"/>
      <c r="K73" s="46"/>
      <c r="L73" s="194">
        <v>4</v>
      </c>
      <c r="M73" s="37">
        <f t="shared" si="7"/>
        <v>82.72</v>
      </c>
      <c r="N73" s="96"/>
      <c r="O73" s="32"/>
    </row>
    <row r="74" spans="1:15" x14ac:dyDescent="0.25">
      <c r="A74" s="33">
        <v>41</v>
      </c>
      <c r="B74" s="42" t="s">
        <v>550</v>
      </c>
      <c r="C74" s="39"/>
      <c r="D74" s="35">
        <f t="shared" si="4"/>
        <v>6</v>
      </c>
      <c r="E74" s="108">
        <v>18.2</v>
      </c>
      <c r="F74" s="200" t="s">
        <v>105</v>
      </c>
      <c r="G74" s="44">
        <f>E74*D74</f>
        <v>109.19999999999999</v>
      </c>
      <c r="H74" s="194">
        <v>3</v>
      </c>
      <c r="I74" s="37">
        <f>H74*E74</f>
        <v>54.599999999999994</v>
      </c>
      <c r="J74" s="96"/>
      <c r="K74" s="46"/>
      <c r="L74" s="194">
        <v>3</v>
      </c>
      <c r="M74" s="37">
        <f>L74*E74</f>
        <v>54.599999999999994</v>
      </c>
      <c r="N74" s="96"/>
      <c r="O74" s="32"/>
    </row>
    <row r="75" spans="1:15" x14ac:dyDescent="0.25">
      <c r="A75" s="33">
        <v>42</v>
      </c>
      <c r="B75" s="42" t="s">
        <v>551</v>
      </c>
      <c r="C75" s="40"/>
      <c r="D75" s="35">
        <f t="shared" si="4"/>
        <v>6</v>
      </c>
      <c r="E75" s="86">
        <v>9.1</v>
      </c>
      <c r="F75" s="200" t="s">
        <v>105</v>
      </c>
      <c r="G75" s="44">
        <f>E75*D75</f>
        <v>54.599999999999994</v>
      </c>
      <c r="H75" s="194">
        <v>3</v>
      </c>
      <c r="I75" s="37">
        <f>H75*E75</f>
        <v>27.299999999999997</v>
      </c>
      <c r="J75" s="96"/>
      <c r="K75" s="46"/>
      <c r="L75" s="194">
        <v>3</v>
      </c>
      <c r="M75" s="37">
        <f>L75*E75</f>
        <v>27.299999999999997</v>
      </c>
      <c r="N75" s="96"/>
      <c r="O75" s="32"/>
    </row>
    <row r="76" spans="1:15" ht="13.5" thickBot="1" x14ac:dyDescent="0.3">
      <c r="A76" s="33"/>
      <c r="B76" s="42"/>
      <c r="C76" s="40"/>
      <c r="D76" s="35"/>
      <c r="E76" s="86"/>
      <c r="F76" s="200"/>
      <c r="G76" s="44"/>
      <c r="H76" s="194"/>
      <c r="I76" s="37"/>
      <c r="J76" s="96"/>
      <c r="K76" s="46"/>
      <c r="L76" s="194"/>
      <c r="M76" s="37"/>
      <c r="N76" s="96"/>
      <c r="O76" s="32"/>
    </row>
    <row r="77" spans="1:15" ht="14.25" thickTop="1" thickBot="1" x14ac:dyDescent="0.3">
      <c r="A77" s="74"/>
      <c r="B77" s="81" t="s">
        <v>77</v>
      </c>
      <c r="C77" s="76"/>
      <c r="D77" s="77"/>
      <c r="E77" s="78"/>
      <c r="F77" s="79"/>
      <c r="G77" s="80">
        <f>SUM(G54,G56:G75)</f>
        <v>18865.439999999999</v>
      </c>
      <c r="H77" s="76"/>
      <c r="I77" s="80">
        <f>SUM(I54,I56:I75)</f>
        <v>9408.81</v>
      </c>
      <c r="J77" s="78"/>
      <c r="K77" s="80">
        <f ca="1">SUM(K57:K98)</f>
        <v>0</v>
      </c>
      <c r="L77" s="76"/>
      <c r="M77" s="80">
        <f>SUM(M54,M56:M75)</f>
        <v>9456.6299999999992</v>
      </c>
      <c r="N77" s="98"/>
      <c r="O77" s="80">
        <f ca="1">SUM(O57:O98)</f>
        <v>0</v>
      </c>
    </row>
    <row r="78" spans="1:15" ht="13.5" thickTop="1" x14ac:dyDescent="0.25">
      <c r="A78" s="8" t="s">
        <v>5</v>
      </c>
      <c r="B78" s="9"/>
      <c r="C78" s="396"/>
      <c r="D78" s="9" t="s">
        <v>6</v>
      </c>
      <c r="E78" s="9"/>
      <c r="F78" s="17"/>
      <c r="G78" s="22"/>
      <c r="H78" s="396"/>
      <c r="I78" s="22"/>
      <c r="J78" s="396"/>
      <c r="K78" s="22"/>
      <c r="L78" s="26"/>
      <c r="M78" s="23" t="s">
        <v>7</v>
      </c>
      <c r="N78" s="29"/>
    </row>
    <row r="79" spans="1:15" x14ac:dyDescent="0.25">
      <c r="D79" s="8" t="s">
        <v>8</v>
      </c>
    </row>
    <row r="82" spans="1:15" x14ac:dyDescent="0.25">
      <c r="A82" s="652" t="s">
        <v>537</v>
      </c>
      <c r="B82" s="652"/>
      <c r="C82" s="397"/>
      <c r="D82" s="653" t="s">
        <v>9</v>
      </c>
      <c r="E82" s="653"/>
      <c r="F82" s="653"/>
      <c r="G82" s="20"/>
      <c r="H82" s="653" t="s">
        <v>10</v>
      </c>
      <c r="I82" s="653"/>
      <c r="J82" s="653"/>
      <c r="K82" s="20"/>
      <c r="L82" s="397"/>
      <c r="M82" s="653" t="s">
        <v>25</v>
      </c>
      <c r="N82" s="653"/>
      <c r="O82" s="653"/>
    </row>
    <row r="83" spans="1:15" x14ac:dyDescent="0.25">
      <c r="A83" s="654" t="s">
        <v>11</v>
      </c>
      <c r="B83" s="654"/>
      <c r="C83" s="398"/>
      <c r="D83" s="655" t="s">
        <v>12</v>
      </c>
      <c r="E83" s="655"/>
      <c r="F83" s="655"/>
      <c r="G83" s="24"/>
      <c r="H83" s="655" t="s">
        <v>13</v>
      </c>
      <c r="I83" s="655"/>
      <c r="J83" s="655"/>
      <c r="K83" s="24"/>
      <c r="L83" s="398"/>
      <c r="M83" s="655" t="s">
        <v>26</v>
      </c>
      <c r="N83" s="655"/>
      <c r="O83" s="655"/>
    </row>
    <row r="85" spans="1:15" ht="15.75" x14ac:dyDescent="0.25">
      <c r="A85" s="683" t="s">
        <v>14</v>
      </c>
      <c r="B85" s="683"/>
      <c r="C85" s="683"/>
      <c r="D85" s="683"/>
      <c r="E85" s="683"/>
      <c r="F85" s="683"/>
      <c r="G85" s="683"/>
      <c r="H85" s="683"/>
      <c r="I85" s="683"/>
      <c r="J85" s="683"/>
      <c r="K85" s="683"/>
      <c r="L85" s="683"/>
      <c r="M85" s="683"/>
      <c r="N85" s="683"/>
      <c r="O85" s="683"/>
    </row>
    <row r="86" spans="1:15" ht="15.75" x14ac:dyDescent="0.25">
      <c r="A86" s="683" t="s">
        <v>1624</v>
      </c>
      <c r="B86" s="683"/>
      <c r="C86" s="683"/>
      <c r="D86" s="683"/>
      <c r="E86" s="683"/>
      <c r="F86" s="683"/>
      <c r="G86" s="683"/>
      <c r="H86" s="683"/>
      <c r="I86" s="683"/>
      <c r="J86" s="683"/>
      <c r="K86" s="683"/>
      <c r="L86" s="683"/>
      <c r="M86" s="683"/>
      <c r="N86" s="683"/>
      <c r="O86" s="683"/>
    </row>
    <row r="87" spans="1:15" x14ac:dyDescent="0.25">
      <c r="A87" s="5"/>
      <c r="B87" s="5"/>
      <c r="C87" s="397"/>
      <c r="D87" s="397"/>
      <c r="E87" s="5"/>
      <c r="F87" s="16"/>
      <c r="G87" s="20"/>
      <c r="H87" s="397"/>
      <c r="I87" s="20"/>
      <c r="J87" s="397"/>
      <c r="K87" s="20"/>
      <c r="L87" s="397"/>
      <c r="M87" s="20"/>
      <c r="N87" s="28"/>
      <c r="O87" s="20"/>
    </row>
    <row r="88" spans="1:15" x14ac:dyDescent="0.25">
      <c r="A88" s="5" t="s">
        <v>0</v>
      </c>
      <c r="B88" s="5"/>
      <c r="C88" s="652" t="s">
        <v>1</v>
      </c>
      <c r="D88" s="652"/>
      <c r="E88" s="652"/>
      <c r="F88" s="652"/>
      <c r="G88" s="9"/>
      <c r="H88" s="9"/>
      <c r="I88" s="9"/>
      <c r="J88" s="397"/>
      <c r="K88" s="20"/>
      <c r="L88" s="397"/>
      <c r="M88" s="20"/>
      <c r="N88" s="28"/>
      <c r="O88" s="20"/>
    </row>
    <row r="89" spans="1:15" x14ac:dyDescent="0.25">
      <c r="A89" s="5" t="s">
        <v>16</v>
      </c>
      <c r="B89" s="5"/>
      <c r="C89" s="672"/>
      <c r="D89" s="672"/>
      <c r="E89" s="672"/>
      <c r="F89" s="672"/>
      <c r="G89" s="21"/>
      <c r="H89" s="396"/>
      <c r="I89" s="21"/>
      <c r="J89" s="397"/>
      <c r="K89" s="20"/>
      <c r="L89" s="397"/>
      <c r="M89" s="20"/>
      <c r="N89" s="28"/>
      <c r="O89" s="20"/>
    </row>
    <row r="90" spans="1:15" x14ac:dyDescent="0.25">
      <c r="A90" s="5" t="s">
        <v>17</v>
      </c>
      <c r="B90" s="5"/>
      <c r="C90" s="684" t="s">
        <v>519</v>
      </c>
      <c r="D90" s="684"/>
      <c r="E90" s="684"/>
      <c r="F90" s="684"/>
      <c r="G90" s="21"/>
      <c r="H90" s="396"/>
      <c r="I90" s="21"/>
      <c r="J90" s="397"/>
      <c r="K90" s="20"/>
      <c r="L90" s="397"/>
      <c r="M90" s="20"/>
      <c r="N90" s="28"/>
      <c r="O90" s="20"/>
    </row>
    <row r="91" spans="1:15" x14ac:dyDescent="0.25">
      <c r="A91" s="5" t="s">
        <v>18</v>
      </c>
      <c r="B91" s="5"/>
      <c r="C91" s="672"/>
      <c r="D91" s="672"/>
      <c r="E91" s="672"/>
      <c r="F91" s="672"/>
      <c r="G91" s="21"/>
      <c r="H91" s="396"/>
      <c r="I91" s="21"/>
      <c r="J91" s="397"/>
      <c r="K91" s="20"/>
      <c r="L91" s="397"/>
      <c r="M91" s="20"/>
      <c r="N91" s="28"/>
      <c r="O91" s="20"/>
    </row>
    <row r="92" spans="1:15" ht="13.5" thickBot="1" x14ac:dyDescent="0.3">
      <c r="A92" s="5"/>
      <c r="B92" s="5"/>
      <c r="C92" s="396"/>
      <c r="D92" s="396"/>
      <c r="E92" s="396"/>
      <c r="F92" s="17"/>
      <c r="G92" s="21"/>
      <c r="H92" s="396"/>
      <c r="I92" s="21"/>
      <c r="J92" s="397"/>
      <c r="K92" s="20"/>
      <c r="L92" s="397"/>
      <c r="M92" s="20"/>
      <c r="N92" s="28"/>
      <c r="O92" s="20"/>
    </row>
    <row r="93" spans="1:15" ht="13.5" thickTop="1" x14ac:dyDescent="0.25">
      <c r="A93" s="674" t="s">
        <v>2</v>
      </c>
      <c r="B93" s="677" t="s">
        <v>19</v>
      </c>
      <c r="C93" s="680" t="s">
        <v>20</v>
      </c>
      <c r="D93" s="680"/>
      <c r="E93" s="681" t="s">
        <v>23</v>
      </c>
      <c r="F93" s="680"/>
      <c r="G93" s="682"/>
      <c r="H93" s="656" t="s">
        <v>24</v>
      </c>
      <c r="I93" s="656"/>
      <c r="J93" s="656"/>
      <c r="K93" s="656"/>
      <c r="L93" s="656"/>
      <c r="M93" s="656"/>
      <c r="N93" s="656"/>
      <c r="O93" s="657"/>
    </row>
    <row r="94" spans="1:15" x14ac:dyDescent="0.25">
      <c r="A94" s="675"/>
      <c r="B94" s="678"/>
      <c r="C94" s="38" t="s">
        <v>20</v>
      </c>
      <c r="D94" s="34" t="s">
        <v>22</v>
      </c>
      <c r="E94" s="658" t="s">
        <v>3</v>
      </c>
      <c r="F94" s="659"/>
      <c r="G94" s="662" t="s">
        <v>4</v>
      </c>
      <c r="H94" s="664">
        <v>1</v>
      </c>
      <c r="I94" s="664"/>
      <c r="J94" s="666">
        <v>2</v>
      </c>
      <c r="K94" s="667"/>
      <c r="L94" s="664">
        <v>3</v>
      </c>
      <c r="M94" s="664"/>
      <c r="N94" s="666">
        <v>4</v>
      </c>
      <c r="O94" s="670"/>
    </row>
    <row r="95" spans="1:15" ht="13.5" thickBot="1" x14ac:dyDescent="0.3">
      <c r="A95" s="676"/>
      <c r="B95" s="679"/>
      <c r="C95" s="395" t="s">
        <v>21</v>
      </c>
      <c r="D95" s="60"/>
      <c r="E95" s="660"/>
      <c r="F95" s="661"/>
      <c r="G95" s="663"/>
      <c r="H95" s="665"/>
      <c r="I95" s="665"/>
      <c r="J95" s="668"/>
      <c r="K95" s="669"/>
      <c r="L95" s="665"/>
      <c r="M95" s="665"/>
      <c r="N95" s="668"/>
      <c r="O95" s="671"/>
    </row>
    <row r="96" spans="1:15" x14ac:dyDescent="0.25">
      <c r="A96" s="33"/>
      <c r="B96" s="414" t="s">
        <v>2008</v>
      </c>
      <c r="C96" s="40"/>
      <c r="D96" s="35"/>
      <c r="E96" s="86"/>
      <c r="F96" s="200"/>
      <c r="G96" s="450">
        <f>G77</f>
        <v>18865.439999999999</v>
      </c>
      <c r="H96" s="194"/>
      <c r="I96" s="449">
        <f>I77</f>
        <v>9408.81</v>
      </c>
      <c r="J96" s="96"/>
      <c r="K96" s="46">
        <f ca="1">K77</f>
        <v>0</v>
      </c>
      <c r="L96" s="194"/>
      <c r="M96" s="449">
        <f>M77</f>
        <v>9456.6299999999992</v>
      </c>
      <c r="N96" s="96"/>
      <c r="O96" s="32">
        <f ca="1">O77</f>
        <v>0</v>
      </c>
    </row>
    <row r="97" spans="1:15" x14ac:dyDescent="0.25">
      <c r="A97" s="33"/>
      <c r="B97" s="42"/>
      <c r="C97" s="40"/>
      <c r="D97" s="35"/>
      <c r="E97" s="86"/>
      <c r="F97" s="200"/>
      <c r="G97" s="44"/>
      <c r="H97" s="194"/>
      <c r="I97" s="37"/>
      <c r="J97" s="96"/>
      <c r="K97" s="46"/>
      <c r="L97" s="194"/>
      <c r="M97" s="37"/>
      <c r="N97" s="96"/>
      <c r="O97" s="32"/>
    </row>
    <row r="98" spans="1:15" x14ac:dyDescent="0.25">
      <c r="A98" s="33">
        <v>43</v>
      </c>
      <c r="B98" s="42" t="s">
        <v>62</v>
      </c>
      <c r="C98" s="40"/>
      <c r="D98" s="35">
        <f>H98+J98+L98+N98</f>
        <v>50</v>
      </c>
      <c r="E98" s="86">
        <v>10.9</v>
      </c>
      <c r="F98" s="200" t="s">
        <v>105</v>
      </c>
      <c r="G98" s="44">
        <f>E98*D98</f>
        <v>545</v>
      </c>
      <c r="H98" s="194">
        <v>25</v>
      </c>
      <c r="I98" s="37">
        <f>H98*E98</f>
        <v>272.5</v>
      </c>
      <c r="J98" s="96"/>
      <c r="K98" s="46"/>
      <c r="L98" s="194">
        <v>25</v>
      </c>
      <c r="M98" s="37">
        <f>L98*E98</f>
        <v>272.5</v>
      </c>
      <c r="N98" s="96"/>
      <c r="O98" s="32"/>
    </row>
    <row r="99" spans="1:15" x14ac:dyDescent="0.25">
      <c r="A99" s="33">
        <v>44</v>
      </c>
      <c r="B99" s="42" t="s">
        <v>55</v>
      </c>
      <c r="C99" s="40"/>
      <c r="D99" s="35">
        <f>H99+J99+L99+N99</f>
        <v>10</v>
      </c>
      <c r="E99" s="86">
        <v>96.72</v>
      </c>
      <c r="F99" s="200" t="s">
        <v>45</v>
      </c>
      <c r="G99" s="44">
        <f>E99*D99</f>
        <v>967.2</v>
      </c>
      <c r="H99" s="194">
        <v>5</v>
      </c>
      <c r="I99" s="37">
        <f>H99*E99</f>
        <v>483.6</v>
      </c>
      <c r="J99" s="96"/>
      <c r="K99" s="46"/>
      <c r="L99" s="194">
        <v>5</v>
      </c>
      <c r="M99" s="37">
        <f>L99*E99</f>
        <v>483.6</v>
      </c>
      <c r="N99" s="96"/>
      <c r="O99" s="32"/>
    </row>
    <row r="100" spans="1:15" x14ac:dyDescent="0.25">
      <c r="A100" s="33">
        <v>45</v>
      </c>
      <c r="B100" s="42" t="s">
        <v>552</v>
      </c>
      <c r="C100" s="40"/>
      <c r="D100" s="35">
        <f>H100+J100+L100+N100</f>
        <v>10</v>
      </c>
      <c r="E100" s="86">
        <v>12.41</v>
      </c>
      <c r="F100" s="200" t="s">
        <v>101</v>
      </c>
      <c r="G100" s="44">
        <f>E100*D100</f>
        <v>124.1</v>
      </c>
      <c r="H100" s="194">
        <v>5</v>
      </c>
      <c r="I100" s="37">
        <f>H100*E100</f>
        <v>62.05</v>
      </c>
      <c r="J100" s="96"/>
      <c r="K100" s="46"/>
      <c r="L100" s="194">
        <v>5</v>
      </c>
      <c r="M100" s="37">
        <f>L100*E100</f>
        <v>62.05</v>
      </c>
      <c r="N100" s="96"/>
      <c r="O100" s="32"/>
    </row>
    <row r="101" spans="1:15" x14ac:dyDescent="0.25">
      <c r="A101" s="33">
        <v>46</v>
      </c>
      <c r="B101" s="42" t="s">
        <v>553</v>
      </c>
      <c r="C101" s="39"/>
      <c r="D101" s="35">
        <f>H101+J101+L101+N101</f>
        <v>10</v>
      </c>
      <c r="E101" s="86">
        <v>12.41</v>
      </c>
      <c r="F101" s="200" t="s">
        <v>101</v>
      </c>
      <c r="G101" s="44">
        <f>E101*D101</f>
        <v>124.1</v>
      </c>
      <c r="H101" s="194">
        <v>5</v>
      </c>
      <c r="I101" s="37">
        <f>H101*E101</f>
        <v>62.05</v>
      </c>
      <c r="J101" s="96"/>
      <c r="K101" s="46"/>
      <c r="L101" s="194">
        <v>5</v>
      </c>
      <c r="M101" s="37">
        <f>L101*E101</f>
        <v>62.05</v>
      </c>
      <c r="N101" s="96"/>
      <c r="O101" s="32"/>
    </row>
    <row r="102" spans="1:15" x14ac:dyDescent="0.25">
      <c r="A102" s="33"/>
      <c r="B102" s="82"/>
      <c r="C102" s="40"/>
      <c r="D102" s="35"/>
      <c r="E102" s="86"/>
      <c r="F102" s="201"/>
      <c r="G102" s="44"/>
      <c r="H102" s="194"/>
      <c r="I102" s="37"/>
      <c r="J102" s="96"/>
      <c r="K102" s="46"/>
      <c r="L102" s="194"/>
      <c r="M102" s="37"/>
      <c r="N102" s="96"/>
      <c r="O102" s="32"/>
    </row>
    <row r="103" spans="1:15" x14ac:dyDescent="0.25">
      <c r="A103" s="33"/>
      <c r="B103" s="42"/>
      <c r="C103" s="40"/>
      <c r="D103" s="35"/>
      <c r="E103" s="86"/>
      <c r="F103" s="200"/>
      <c r="G103" s="44"/>
      <c r="H103" s="194"/>
      <c r="I103" s="37"/>
      <c r="J103" s="96"/>
      <c r="K103" s="46"/>
      <c r="L103" s="194"/>
      <c r="M103" s="37"/>
      <c r="N103" s="96"/>
      <c r="O103" s="32"/>
    </row>
    <row r="104" spans="1:15" x14ac:dyDescent="0.25">
      <c r="A104" s="33"/>
      <c r="B104" s="42"/>
      <c r="C104" s="40"/>
      <c r="D104" s="35"/>
      <c r="E104" s="86"/>
      <c r="F104" s="200"/>
      <c r="G104" s="44"/>
      <c r="H104" s="194"/>
      <c r="I104" s="37"/>
      <c r="J104" s="96"/>
      <c r="K104" s="46"/>
      <c r="L104" s="194"/>
      <c r="M104" s="37"/>
      <c r="N104" s="96"/>
      <c r="O104" s="32"/>
    </row>
    <row r="105" spans="1:15" x14ac:dyDescent="0.25">
      <c r="A105" s="33"/>
      <c r="B105" s="42"/>
      <c r="C105" s="40"/>
      <c r="D105" s="35"/>
      <c r="E105" s="86"/>
      <c r="F105" s="200"/>
      <c r="G105" s="44"/>
      <c r="H105" s="194"/>
      <c r="I105" s="37"/>
      <c r="J105" s="96"/>
      <c r="K105" s="46"/>
      <c r="L105" s="194"/>
      <c r="M105" s="37"/>
      <c r="N105" s="96"/>
      <c r="O105" s="32"/>
    </row>
    <row r="106" spans="1:15" x14ac:dyDescent="0.25">
      <c r="A106" s="33"/>
      <c r="B106" s="42"/>
      <c r="C106" s="40"/>
      <c r="D106" s="35"/>
      <c r="E106" s="86"/>
      <c r="F106" s="200"/>
      <c r="G106" s="44"/>
      <c r="H106" s="194"/>
      <c r="I106" s="37"/>
      <c r="J106" s="96"/>
      <c r="K106" s="46"/>
      <c r="L106" s="194"/>
      <c r="M106" s="37"/>
      <c r="N106" s="96"/>
      <c r="O106" s="32"/>
    </row>
    <row r="107" spans="1:15" x14ac:dyDescent="0.25">
      <c r="A107" s="33"/>
      <c r="B107" s="42"/>
      <c r="C107" s="40"/>
      <c r="D107" s="35"/>
      <c r="E107" s="86"/>
      <c r="F107" s="200"/>
      <c r="G107" s="44"/>
      <c r="H107" s="194"/>
      <c r="I107" s="37"/>
      <c r="J107" s="96"/>
      <c r="K107" s="46"/>
      <c r="L107" s="194"/>
      <c r="M107" s="37"/>
      <c r="N107" s="96"/>
      <c r="O107" s="32"/>
    </row>
    <row r="108" spans="1:15" x14ac:dyDescent="0.25">
      <c r="A108" s="33"/>
      <c r="B108" s="42"/>
      <c r="C108" s="40"/>
      <c r="D108" s="35"/>
      <c r="E108" s="86"/>
      <c r="F108" s="200"/>
      <c r="G108" s="44"/>
      <c r="H108" s="194"/>
      <c r="I108" s="37"/>
      <c r="J108" s="96"/>
      <c r="K108" s="46"/>
      <c r="L108" s="194"/>
      <c r="M108" s="37"/>
      <c r="N108" s="96"/>
      <c r="O108" s="32"/>
    </row>
    <row r="109" spans="1:15" x14ac:dyDescent="0.25">
      <c r="A109" s="33"/>
      <c r="B109" s="42"/>
      <c r="C109" s="40"/>
      <c r="D109" s="35"/>
      <c r="E109" s="86"/>
      <c r="F109" s="200"/>
      <c r="G109" s="44"/>
      <c r="H109" s="194"/>
      <c r="I109" s="37"/>
      <c r="J109" s="96"/>
      <c r="K109" s="46"/>
      <c r="L109" s="194"/>
      <c r="M109" s="37"/>
      <c r="N109" s="96"/>
      <c r="O109" s="32"/>
    </row>
    <row r="110" spans="1:15" x14ac:dyDescent="0.25">
      <c r="A110" s="33"/>
      <c r="B110" s="42"/>
      <c r="C110" s="40"/>
      <c r="D110" s="35"/>
      <c r="E110" s="86"/>
      <c r="F110" s="200"/>
      <c r="G110" s="44"/>
      <c r="H110" s="194"/>
      <c r="I110" s="37"/>
      <c r="J110" s="96"/>
      <c r="K110" s="46"/>
      <c r="L110" s="194"/>
      <c r="M110" s="37"/>
      <c r="N110" s="96"/>
      <c r="O110" s="32"/>
    </row>
    <row r="111" spans="1:15" x14ac:dyDescent="0.25">
      <c r="A111" s="33"/>
      <c r="B111" s="42"/>
      <c r="C111" s="40"/>
      <c r="D111" s="35"/>
      <c r="E111" s="86"/>
      <c r="F111" s="200"/>
      <c r="G111" s="44"/>
      <c r="H111" s="194"/>
      <c r="I111" s="37"/>
      <c r="J111" s="96"/>
      <c r="K111" s="46"/>
      <c r="L111" s="194"/>
      <c r="M111" s="37"/>
      <c r="N111" s="96"/>
      <c r="O111" s="32"/>
    </row>
    <row r="112" spans="1:15" x14ac:dyDescent="0.25">
      <c r="A112" s="33"/>
      <c r="B112" s="42"/>
      <c r="C112" s="40"/>
      <c r="D112" s="35"/>
      <c r="E112" s="86"/>
      <c r="F112" s="200"/>
      <c r="G112" s="44"/>
      <c r="H112" s="194"/>
      <c r="I112" s="37"/>
      <c r="J112" s="96"/>
      <c r="K112" s="46"/>
      <c r="L112" s="194"/>
      <c r="M112" s="37"/>
      <c r="N112" s="96"/>
      <c r="O112" s="32"/>
    </row>
    <row r="113" spans="1:15" x14ac:dyDescent="0.25">
      <c r="A113" s="33"/>
      <c r="B113" s="42"/>
      <c r="C113" s="40"/>
      <c r="D113" s="35"/>
      <c r="E113" s="86"/>
      <c r="F113" s="200"/>
      <c r="G113" s="44"/>
      <c r="H113" s="194"/>
      <c r="I113" s="37"/>
      <c r="J113" s="96"/>
      <c r="K113" s="46"/>
      <c r="L113" s="194"/>
      <c r="M113" s="37"/>
      <c r="N113" s="96"/>
      <c r="O113" s="32"/>
    </row>
    <row r="114" spans="1:15" x14ac:dyDescent="0.25">
      <c r="A114" s="33"/>
      <c r="B114" s="42"/>
      <c r="C114" s="40"/>
      <c r="D114" s="35"/>
      <c r="E114" s="86"/>
      <c r="F114" s="200"/>
      <c r="G114" s="44"/>
      <c r="H114" s="194"/>
      <c r="I114" s="37"/>
      <c r="J114" s="96"/>
      <c r="K114" s="46"/>
      <c r="L114" s="194"/>
      <c r="M114" s="37"/>
      <c r="N114" s="96"/>
      <c r="O114" s="32"/>
    </row>
    <row r="115" spans="1:15" x14ac:dyDescent="0.25">
      <c r="A115" s="33"/>
      <c r="B115" s="42"/>
      <c r="C115" s="40"/>
      <c r="D115" s="35"/>
      <c r="E115" s="86"/>
      <c r="F115" s="200"/>
      <c r="G115" s="44"/>
      <c r="H115" s="194"/>
      <c r="I115" s="37"/>
      <c r="J115" s="96"/>
      <c r="K115" s="46"/>
      <c r="L115" s="194"/>
      <c r="M115" s="37"/>
      <c r="N115" s="96"/>
      <c r="O115" s="32"/>
    </row>
    <row r="116" spans="1:15" x14ac:dyDescent="0.25">
      <c r="A116" s="33"/>
      <c r="B116" s="42"/>
      <c r="C116" s="39"/>
      <c r="D116" s="35"/>
      <c r="E116" s="108"/>
      <c r="F116" s="200"/>
      <c r="G116" s="44"/>
      <c r="H116" s="194"/>
      <c r="I116" s="37"/>
      <c r="J116" s="96"/>
      <c r="K116" s="46"/>
      <c r="L116" s="194"/>
      <c r="M116" s="37"/>
      <c r="N116" s="96"/>
      <c r="O116" s="32"/>
    </row>
    <row r="117" spans="1:15" ht="13.5" thickBot="1" x14ac:dyDescent="0.3">
      <c r="A117" s="33"/>
      <c r="B117" s="42"/>
      <c r="C117" s="40"/>
      <c r="D117" s="35"/>
      <c r="E117" s="86"/>
      <c r="F117" s="200"/>
      <c r="G117" s="44"/>
      <c r="H117" s="194"/>
      <c r="I117" s="37"/>
      <c r="J117" s="96"/>
      <c r="K117" s="46"/>
      <c r="L117" s="194"/>
      <c r="M117" s="37"/>
      <c r="N117" s="96"/>
      <c r="O117" s="32"/>
    </row>
    <row r="118" spans="1:15" ht="14.25" thickTop="1" thickBot="1" x14ac:dyDescent="0.3">
      <c r="A118" s="74"/>
      <c r="B118" s="81" t="s">
        <v>77</v>
      </c>
      <c r="C118" s="76"/>
      <c r="D118" s="77"/>
      <c r="E118" s="78"/>
      <c r="F118" s="79"/>
      <c r="G118" s="80">
        <f>SUM(G96,G98:G101)</f>
        <v>20625.839999999997</v>
      </c>
      <c r="H118" s="76"/>
      <c r="I118" s="80">
        <f>SUM(I96,I98:I101)</f>
        <v>10289.009999999998</v>
      </c>
      <c r="J118" s="78"/>
      <c r="K118" s="80">
        <f>SUM(K99:K117)</f>
        <v>0</v>
      </c>
      <c r="L118" s="76"/>
      <c r="M118" s="80">
        <f>SUM(M96,M98:M101)</f>
        <v>10336.829999999998</v>
      </c>
      <c r="N118" s="98"/>
      <c r="O118" s="80">
        <f>SUM(O99:O117)</f>
        <v>0</v>
      </c>
    </row>
    <row r="119" spans="1:15" ht="13.5" thickTop="1" x14ac:dyDescent="0.25">
      <c r="A119" s="8" t="s">
        <v>5</v>
      </c>
      <c r="B119" s="9"/>
      <c r="C119" s="396"/>
      <c r="D119" s="9" t="s">
        <v>6</v>
      </c>
      <c r="E119" s="9"/>
      <c r="F119" s="17"/>
      <c r="G119" s="22"/>
      <c r="H119" s="396"/>
      <c r="I119" s="22"/>
      <c r="J119" s="396"/>
      <c r="K119" s="22"/>
      <c r="L119" s="26"/>
      <c r="M119" s="23" t="s">
        <v>7</v>
      </c>
      <c r="N119" s="29"/>
    </row>
    <row r="120" spans="1:15" x14ac:dyDescent="0.25">
      <c r="D120" s="8" t="s">
        <v>8</v>
      </c>
    </row>
    <row r="123" spans="1:15" x14ac:dyDescent="0.25">
      <c r="A123" s="652" t="s">
        <v>537</v>
      </c>
      <c r="B123" s="652"/>
      <c r="C123" s="397"/>
      <c r="D123" s="653" t="s">
        <v>9</v>
      </c>
      <c r="E123" s="653"/>
      <c r="F123" s="653"/>
      <c r="G123" s="20"/>
      <c r="H123" s="653" t="s">
        <v>10</v>
      </c>
      <c r="I123" s="653"/>
      <c r="J123" s="653"/>
      <c r="K123" s="20"/>
      <c r="L123" s="397"/>
      <c r="M123" s="653" t="s">
        <v>25</v>
      </c>
      <c r="N123" s="653"/>
      <c r="O123" s="653"/>
    </row>
    <row r="124" spans="1:15" x14ac:dyDescent="0.25">
      <c r="A124" s="654" t="s">
        <v>11</v>
      </c>
      <c r="B124" s="654"/>
      <c r="C124" s="398"/>
      <c r="D124" s="655" t="s">
        <v>12</v>
      </c>
      <c r="E124" s="655"/>
      <c r="F124" s="655"/>
      <c r="G124" s="24"/>
      <c r="H124" s="655" t="s">
        <v>13</v>
      </c>
      <c r="I124" s="655"/>
      <c r="J124" s="655"/>
      <c r="K124" s="24"/>
      <c r="L124" s="398"/>
      <c r="M124" s="655" t="s">
        <v>26</v>
      </c>
      <c r="N124" s="655"/>
      <c r="O124" s="655"/>
    </row>
  </sheetData>
  <mergeCells count="75">
    <mergeCell ref="A123:B123"/>
    <mergeCell ref="D123:F123"/>
    <mergeCell ref="H123:J123"/>
    <mergeCell ref="M123:O123"/>
    <mergeCell ref="A124:B124"/>
    <mergeCell ref="D124:F124"/>
    <mergeCell ref="H124:J124"/>
    <mergeCell ref="M124:O124"/>
    <mergeCell ref="H93:O93"/>
    <mergeCell ref="E94:F95"/>
    <mergeCell ref="G94:G95"/>
    <mergeCell ref="H94:I95"/>
    <mergeCell ref="J94:K95"/>
    <mergeCell ref="L94:M95"/>
    <mergeCell ref="N94:O95"/>
    <mergeCell ref="C91:F91"/>
    <mergeCell ref="A93:A95"/>
    <mergeCell ref="B93:B95"/>
    <mergeCell ref="C93:D93"/>
    <mergeCell ref="E93:G93"/>
    <mergeCell ref="A85:O85"/>
    <mergeCell ref="A86:O86"/>
    <mergeCell ref="C88:F88"/>
    <mergeCell ref="C89:F89"/>
    <mergeCell ref="C90:F90"/>
    <mergeCell ref="A82:B82"/>
    <mergeCell ref="D82:F82"/>
    <mergeCell ref="H82:J82"/>
    <mergeCell ref="M82:O82"/>
    <mergeCell ref="A83:B83"/>
    <mergeCell ref="D83:F83"/>
    <mergeCell ref="H83:J83"/>
    <mergeCell ref="M83:O83"/>
    <mergeCell ref="H51:O51"/>
    <mergeCell ref="E52:F53"/>
    <mergeCell ref="G52:G53"/>
    <mergeCell ref="H52:I53"/>
    <mergeCell ref="J52:K53"/>
    <mergeCell ref="L52:M53"/>
    <mergeCell ref="N52:O53"/>
    <mergeCell ref="C49:F49"/>
    <mergeCell ref="A51:A53"/>
    <mergeCell ref="B51:B53"/>
    <mergeCell ref="C51:D51"/>
    <mergeCell ref="E51:G51"/>
    <mergeCell ref="A43:O43"/>
    <mergeCell ref="A44:O44"/>
    <mergeCell ref="C46:F46"/>
    <mergeCell ref="C47:F47"/>
    <mergeCell ref="C48:F48"/>
    <mergeCell ref="A41:B41"/>
    <mergeCell ref="D41:F41"/>
    <mergeCell ref="H41:J41"/>
    <mergeCell ref="M41:O41"/>
    <mergeCell ref="A42:B42"/>
    <mergeCell ref="D42:F42"/>
    <mergeCell ref="H42:J42"/>
    <mergeCell ref="M42:O42"/>
    <mergeCell ref="A9:A11"/>
    <mergeCell ref="B9:B11"/>
    <mergeCell ref="C9:D9"/>
    <mergeCell ref="E9:G9"/>
    <mergeCell ref="C7:F7"/>
    <mergeCell ref="H9:O9"/>
    <mergeCell ref="E10:F11"/>
    <mergeCell ref="G10:G11"/>
    <mergeCell ref="H10:I11"/>
    <mergeCell ref="J10:K11"/>
    <mergeCell ref="L10:M11"/>
    <mergeCell ref="N10:O11"/>
    <mergeCell ref="A1:O1"/>
    <mergeCell ref="A2:O2"/>
    <mergeCell ref="C6:F6"/>
    <mergeCell ref="C5:F5"/>
    <mergeCell ref="C4:F4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83"/>
  <sheetViews>
    <sheetView showWhiteSpace="0" view="pageLayout" topLeftCell="A37" zoomScale="85" zoomScaleNormal="100" zoomScalePageLayoutView="85" workbookViewId="0">
      <selection activeCell="B66" sqref="B66"/>
    </sheetView>
  </sheetViews>
  <sheetFormatPr defaultColWidth="9.140625" defaultRowHeight="12.75" x14ac:dyDescent="0.25"/>
  <cols>
    <col min="1" max="1" width="5.42578125" style="8" customWidth="1"/>
    <col min="2" max="2" width="31.28515625" style="8" customWidth="1"/>
    <col min="3" max="4" width="8.85546875" style="4" customWidth="1"/>
    <col min="5" max="5" width="9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235"/>
      <c r="D3" s="235"/>
      <c r="F3" s="16"/>
      <c r="G3" s="20"/>
      <c r="H3" s="235"/>
      <c r="I3" s="20"/>
      <c r="J3" s="235"/>
      <c r="K3" s="20"/>
      <c r="L3" s="235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73" t="s">
        <v>1</v>
      </c>
      <c r="D4" s="673"/>
      <c r="E4" s="673"/>
      <c r="F4" s="652"/>
      <c r="G4" s="652"/>
      <c r="H4" s="652"/>
      <c r="I4" s="652"/>
      <c r="J4" s="235"/>
      <c r="K4" s="20"/>
      <c r="L4" s="235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17"/>
      <c r="G5" s="21"/>
      <c r="H5" s="237"/>
      <c r="I5" s="21"/>
      <c r="J5" s="235"/>
      <c r="K5" s="20"/>
      <c r="L5" s="235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72" t="s">
        <v>600</v>
      </c>
      <c r="D6" s="672"/>
      <c r="E6" s="672"/>
      <c r="F6" s="17"/>
      <c r="G6" s="21"/>
      <c r="H6" s="237"/>
      <c r="I6" s="21"/>
      <c r="J6" s="235"/>
      <c r="K6" s="20"/>
      <c r="L6" s="235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3"/>
      <c r="D7" s="673"/>
      <c r="E7" s="673"/>
      <c r="F7" s="17"/>
      <c r="G7" s="21"/>
      <c r="H7" s="237"/>
      <c r="I7" s="21"/>
      <c r="J7" s="235"/>
      <c r="K7" s="20"/>
      <c r="L7" s="235"/>
      <c r="M7" s="20"/>
      <c r="N7" s="28"/>
      <c r="O7" s="20"/>
      <c r="P7" s="28"/>
      <c r="Q7" s="28"/>
    </row>
    <row r="8" spans="1:17" s="5" customFormat="1" ht="13.5" thickBot="1" x14ac:dyDescent="0.3">
      <c r="C8" s="237"/>
      <c r="D8" s="237"/>
      <c r="E8" s="237"/>
      <c r="F8" s="17"/>
      <c r="G8" s="21"/>
      <c r="H8" s="237"/>
      <c r="I8" s="21"/>
      <c r="J8" s="235"/>
      <c r="K8" s="20"/>
      <c r="L8" s="235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238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87"/>
      <c r="C12" s="50"/>
      <c r="D12" s="51"/>
      <c r="E12" s="52"/>
      <c r="F12" s="53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5" customFormat="1" x14ac:dyDescent="0.25">
      <c r="A13" s="33">
        <v>1</v>
      </c>
      <c r="B13" s="42" t="s">
        <v>61</v>
      </c>
      <c r="C13" s="39"/>
      <c r="D13" s="35">
        <f>H13+J13+L13+N13</f>
        <v>12</v>
      </c>
      <c r="E13" s="108">
        <v>43.991999999999997</v>
      </c>
      <c r="F13" s="200" t="s">
        <v>57</v>
      </c>
      <c r="G13" s="44">
        <f>E13*D13</f>
        <v>527.904</v>
      </c>
      <c r="H13" s="194">
        <v>6</v>
      </c>
      <c r="I13" s="37">
        <f>H13*E13</f>
        <v>263.952</v>
      </c>
      <c r="J13" s="96"/>
      <c r="K13" s="46">
        <f>J13*E13</f>
        <v>0</v>
      </c>
      <c r="L13" s="194">
        <v>6</v>
      </c>
      <c r="M13" s="37">
        <f>L13*E13</f>
        <v>263.952</v>
      </c>
      <c r="N13" s="96"/>
      <c r="O13" s="32">
        <f>N13*E13</f>
        <v>0</v>
      </c>
      <c r="P13" s="28">
        <f>N13+L13+J13+H13</f>
        <v>12</v>
      </c>
      <c r="Q13" s="28">
        <f>P13-D13</f>
        <v>0</v>
      </c>
    </row>
    <row r="14" spans="1:17" s="7" customFormat="1" x14ac:dyDescent="0.25">
      <c r="A14" s="33">
        <v>2</v>
      </c>
      <c r="B14" s="42" t="s">
        <v>1987</v>
      </c>
      <c r="C14" s="40"/>
      <c r="D14" s="35">
        <f t="shared" ref="D14:D33" si="0">H14+J14+L14+N14</f>
        <v>6</v>
      </c>
      <c r="E14" s="86">
        <v>86.06</v>
      </c>
      <c r="F14" s="200" t="s">
        <v>57</v>
      </c>
      <c r="G14" s="44">
        <f t="shared" ref="G14:G33" si="1">E14*D14</f>
        <v>516.36</v>
      </c>
      <c r="H14" s="194">
        <v>3</v>
      </c>
      <c r="I14" s="37">
        <f t="shared" ref="I14:I33" si="2">H14*E14</f>
        <v>258.18</v>
      </c>
      <c r="J14" s="96"/>
      <c r="K14" s="46">
        <f t="shared" ref="K14:K33" si="3">J14*E14</f>
        <v>0</v>
      </c>
      <c r="L14" s="194">
        <v>3</v>
      </c>
      <c r="M14" s="37">
        <f t="shared" ref="M14:M33" si="4">L14*E14</f>
        <v>258.18</v>
      </c>
      <c r="N14" s="96"/>
      <c r="O14" s="32">
        <f t="shared" ref="O14:O33" si="5">N14*E14</f>
        <v>0</v>
      </c>
      <c r="P14" s="28">
        <f t="shared" ref="P14:P33" si="6">N14+L14+J14+H14</f>
        <v>6</v>
      </c>
      <c r="Q14" s="28">
        <f t="shared" ref="Q14:Q33" si="7">P14-D14</f>
        <v>0</v>
      </c>
    </row>
    <row r="15" spans="1:17" s="7" customFormat="1" x14ac:dyDescent="0.25">
      <c r="A15" s="33">
        <v>3</v>
      </c>
      <c r="B15" s="42" t="s">
        <v>1988</v>
      </c>
      <c r="C15" s="40"/>
      <c r="D15" s="35">
        <f t="shared" si="0"/>
        <v>12</v>
      </c>
      <c r="E15" s="86">
        <v>34.61</v>
      </c>
      <c r="F15" s="200" t="s">
        <v>101</v>
      </c>
      <c r="G15" s="44">
        <f t="shared" si="1"/>
        <v>415.32</v>
      </c>
      <c r="H15" s="194">
        <v>12</v>
      </c>
      <c r="I15" s="37">
        <f t="shared" si="2"/>
        <v>415.32</v>
      </c>
      <c r="J15" s="96"/>
      <c r="K15" s="46">
        <f t="shared" si="3"/>
        <v>0</v>
      </c>
      <c r="L15" s="194"/>
      <c r="M15" s="37">
        <f t="shared" si="4"/>
        <v>0</v>
      </c>
      <c r="N15" s="96"/>
      <c r="O15" s="32">
        <f t="shared" si="5"/>
        <v>0</v>
      </c>
      <c r="P15" s="28">
        <f t="shared" si="6"/>
        <v>12</v>
      </c>
      <c r="Q15" s="28">
        <f t="shared" si="7"/>
        <v>0</v>
      </c>
    </row>
    <row r="16" spans="1:17" s="7" customFormat="1" x14ac:dyDescent="0.25">
      <c r="A16" s="33">
        <v>4</v>
      </c>
      <c r="B16" s="42" t="s">
        <v>67</v>
      </c>
      <c r="C16" s="40"/>
      <c r="D16" s="35">
        <f t="shared" si="0"/>
        <v>12</v>
      </c>
      <c r="E16" s="86">
        <v>17.559999999999999</v>
      </c>
      <c r="F16" s="200" t="s">
        <v>101</v>
      </c>
      <c r="G16" s="44">
        <f t="shared" si="1"/>
        <v>210.71999999999997</v>
      </c>
      <c r="H16" s="194">
        <v>6</v>
      </c>
      <c r="I16" s="37">
        <f t="shared" si="2"/>
        <v>105.35999999999999</v>
      </c>
      <c r="J16" s="96"/>
      <c r="K16" s="46"/>
      <c r="L16" s="194">
        <v>6</v>
      </c>
      <c r="M16" s="37">
        <f t="shared" si="4"/>
        <v>105.35999999999999</v>
      </c>
      <c r="N16" s="96"/>
      <c r="O16" s="32"/>
      <c r="P16" s="28">
        <f t="shared" si="6"/>
        <v>12</v>
      </c>
      <c r="Q16" s="28">
        <f t="shared" si="7"/>
        <v>0</v>
      </c>
    </row>
    <row r="17" spans="1:17" s="7" customFormat="1" x14ac:dyDescent="0.25">
      <c r="A17" s="33">
        <v>5</v>
      </c>
      <c r="B17" s="42" t="s">
        <v>132</v>
      </c>
      <c r="C17" s="40"/>
      <c r="D17" s="35">
        <f t="shared" si="0"/>
        <v>6</v>
      </c>
      <c r="E17" s="86">
        <v>35</v>
      </c>
      <c r="F17" s="200" t="s">
        <v>57</v>
      </c>
      <c r="G17" s="44">
        <f t="shared" si="1"/>
        <v>210</v>
      </c>
      <c r="H17" s="194">
        <v>6</v>
      </c>
      <c r="I17" s="37">
        <f t="shared" si="2"/>
        <v>210</v>
      </c>
      <c r="J17" s="96"/>
      <c r="K17" s="46">
        <f t="shared" si="3"/>
        <v>0</v>
      </c>
      <c r="L17" s="194"/>
      <c r="M17" s="37">
        <f t="shared" si="4"/>
        <v>0</v>
      </c>
      <c r="N17" s="96"/>
      <c r="O17" s="32">
        <f t="shared" si="5"/>
        <v>0</v>
      </c>
      <c r="P17" s="28">
        <f t="shared" si="6"/>
        <v>6</v>
      </c>
      <c r="Q17" s="28">
        <f t="shared" si="7"/>
        <v>0</v>
      </c>
    </row>
    <row r="18" spans="1:17" s="7" customFormat="1" x14ac:dyDescent="0.25">
      <c r="A18" s="33">
        <v>6</v>
      </c>
      <c r="B18" s="41" t="s">
        <v>1989</v>
      </c>
      <c r="C18" s="39"/>
      <c r="D18" s="35">
        <f t="shared" si="0"/>
        <v>25</v>
      </c>
      <c r="E18" s="86">
        <v>15</v>
      </c>
      <c r="F18" s="200" t="s">
        <v>101</v>
      </c>
      <c r="G18" s="44">
        <f t="shared" si="1"/>
        <v>375</v>
      </c>
      <c r="H18" s="194">
        <v>25</v>
      </c>
      <c r="I18" s="37">
        <f t="shared" si="2"/>
        <v>375</v>
      </c>
      <c r="J18" s="96"/>
      <c r="K18" s="46">
        <f t="shared" si="3"/>
        <v>0</v>
      </c>
      <c r="L18" s="194"/>
      <c r="M18" s="37">
        <f t="shared" si="4"/>
        <v>0</v>
      </c>
      <c r="N18" s="96"/>
      <c r="O18" s="32">
        <f t="shared" si="5"/>
        <v>0</v>
      </c>
      <c r="P18" s="28">
        <f t="shared" si="6"/>
        <v>25</v>
      </c>
      <c r="Q18" s="28">
        <f t="shared" si="7"/>
        <v>0</v>
      </c>
    </row>
    <row r="19" spans="1:17" s="7" customFormat="1" x14ac:dyDescent="0.25">
      <c r="A19" s="33">
        <v>7</v>
      </c>
      <c r="B19" s="42" t="s">
        <v>1990</v>
      </c>
      <c r="C19" s="40"/>
      <c r="D19" s="35">
        <f t="shared" si="0"/>
        <v>25</v>
      </c>
      <c r="E19" s="108">
        <v>2.91</v>
      </c>
      <c r="F19" s="200" t="s">
        <v>101</v>
      </c>
      <c r="G19" s="44">
        <f t="shared" si="1"/>
        <v>72.75</v>
      </c>
      <c r="H19" s="194">
        <v>25</v>
      </c>
      <c r="I19" s="37">
        <f t="shared" si="2"/>
        <v>72.75</v>
      </c>
      <c r="J19" s="96"/>
      <c r="K19" s="46">
        <f t="shared" si="3"/>
        <v>0</v>
      </c>
      <c r="L19" s="194"/>
      <c r="M19" s="37">
        <f t="shared" si="4"/>
        <v>0</v>
      </c>
      <c r="N19" s="96"/>
      <c r="O19" s="32">
        <f t="shared" si="5"/>
        <v>0</v>
      </c>
      <c r="P19" s="28">
        <f t="shared" si="6"/>
        <v>25</v>
      </c>
      <c r="Q19" s="28">
        <f t="shared" si="7"/>
        <v>0</v>
      </c>
    </row>
    <row r="20" spans="1:17" s="7" customFormat="1" x14ac:dyDescent="0.25">
      <c r="A20" s="33">
        <v>8</v>
      </c>
      <c r="B20" s="42" t="s">
        <v>1991</v>
      </c>
      <c r="C20" s="40"/>
      <c r="D20" s="35">
        <f t="shared" si="0"/>
        <v>25</v>
      </c>
      <c r="E20" s="86">
        <v>2.5299999999999998</v>
      </c>
      <c r="F20" s="200" t="s">
        <v>101</v>
      </c>
      <c r="G20" s="44">
        <f t="shared" si="1"/>
        <v>63.249999999999993</v>
      </c>
      <c r="H20" s="194">
        <v>25</v>
      </c>
      <c r="I20" s="37">
        <f t="shared" si="2"/>
        <v>63.249999999999993</v>
      </c>
      <c r="J20" s="96"/>
      <c r="K20" s="46">
        <f t="shared" si="3"/>
        <v>0</v>
      </c>
      <c r="L20" s="194"/>
      <c r="M20" s="37">
        <f t="shared" si="4"/>
        <v>0</v>
      </c>
      <c r="N20" s="96"/>
      <c r="O20" s="32">
        <f t="shared" si="5"/>
        <v>0</v>
      </c>
      <c r="P20" s="28">
        <f t="shared" si="6"/>
        <v>25</v>
      </c>
      <c r="Q20" s="28">
        <f t="shared" si="7"/>
        <v>0</v>
      </c>
    </row>
    <row r="21" spans="1:17" s="7" customFormat="1" x14ac:dyDescent="0.25">
      <c r="A21" s="33">
        <v>9</v>
      </c>
      <c r="B21" s="42" t="s">
        <v>1992</v>
      </c>
      <c r="C21" s="40"/>
      <c r="D21" s="35">
        <f t="shared" si="0"/>
        <v>25</v>
      </c>
      <c r="E21" s="86">
        <v>5.18</v>
      </c>
      <c r="F21" s="200" t="s">
        <v>101</v>
      </c>
      <c r="G21" s="44">
        <f t="shared" si="1"/>
        <v>129.5</v>
      </c>
      <c r="H21" s="194">
        <v>25</v>
      </c>
      <c r="I21" s="37">
        <f t="shared" si="2"/>
        <v>129.5</v>
      </c>
      <c r="J21" s="96"/>
      <c r="K21" s="46">
        <f t="shared" si="3"/>
        <v>0</v>
      </c>
      <c r="L21" s="194"/>
      <c r="M21" s="37">
        <f t="shared" si="4"/>
        <v>0</v>
      </c>
      <c r="N21" s="96"/>
      <c r="O21" s="32">
        <f t="shared" si="5"/>
        <v>0</v>
      </c>
      <c r="P21" s="28">
        <f t="shared" si="6"/>
        <v>25</v>
      </c>
      <c r="Q21" s="28">
        <f t="shared" si="7"/>
        <v>0</v>
      </c>
    </row>
    <row r="22" spans="1:17" s="7" customFormat="1" x14ac:dyDescent="0.25">
      <c r="A22" s="33">
        <v>10</v>
      </c>
      <c r="B22" s="42" t="s">
        <v>959</v>
      </c>
      <c r="C22" s="40"/>
      <c r="D22" s="35">
        <f t="shared" si="0"/>
        <v>25</v>
      </c>
      <c r="E22" s="86">
        <v>4.08</v>
      </c>
      <c r="F22" s="200" t="s">
        <v>101</v>
      </c>
      <c r="G22" s="44">
        <f t="shared" si="1"/>
        <v>102</v>
      </c>
      <c r="H22" s="194">
        <v>25</v>
      </c>
      <c r="I22" s="37">
        <f t="shared" si="2"/>
        <v>102</v>
      </c>
      <c r="J22" s="96"/>
      <c r="K22" s="46">
        <f t="shared" si="3"/>
        <v>0</v>
      </c>
      <c r="L22" s="194"/>
      <c r="M22" s="37">
        <f t="shared" si="4"/>
        <v>0</v>
      </c>
      <c r="N22" s="96"/>
      <c r="O22" s="32">
        <f t="shared" si="5"/>
        <v>0</v>
      </c>
      <c r="P22" s="28">
        <f t="shared" si="6"/>
        <v>25</v>
      </c>
      <c r="Q22" s="28">
        <f t="shared" si="7"/>
        <v>0</v>
      </c>
    </row>
    <row r="23" spans="1:17" s="7" customFormat="1" x14ac:dyDescent="0.25">
      <c r="A23" s="33">
        <v>11</v>
      </c>
      <c r="B23" s="42" t="s">
        <v>180</v>
      </c>
      <c r="C23" s="40"/>
      <c r="D23" s="35">
        <f t="shared" si="0"/>
        <v>3</v>
      </c>
      <c r="E23" s="86">
        <v>24.63</v>
      </c>
      <c r="F23" s="200" t="s">
        <v>57</v>
      </c>
      <c r="G23" s="44">
        <f t="shared" si="1"/>
        <v>73.89</v>
      </c>
      <c r="H23" s="194">
        <v>3</v>
      </c>
      <c r="I23" s="37">
        <f t="shared" si="2"/>
        <v>73.89</v>
      </c>
      <c r="J23" s="96"/>
      <c r="K23" s="46">
        <f t="shared" si="3"/>
        <v>0</v>
      </c>
      <c r="L23" s="194"/>
      <c r="M23" s="37">
        <f t="shared" si="4"/>
        <v>0</v>
      </c>
      <c r="N23" s="96"/>
      <c r="O23" s="32">
        <f t="shared" si="5"/>
        <v>0</v>
      </c>
      <c r="P23" s="28">
        <f t="shared" si="6"/>
        <v>3</v>
      </c>
      <c r="Q23" s="28">
        <f t="shared" si="7"/>
        <v>0</v>
      </c>
    </row>
    <row r="24" spans="1:17" s="7" customFormat="1" x14ac:dyDescent="0.25">
      <c r="A24" s="33">
        <v>12</v>
      </c>
      <c r="B24" s="42" t="s">
        <v>1993</v>
      </c>
      <c r="C24" s="40"/>
      <c r="D24" s="35">
        <f t="shared" si="0"/>
        <v>50</v>
      </c>
      <c r="E24" s="86">
        <v>10</v>
      </c>
      <c r="F24" s="200" t="s">
        <v>101</v>
      </c>
      <c r="G24" s="44">
        <f t="shared" si="1"/>
        <v>500</v>
      </c>
      <c r="H24" s="194">
        <v>50</v>
      </c>
      <c r="I24" s="37">
        <f t="shared" si="2"/>
        <v>500</v>
      </c>
      <c r="J24" s="96"/>
      <c r="K24" s="46">
        <f t="shared" si="3"/>
        <v>0</v>
      </c>
      <c r="L24" s="194"/>
      <c r="M24" s="37">
        <f t="shared" si="4"/>
        <v>0</v>
      </c>
      <c r="N24" s="96"/>
      <c r="O24" s="32">
        <f t="shared" si="5"/>
        <v>0</v>
      </c>
      <c r="P24" s="28">
        <f t="shared" si="6"/>
        <v>50</v>
      </c>
      <c r="Q24" s="28">
        <f t="shared" si="7"/>
        <v>0</v>
      </c>
    </row>
    <row r="25" spans="1:17" s="7" customFormat="1" x14ac:dyDescent="0.25">
      <c r="A25" s="33">
        <v>13</v>
      </c>
      <c r="B25" s="42" t="s">
        <v>1994</v>
      </c>
      <c r="C25" s="40"/>
      <c r="D25" s="35">
        <f t="shared" si="0"/>
        <v>12</v>
      </c>
      <c r="E25" s="86">
        <v>9.65</v>
      </c>
      <c r="F25" s="200" t="s">
        <v>101</v>
      </c>
      <c r="G25" s="44">
        <f t="shared" si="1"/>
        <v>115.80000000000001</v>
      </c>
      <c r="H25" s="194">
        <v>6</v>
      </c>
      <c r="I25" s="37">
        <f>H25*E25</f>
        <v>57.900000000000006</v>
      </c>
      <c r="J25" s="96"/>
      <c r="K25" s="46">
        <f>J25*E25</f>
        <v>0</v>
      </c>
      <c r="L25" s="194">
        <v>6</v>
      </c>
      <c r="M25" s="37">
        <f t="shared" si="4"/>
        <v>57.900000000000006</v>
      </c>
      <c r="N25" s="96"/>
      <c r="O25" s="32">
        <f t="shared" si="5"/>
        <v>0</v>
      </c>
      <c r="P25" s="28">
        <f t="shared" si="6"/>
        <v>12</v>
      </c>
      <c r="Q25" s="28">
        <f t="shared" si="7"/>
        <v>0</v>
      </c>
    </row>
    <row r="26" spans="1:17" s="7" customFormat="1" x14ac:dyDescent="0.25">
      <c r="A26" s="33">
        <v>14</v>
      </c>
      <c r="B26" s="42" t="s">
        <v>2006</v>
      </c>
      <c r="C26" s="40"/>
      <c r="D26" s="35">
        <f t="shared" si="0"/>
        <v>4</v>
      </c>
      <c r="E26" s="86">
        <v>41.5</v>
      </c>
      <c r="F26" s="200" t="s">
        <v>212</v>
      </c>
      <c r="G26" s="44">
        <f t="shared" si="1"/>
        <v>166</v>
      </c>
      <c r="H26" s="194">
        <v>2</v>
      </c>
      <c r="I26" s="37">
        <f>H26*E26</f>
        <v>83</v>
      </c>
      <c r="J26" s="96"/>
      <c r="K26" s="46">
        <f>J26*E26</f>
        <v>0</v>
      </c>
      <c r="L26" s="194">
        <v>2</v>
      </c>
      <c r="M26" s="37">
        <f t="shared" si="4"/>
        <v>83</v>
      </c>
      <c r="N26" s="96"/>
      <c r="O26" s="32">
        <f t="shared" si="5"/>
        <v>0</v>
      </c>
      <c r="P26" s="28">
        <f t="shared" si="6"/>
        <v>4</v>
      </c>
      <c r="Q26" s="28">
        <f t="shared" si="7"/>
        <v>0</v>
      </c>
    </row>
    <row r="27" spans="1:17" s="7" customFormat="1" x14ac:dyDescent="0.25">
      <c r="A27" s="33">
        <v>15</v>
      </c>
      <c r="B27" s="42" t="s">
        <v>1995</v>
      </c>
      <c r="C27" s="40"/>
      <c r="D27" s="35">
        <f t="shared" si="0"/>
        <v>5</v>
      </c>
      <c r="E27" s="86">
        <v>129.97999999999999</v>
      </c>
      <c r="F27" s="200" t="s">
        <v>40</v>
      </c>
      <c r="G27" s="44">
        <f t="shared" si="1"/>
        <v>649.9</v>
      </c>
      <c r="H27" s="194">
        <v>5</v>
      </c>
      <c r="I27" s="37">
        <f>H27*E27</f>
        <v>649.9</v>
      </c>
      <c r="J27" s="96"/>
      <c r="K27" s="46">
        <f>J27*E27</f>
        <v>0</v>
      </c>
      <c r="L27" s="194"/>
      <c r="M27" s="37">
        <f t="shared" si="4"/>
        <v>0</v>
      </c>
      <c r="N27" s="96"/>
      <c r="O27" s="32">
        <f t="shared" si="5"/>
        <v>0</v>
      </c>
      <c r="P27" s="28">
        <f t="shared" si="6"/>
        <v>5</v>
      </c>
      <c r="Q27" s="28">
        <f t="shared" si="7"/>
        <v>0</v>
      </c>
    </row>
    <row r="28" spans="1:17" s="7" customFormat="1" x14ac:dyDescent="0.25">
      <c r="A28" s="33">
        <v>16</v>
      </c>
      <c r="B28" s="42" t="s">
        <v>1996</v>
      </c>
      <c r="C28" s="40"/>
      <c r="D28" s="35">
        <f t="shared" si="0"/>
        <v>10</v>
      </c>
      <c r="E28" s="86">
        <v>114.51</v>
      </c>
      <c r="F28" s="200" t="s">
        <v>40</v>
      </c>
      <c r="G28" s="44">
        <f t="shared" si="1"/>
        <v>1145.1000000000001</v>
      </c>
      <c r="H28" s="194">
        <v>5</v>
      </c>
      <c r="I28" s="37">
        <f t="shared" si="2"/>
        <v>572.55000000000007</v>
      </c>
      <c r="J28" s="96"/>
      <c r="K28" s="46">
        <f t="shared" si="3"/>
        <v>0</v>
      </c>
      <c r="L28" s="194">
        <v>5</v>
      </c>
      <c r="M28" s="37">
        <f t="shared" si="4"/>
        <v>572.55000000000007</v>
      </c>
      <c r="N28" s="96"/>
      <c r="O28" s="32">
        <f t="shared" si="5"/>
        <v>0</v>
      </c>
      <c r="P28" s="28">
        <f t="shared" si="6"/>
        <v>10</v>
      </c>
      <c r="Q28" s="28">
        <f t="shared" si="7"/>
        <v>0</v>
      </c>
    </row>
    <row r="29" spans="1:17" s="7" customFormat="1" x14ac:dyDescent="0.25">
      <c r="A29" s="33">
        <v>17</v>
      </c>
      <c r="B29" s="42" t="s">
        <v>193</v>
      </c>
      <c r="C29" s="40"/>
      <c r="D29" s="35">
        <f t="shared" si="0"/>
        <v>2</v>
      </c>
      <c r="E29" s="86">
        <v>47.82</v>
      </c>
      <c r="F29" s="200" t="s">
        <v>101</v>
      </c>
      <c r="G29" s="44">
        <f t="shared" si="1"/>
        <v>95.64</v>
      </c>
      <c r="H29" s="194">
        <v>1</v>
      </c>
      <c r="I29" s="37">
        <f t="shared" si="2"/>
        <v>47.82</v>
      </c>
      <c r="J29" s="96"/>
      <c r="K29" s="46">
        <f t="shared" si="3"/>
        <v>0</v>
      </c>
      <c r="L29" s="194">
        <v>1</v>
      </c>
      <c r="M29" s="37">
        <f t="shared" si="4"/>
        <v>47.82</v>
      </c>
      <c r="N29" s="96"/>
      <c r="O29" s="32">
        <f t="shared" si="5"/>
        <v>0</v>
      </c>
      <c r="P29" s="28">
        <f t="shared" si="6"/>
        <v>2</v>
      </c>
      <c r="Q29" s="28">
        <f t="shared" si="7"/>
        <v>0</v>
      </c>
    </row>
    <row r="30" spans="1:17" s="7" customFormat="1" x14ac:dyDescent="0.25">
      <c r="A30" s="33">
        <v>18</v>
      </c>
      <c r="B30" s="42" t="s">
        <v>601</v>
      </c>
      <c r="C30" s="40"/>
      <c r="D30" s="35">
        <f t="shared" si="0"/>
        <v>1</v>
      </c>
      <c r="E30" s="86">
        <v>20.79</v>
      </c>
      <c r="F30" s="200" t="s">
        <v>45</v>
      </c>
      <c r="G30" s="44">
        <f t="shared" si="1"/>
        <v>20.79</v>
      </c>
      <c r="H30" s="194"/>
      <c r="I30" s="37">
        <f t="shared" si="2"/>
        <v>0</v>
      </c>
      <c r="J30" s="96"/>
      <c r="K30" s="46">
        <f t="shared" si="3"/>
        <v>0</v>
      </c>
      <c r="L30" s="194">
        <v>1</v>
      </c>
      <c r="M30" s="37">
        <f t="shared" si="4"/>
        <v>20.79</v>
      </c>
      <c r="N30" s="96"/>
      <c r="O30" s="32">
        <f t="shared" si="5"/>
        <v>0</v>
      </c>
      <c r="P30" s="28">
        <f t="shared" si="6"/>
        <v>1</v>
      </c>
      <c r="Q30" s="28">
        <f t="shared" si="7"/>
        <v>0</v>
      </c>
    </row>
    <row r="31" spans="1:17" s="7" customFormat="1" x14ac:dyDescent="0.25">
      <c r="A31" s="33">
        <v>19</v>
      </c>
      <c r="B31" s="42" t="s">
        <v>1997</v>
      </c>
      <c r="C31" s="40"/>
      <c r="D31" s="35">
        <f t="shared" si="0"/>
        <v>1</v>
      </c>
      <c r="E31" s="86">
        <v>131.96</v>
      </c>
      <c r="F31" s="200" t="s">
        <v>101</v>
      </c>
      <c r="G31" s="44">
        <f t="shared" si="1"/>
        <v>131.96</v>
      </c>
      <c r="H31" s="194">
        <v>1</v>
      </c>
      <c r="I31" s="37">
        <f t="shared" si="2"/>
        <v>131.96</v>
      </c>
      <c r="J31" s="96"/>
      <c r="K31" s="46">
        <f t="shared" si="3"/>
        <v>0</v>
      </c>
      <c r="L31" s="194"/>
      <c r="M31" s="37">
        <f t="shared" si="4"/>
        <v>0</v>
      </c>
      <c r="N31" s="96"/>
      <c r="O31" s="32">
        <f t="shared" si="5"/>
        <v>0</v>
      </c>
      <c r="P31" s="28">
        <f t="shared" si="6"/>
        <v>1</v>
      </c>
      <c r="Q31" s="28">
        <f t="shared" si="7"/>
        <v>0</v>
      </c>
    </row>
    <row r="32" spans="1:17" s="7" customFormat="1" x14ac:dyDescent="0.25">
      <c r="A32" s="33">
        <v>20</v>
      </c>
      <c r="B32" s="42" t="s">
        <v>602</v>
      </c>
      <c r="C32" s="40"/>
      <c r="D32" s="35">
        <f t="shared" si="0"/>
        <v>4</v>
      </c>
      <c r="E32" s="86">
        <v>101.92</v>
      </c>
      <c r="F32" s="200" t="s">
        <v>101</v>
      </c>
      <c r="G32" s="44">
        <f t="shared" si="1"/>
        <v>407.68</v>
      </c>
      <c r="H32" s="194"/>
      <c r="I32" s="37">
        <f t="shared" si="2"/>
        <v>0</v>
      </c>
      <c r="J32" s="96"/>
      <c r="K32" s="46">
        <f t="shared" si="3"/>
        <v>0</v>
      </c>
      <c r="L32" s="194">
        <v>4</v>
      </c>
      <c r="M32" s="37">
        <f t="shared" si="4"/>
        <v>407.68</v>
      </c>
      <c r="N32" s="96"/>
      <c r="O32" s="32">
        <f t="shared" si="5"/>
        <v>0</v>
      </c>
      <c r="P32" s="28">
        <f t="shared" si="6"/>
        <v>4</v>
      </c>
      <c r="Q32" s="28">
        <f t="shared" si="7"/>
        <v>0</v>
      </c>
    </row>
    <row r="33" spans="1:17" s="7" customFormat="1" x14ac:dyDescent="0.25">
      <c r="A33" s="33">
        <v>21</v>
      </c>
      <c r="B33" s="82" t="s">
        <v>548</v>
      </c>
      <c r="C33" s="40"/>
      <c r="D33" s="35">
        <f t="shared" si="0"/>
        <v>1</v>
      </c>
      <c r="E33" s="86">
        <v>187.2</v>
      </c>
      <c r="F33" s="201" t="s">
        <v>101</v>
      </c>
      <c r="G33" s="44">
        <f t="shared" si="1"/>
        <v>187.2</v>
      </c>
      <c r="H33" s="194">
        <v>1</v>
      </c>
      <c r="I33" s="37">
        <f t="shared" si="2"/>
        <v>187.2</v>
      </c>
      <c r="J33" s="96"/>
      <c r="K33" s="46">
        <f t="shared" si="3"/>
        <v>0</v>
      </c>
      <c r="L33" s="194"/>
      <c r="M33" s="37">
        <f t="shared" si="4"/>
        <v>0</v>
      </c>
      <c r="N33" s="96"/>
      <c r="O33" s="32">
        <f t="shared" si="5"/>
        <v>0</v>
      </c>
      <c r="P33" s="28">
        <f t="shared" si="6"/>
        <v>1</v>
      </c>
      <c r="Q33" s="28">
        <f t="shared" si="7"/>
        <v>0</v>
      </c>
    </row>
    <row r="34" spans="1:17" ht="13.5" thickBot="1" x14ac:dyDescent="0.3">
      <c r="A34" s="63"/>
      <c r="B34" s="64"/>
      <c r="C34" s="65"/>
      <c r="D34" s="66"/>
      <c r="E34" s="67"/>
      <c r="F34" s="68"/>
      <c r="G34" s="69"/>
      <c r="H34" s="70"/>
      <c r="I34" s="71"/>
      <c r="J34" s="72"/>
      <c r="K34" s="69"/>
      <c r="L34" s="70"/>
      <c r="M34" s="71"/>
      <c r="N34" s="97"/>
      <c r="O34" s="73"/>
      <c r="P34" s="28"/>
      <c r="Q34" s="28"/>
    </row>
    <row r="35" spans="1:17" ht="14.25" thickTop="1" thickBot="1" x14ac:dyDescent="0.3">
      <c r="A35" s="74"/>
      <c r="B35" s="81" t="s">
        <v>2007</v>
      </c>
      <c r="C35" s="76"/>
      <c r="D35" s="77"/>
      <c r="E35" s="78"/>
      <c r="F35" s="79"/>
      <c r="G35" s="80">
        <f>SUM(G13:G33)</f>
        <v>6116.764000000001</v>
      </c>
      <c r="H35" s="76"/>
      <c r="I35" s="80">
        <f>SUM(I13:I34)</f>
        <v>4299.5320000000002</v>
      </c>
      <c r="J35" s="78"/>
      <c r="K35" s="80">
        <f>SUM(K13:K34)</f>
        <v>0</v>
      </c>
      <c r="L35" s="76"/>
      <c r="M35" s="80">
        <f>SUM(M13:M34)</f>
        <v>1817.232</v>
      </c>
      <c r="N35" s="98"/>
      <c r="O35" s="80">
        <f>SUM(O13:O34)</f>
        <v>0</v>
      </c>
      <c r="P35" s="28"/>
      <c r="Q35" s="28"/>
    </row>
    <row r="36" spans="1:17" ht="13.5" thickTop="1" x14ac:dyDescent="0.25">
      <c r="A36" s="8" t="s">
        <v>5</v>
      </c>
      <c r="B36" s="9"/>
      <c r="C36" s="237"/>
      <c r="D36" s="9"/>
      <c r="E36" s="9"/>
      <c r="F36" s="17"/>
      <c r="G36" s="22"/>
      <c r="H36" s="237"/>
      <c r="I36" s="22"/>
      <c r="J36" s="237"/>
      <c r="K36" s="22"/>
      <c r="L36" s="26"/>
      <c r="M36" s="23" t="s">
        <v>7</v>
      </c>
      <c r="N36" s="29"/>
      <c r="P36" s="28"/>
      <c r="Q36" s="28"/>
    </row>
    <row r="37" spans="1:17" x14ac:dyDescent="0.25">
      <c r="D37" s="8"/>
      <c r="P37" s="28"/>
      <c r="Q37" s="28"/>
    </row>
    <row r="38" spans="1:17" x14ac:dyDescent="0.25">
      <c r="P38" s="28"/>
      <c r="Q38" s="28"/>
    </row>
    <row r="39" spans="1:17" x14ac:dyDescent="0.25">
      <c r="P39" s="28"/>
      <c r="Q39" s="28"/>
    </row>
    <row r="40" spans="1:17" x14ac:dyDescent="0.25">
      <c r="A40" s="652" t="s">
        <v>1061</v>
      </c>
      <c r="B40" s="652"/>
      <c r="C40" s="235"/>
      <c r="D40" s="653"/>
      <c r="E40" s="653"/>
      <c r="F40" s="653"/>
      <c r="G40" s="20"/>
      <c r="H40" s="653" t="s">
        <v>10</v>
      </c>
      <c r="I40" s="653"/>
      <c r="J40" s="653"/>
      <c r="K40" s="20"/>
      <c r="L40" s="235"/>
      <c r="M40" s="653" t="s">
        <v>25</v>
      </c>
      <c r="N40" s="653"/>
      <c r="O40" s="653"/>
      <c r="P40" s="28"/>
      <c r="Q40" s="28"/>
    </row>
    <row r="41" spans="1:17" x14ac:dyDescent="0.25">
      <c r="A41" s="654" t="s">
        <v>11</v>
      </c>
      <c r="B41" s="654"/>
      <c r="C41" s="236"/>
      <c r="D41" s="655"/>
      <c r="E41" s="655"/>
      <c r="F41" s="655"/>
      <c r="G41" s="24"/>
      <c r="H41" s="655" t="s">
        <v>13</v>
      </c>
      <c r="I41" s="655"/>
      <c r="J41" s="655"/>
      <c r="K41" s="24"/>
      <c r="L41" s="236"/>
      <c r="M41" s="655" t="s">
        <v>26</v>
      </c>
      <c r="N41" s="655"/>
      <c r="O41" s="655"/>
      <c r="P41" s="28"/>
      <c r="Q41" s="28"/>
    </row>
    <row r="44" spans="1:17" ht="15.75" x14ac:dyDescent="0.25">
      <c r="A44" s="683" t="s">
        <v>14</v>
      </c>
      <c r="B44" s="683"/>
      <c r="C44" s="683"/>
      <c r="D44" s="683"/>
      <c r="E44" s="683"/>
      <c r="F44" s="683"/>
      <c r="G44" s="683"/>
      <c r="H44" s="683"/>
      <c r="I44" s="683"/>
      <c r="J44" s="683"/>
      <c r="K44" s="683"/>
      <c r="L44" s="683"/>
      <c r="M44" s="683"/>
      <c r="N44" s="683"/>
      <c r="O44" s="683"/>
    </row>
    <row r="45" spans="1:17" ht="15.75" x14ac:dyDescent="0.25">
      <c r="A45" s="683" t="s">
        <v>1624</v>
      </c>
      <c r="B45" s="683"/>
      <c r="C45" s="683"/>
      <c r="D45" s="683"/>
      <c r="E45" s="683"/>
      <c r="F45" s="683"/>
      <c r="G45" s="683"/>
      <c r="H45" s="683"/>
      <c r="I45" s="683"/>
      <c r="J45" s="683"/>
      <c r="K45" s="683"/>
      <c r="L45" s="683"/>
      <c r="M45" s="683"/>
      <c r="N45" s="683"/>
      <c r="O45" s="683"/>
    </row>
    <row r="46" spans="1:17" x14ac:dyDescent="0.25">
      <c r="A46" s="5"/>
      <c r="B46" s="5"/>
      <c r="C46" s="397"/>
      <c r="D46" s="397"/>
      <c r="E46" s="5"/>
      <c r="F46" s="16"/>
      <c r="G46" s="20"/>
      <c r="H46" s="397"/>
      <c r="I46" s="20"/>
      <c r="J46" s="397"/>
      <c r="K46" s="20"/>
      <c r="L46" s="397"/>
      <c r="M46" s="20"/>
      <c r="N46" s="28"/>
      <c r="O46" s="20"/>
    </row>
    <row r="47" spans="1:17" x14ac:dyDescent="0.25">
      <c r="A47" s="5" t="s">
        <v>0</v>
      </c>
      <c r="B47" s="5"/>
      <c r="C47" s="673" t="s">
        <v>1</v>
      </c>
      <c r="D47" s="673"/>
      <c r="E47" s="673"/>
      <c r="F47" s="652"/>
      <c r="G47" s="652"/>
      <c r="H47" s="652"/>
      <c r="I47" s="652"/>
      <c r="J47" s="397"/>
      <c r="K47" s="20"/>
      <c r="L47" s="397"/>
      <c r="M47" s="20"/>
      <c r="N47" s="28"/>
      <c r="O47" s="20"/>
    </row>
    <row r="48" spans="1:17" x14ac:dyDescent="0.25">
      <c r="A48" s="5" t="s">
        <v>16</v>
      </c>
      <c r="B48" s="5"/>
      <c r="C48" s="672"/>
      <c r="D48" s="672"/>
      <c r="E48" s="672"/>
      <c r="F48" s="17"/>
      <c r="G48" s="21"/>
      <c r="H48" s="396"/>
      <c r="I48" s="21"/>
      <c r="J48" s="397"/>
      <c r="K48" s="20"/>
      <c r="L48" s="397"/>
      <c r="M48" s="20"/>
      <c r="N48" s="28"/>
      <c r="O48" s="20"/>
    </row>
    <row r="49" spans="1:15" x14ac:dyDescent="0.25">
      <c r="A49" s="5" t="s">
        <v>17</v>
      </c>
      <c r="B49" s="5"/>
      <c r="C49" s="672" t="s">
        <v>600</v>
      </c>
      <c r="D49" s="672"/>
      <c r="E49" s="672"/>
      <c r="F49" s="17"/>
      <c r="G49" s="21"/>
      <c r="H49" s="396"/>
      <c r="I49" s="21"/>
      <c r="J49" s="397"/>
      <c r="K49" s="20"/>
      <c r="L49" s="397"/>
      <c r="M49" s="20"/>
      <c r="N49" s="28"/>
      <c r="O49" s="20"/>
    </row>
    <row r="50" spans="1:15" x14ac:dyDescent="0.25">
      <c r="A50" s="5" t="s">
        <v>18</v>
      </c>
      <c r="B50" s="5"/>
      <c r="C50" s="673"/>
      <c r="D50" s="673"/>
      <c r="E50" s="673"/>
      <c r="F50" s="17"/>
      <c r="G50" s="21"/>
      <c r="H50" s="396"/>
      <c r="I50" s="21"/>
      <c r="J50" s="397"/>
      <c r="K50" s="20"/>
      <c r="L50" s="397"/>
      <c r="M50" s="20"/>
      <c r="N50" s="28"/>
      <c r="O50" s="20"/>
    </row>
    <row r="51" spans="1:15" ht="13.5" thickBot="1" x14ac:dyDescent="0.3">
      <c r="A51" s="5"/>
      <c r="B51" s="5"/>
      <c r="C51" s="396"/>
      <c r="D51" s="396"/>
      <c r="E51" s="396"/>
      <c r="F51" s="17"/>
      <c r="G51" s="21"/>
      <c r="H51" s="396"/>
      <c r="I51" s="21"/>
      <c r="J51" s="397"/>
      <c r="K51" s="20"/>
      <c r="L51" s="397"/>
      <c r="M51" s="20"/>
      <c r="N51" s="28"/>
      <c r="O51" s="20"/>
    </row>
    <row r="52" spans="1:15" ht="13.5" thickTop="1" x14ac:dyDescent="0.25">
      <c r="A52" s="674" t="s">
        <v>2</v>
      </c>
      <c r="B52" s="677" t="s">
        <v>19</v>
      </c>
      <c r="C52" s="680" t="s">
        <v>20</v>
      </c>
      <c r="D52" s="680"/>
      <c r="E52" s="681" t="s">
        <v>23</v>
      </c>
      <c r="F52" s="680"/>
      <c r="G52" s="682"/>
      <c r="H52" s="656" t="s">
        <v>24</v>
      </c>
      <c r="I52" s="656"/>
      <c r="J52" s="656"/>
      <c r="K52" s="656"/>
      <c r="L52" s="656"/>
      <c r="M52" s="656"/>
      <c r="N52" s="656"/>
      <c r="O52" s="657"/>
    </row>
    <row r="53" spans="1:15" x14ac:dyDescent="0.25">
      <c r="A53" s="675"/>
      <c r="B53" s="678"/>
      <c r="C53" s="38" t="s">
        <v>20</v>
      </c>
      <c r="D53" s="34" t="s">
        <v>22</v>
      </c>
      <c r="E53" s="658" t="s">
        <v>3</v>
      </c>
      <c r="F53" s="659"/>
      <c r="G53" s="662" t="s">
        <v>4</v>
      </c>
      <c r="H53" s="664">
        <v>1</v>
      </c>
      <c r="I53" s="664"/>
      <c r="J53" s="666">
        <v>2</v>
      </c>
      <c r="K53" s="667"/>
      <c r="L53" s="664">
        <v>3</v>
      </c>
      <c r="M53" s="664"/>
      <c r="N53" s="666">
        <v>4</v>
      </c>
      <c r="O53" s="670"/>
    </row>
    <row r="54" spans="1:15" ht="13.5" thickBot="1" x14ac:dyDescent="0.3">
      <c r="A54" s="676"/>
      <c r="B54" s="679"/>
      <c r="C54" s="395" t="s">
        <v>21</v>
      </c>
      <c r="D54" s="60"/>
      <c r="E54" s="660"/>
      <c r="F54" s="661"/>
      <c r="G54" s="663"/>
      <c r="H54" s="665"/>
      <c r="I54" s="665"/>
      <c r="J54" s="668"/>
      <c r="K54" s="669"/>
      <c r="L54" s="665"/>
      <c r="M54" s="665"/>
      <c r="N54" s="668"/>
      <c r="O54" s="671"/>
    </row>
    <row r="55" spans="1:15" x14ac:dyDescent="0.25">
      <c r="A55" s="48"/>
      <c r="B55" s="414" t="s">
        <v>2008</v>
      </c>
      <c r="C55" s="50"/>
      <c r="D55" s="51"/>
      <c r="E55" s="52"/>
      <c r="F55" s="53"/>
      <c r="G55" s="415">
        <f>G35</f>
        <v>6116.764000000001</v>
      </c>
      <c r="H55" s="50"/>
      <c r="I55" s="416">
        <v>7051</v>
      </c>
      <c r="J55" s="56"/>
      <c r="K55" s="57"/>
      <c r="L55" s="50"/>
      <c r="M55" s="416">
        <v>4121</v>
      </c>
      <c r="N55" s="95"/>
      <c r="O55" s="58"/>
    </row>
    <row r="56" spans="1:15" x14ac:dyDescent="0.25">
      <c r="A56" s="33"/>
      <c r="B56" s="42"/>
      <c r="C56" s="39"/>
      <c r="D56" s="35"/>
      <c r="E56" s="108"/>
      <c r="F56" s="200"/>
      <c r="G56" s="44"/>
      <c r="H56" s="194"/>
      <c r="I56" s="37"/>
      <c r="J56" s="96"/>
      <c r="K56" s="46"/>
      <c r="L56" s="194"/>
      <c r="M56" s="37"/>
      <c r="N56" s="96"/>
      <c r="O56" s="32"/>
    </row>
    <row r="57" spans="1:15" x14ac:dyDescent="0.25">
      <c r="A57" s="33"/>
      <c r="B57" s="42" t="s">
        <v>603</v>
      </c>
      <c r="C57" s="40"/>
      <c r="D57" s="35">
        <f>H57+J57+L57+N57</f>
        <v>1</v>
      </c>
      <c r="E57" s="86">
        <v>130</v>
      </c>
      <c r="F57" s="200" t="s">
        <v>101</v>
      </c>
      <c r="G57" s="44">
        <f>E57*D57</f>
        <v>130</v>
      </c>
      <c r="H57" s="194">
        <v>1</v>
      </c>
      <c r="I57" s="37">
        <f t="shared" ref="I57:I70" si="8">H57*E57</f>
        <v>130</v>
      </c>
      <c r="J57" s="96"/>
      <c r="K57" s="46">
        <f>J57*E57</f>
        <v>0</v>
      </c>
      <c r="L57" s="194"/>
      <c r="M57" s="37">
        <f t="shared" ref="M57:M70" si="9">L57*E57</f>
        <v>0</v>
      </c>
      <c r="N57" s="96"/>
      <c r="O57" s="32">
        <f>N57*E57</f>
        <v>0</v>
      </c>
    </row>
    <row r="58" spans="1:15" x14ac:dyDescent="0.25">
      <c r="A58" s="33"/>
      <c r="B58" s="42" t="s">
        <v>172</v>
      </c>
      <c r="C58" s="40"/>
      <c r="D58" s="35">
        <f t="shared" ref="D58:D70" si="10">H58+J58+L58+N58</f>
        <v>2</v>
      </c>
      <c r="E58" s="86">
        <v>82.16</v>
      </c>
      <c r="F58" s="200" t="s">
        <v>101</v>
      </c>
      <c r="G58" s="44">
        <f t="shared" ref="G58:G70" si="11">E58*D58</f>
        <v>164.32</v>
      </c>
      <c r="H58" s="194">
        <v>2</v>
      </c>
      <c r="I58" s="37">
        <f t="shared" si="8"/>
        <v>164.32</v>
      </c>
      <c r="J58" s="96"/>
      <c r="K58" s="46">
        <f>J58*E58</f>
        <v>0</v>
      </c>
      <c r="L58" s="194"/>
      <c r="M58" s="37">
        <f t="shared" si="9"/>
        <v>0</v>
      </c>
      <c r="N58" s="96"/>
      <c r="O58" s="32">
        <f>N58*E58</f>
        <v>0</v>
      </c>
    </row>
    <row r="59" spans="1:15" x14ac:dyDescent="0.25">
      <c r="A59" s="33"/>
      <c r="B59" s="42" t="s">
        <v>69</v>
      </c>
      <c r="C59" s="40"/>
      <c r="D59" s="35">
        <f t="shared" si="10"/>
        <v>4</v>
      </c>
      <c r="E59" s="86">
        <v>20.68</v>
      </c>
      <c r="F59" s="200" t="s">
        <v>45</v>
      </c>
      <c r="G59" s="44">
        <f t="shared" si="11"/>
        <v>82.72</v>
      </c>
      <c r="H59" s="194">
        <v>2</v>
      </c>
      <c r="I59" s="37">
        <f t="shared" si="8"/>
        <v>41.36</v>
      </c>
      <c r="J59" s="96"/>
      <c r="K59" s="46"/>
      <c r="L59" s="194">
        <v>2</v>
      </c>
      <c r="M59" s="37">
        <f t="shared" si="9"/>
        <v>41.36</v>
      </c>
      <c r="N59" s="96"/>
      <c r="O59" s="32"/>
    </row>
    <row r="60" spans="1:15" x14ac:dyDescent="0.25">
      <c r="A60" s="33"/>
      <c r="B60" s="42" t="s">
        <v>550</v>
      </c>
      <c r="C60" s="40"/>
      <c r="D60" s="35">
        <f t="shared" si="10"/>
        <v>5</v>
      </c>
      <c r="E60" s="86">
        <v>18.2</v>
      </c>
      <c r="F60" s="200" t="s">
        <v>105</v>
      </c>
      <c r="G60" s="44">
        <f t="shared" si="11"/>
        <v>91</v>
      </c>
      <c r="H60" s="194">
        <v>3</v>
      </c>
      <c r="I60" s="37">
        <f t="shared" si="8"/>
        <v>54.599999999999994</v>
      </c>
      <c r="J60" s="96"/>
      <c r="K60" s="46">
        <f t="shared" ref="K60:K70" si="12">J60*E60</f>
        <v>0</v>
      </c>
      <c r="L60" s="194">
        <v>2</v>
      </c>
      <c r="M60" s="37">
        <f t="shared" si="9"/>
        <v>36.4</v>
      </c>
      <c r="N60" s="96"/>
      <c r="O60" s="32">
        <f t="shared" ref="O60:O70" si="13">N60*E60</f>
        <v>0</v>
      </c>
    </row>
    <row r="61" spans="1:15" x14ac:dyDescent="0.25">
      <c r="A61" s="33"/>
      <c r="B61" s="41" t="s">
        <v>630</v>
      </c>
      <c r="C61" s="39"/>
      <c r="D61" s="35">
        <f t="shared" si="10"/>
        <v>6</v>
      </c>
      <c r="E61" s="108">
        <v>10.9</v>
      </c>
      <c r="F61" s="200" t="s">
        <v>105</v>
      </c>
      <c r="G61" s="44">
        <f t="shared" si="11"/>
        <v>65.400000000000006</v>
      </c>
      <c r="H61" s="194">
        <v>3</v>
      </c>
      <c r="I61" s="37">
        <f t="shared" si="8"/>
        <v>32.700000000000003</v>
      </c>
      <c r="J61" s="96"/>
      <c r="K61" s="46">
        <f t="shared" si="12"/>
        <v>0</v>
      </c>
      <c r="L61" s="194">
        <v>3</v>
      </c>
      <c r="M61" s="37">
        <f t="shared" si="9"/>
        <v>32.700000000000003</v>
      </c>
      <c r="N61" s="96"/>
      <c r="O61" s="32">
        <f t="shared" si="13"/>
        <v>0</v>
      </c>
    </row>
    <row r="62" spans="1:15" x14ac:dyDescent="0.25">
      <c r="A62" s="33"/>
      <c r="B62" s="42" t="s">
        <v>1998</v>
      </c>
      <c r="C62" s="40"/>
      <c r="D62" s="35">
        <f t="shared" si="10"/>
        <v>5</v>
      </c>
      <c r="E62" s="86">
        <v>64.52</v>
      </c>
      <c r="F62" s="200" t="s">
        <v>196</v>
      </c>
      <c r="G62" s="44">
        <f t="shared" si="11"/>
        <v>322.59999999999997</v>
      </c>
      <c r="H62" s="194">
        <v>3</v>
      </c>
      <c r="I62" s="37">
        <f t="shared" si="8"/>
        <v>193.56</v>
      </c>
      <c r="J62" s="96"/>
      <c r="K62" s="46">
        <f t="shared" si="12"/>
        <v>0</v>
      </c>
      <c r="L62" s="194">
        <v>2</v>
      </c>
      <c r="M62" s="37">
        <f t="shared" si="9"/>
        <v>129.04</v>
      </c>
      <c r="N62" s="96"/>
      <c r="O62" s="32">
        <f t="shared" si="13"/>
        <v>0</v>
      </c>
    </row>
    <row r="63" spans="1:15" x14ac:dyDescent="0.25">
      <c r="A63" s="33"/>
      <c r="B63" s="42" t="s">
        <v>1999</v>
      </c>
      <c r="C63" s="40"/>
      <c r="D63" s="35">
        <f t="shared" si="10"/>
        <v>1</v>
      </c>
      <c r="E63" s="86">
        <v>135.19999999999999</v>
      </c>
      <c r="F63" s="200" t="s">
        <v>101</v>
      </c>
      <c r="G63" s="44">
        <f t="shared" si="11"/>
        <v>135.19999999999999</v>
      </c>
      <c r="H63" s="194">
        <v>1</v>
      </c>
      <c r="I63" s="37">
        <f t="shared" si="8"/>
        <v>135.19999999999999</v>
      </c>
      <c r="J63" s="96"/>
      <c r="K63" s="46">
        <f t="shared" si="12"/>
        <v>0</v>
      </c>
      <c r="L63" s="194"/>
      <c r="M63" s="37">
        <f t="shared" si="9"/>
        <v>0</v>
      </c>
      <c r="N63" s="96"/>
      <c r="O63" s="32">
        <f t="shared" si="13"/>
        <v>0</v>
      </c>
    </row>
    <row r="64" spans="1:15" x14ac:dyDescent="0.25">
      <c r="A64" s="33"/>
      <c r="B64" s="42" t="s">
        <v>2000</v>
      </c>
      <c r="C64" s="40"/>
      <c r="D64" s="35">
        <f t="shared" si="10"/>
        <v>2</v>
      </c>
      <c r="E64" s="86"/>
      <c r="F64" s="200" t="s">
        <v>101</v>
      </c>
      <c r="G64" s="44">
        <f t="shared" si="11"/>
        <v>0</v>
      </c>
      <c r="H64" s="194">
        <v>2</v>
      </c>
      <c r="I64" s="37">
        <f t="shared" si="8"/>
        <v>0</v>
      </c>
      <c r="J64" s="96"/>
      <c r="K64" s="46">
        <f t="shared" si="12"/>
        <v>0</v>
      </c>
      <c r="L64" s="194"/>
      <c r="M64" s="37">
        <f t="shared" si="9"/>
        <v>0</v>
      </c>
      <c r="N64" s="96"/>
      <c r="O64" s="32">
        <f t="shared" si="13"/>
        <v>0</v>
      </c>
    </row>
    <row r="65" spans="1:15" x14ac:dyDescent="0.25">
      <c r="A65" s="33"/>
      <c r="B65" s="42" t="s">
        <v>157</v>
      </c>
      <c r="C65" s="40"/>
      <c r="D65" s="35">
        <f t="shared" si="10"/>
        <v>10</v>
      </c>
      <c r="E65" s="86">
        <v>12.41</v>
      </c>
      <c r="F65" s="200" t="s">
        <v>101</v>
      </c>
      <c r="G65" s="44">
        <f t="shared" si="11"/>
        <v>124.1</v>
      </c>
      <c r="H65" s="194">
        <v>5</v>
      </c>
      <c r="I65" s="37">
        <f t="shared" si="8"/>
        <v>62.05</v>
      </c>
      <c r="J65" s="96"/>
      <c r="K65" s="46">
        <f t="shared" si="12"/>
        <v>0</v>
      </c>
      <c r="L65" s="194">
        <v>5</v>
      </c>
      <c r="M65" s="37">
        <f t="shared" si="9"/>
        <v>62.05</v>
      </c>
      <c r="N65" s="96"/>
      <c r="O65" s="32">
        <f t="shared" si="13"/>
        <v>0</v>
      </c>
    </row>
    <row r="66" spans="1:15" x14ac:dyDescent="0.25">
      <c r="A66" s="33"/>
      <c r="B66" s="42" t="s">
        <v>2001</v>
      </c>
      <c r="C66" s="40"/>
      <c r="D66" s="35">
        <f t="shared" si="10"/>
        <v>10</v>
      </c>
      <c r="E66" s="86">
        <v>259.2</v>
      </c>
      <c r="F66" s="200" t="s">
        <v>57</v>
      </c>
      <c r="G66" s="44">
        <f t="shared" si="11"/>
        <v>2592</v>
      </c>
      <c r="H66" s="194">
        <v>5</v>
      </c>
      <c r="I66" s="37">
        <f t="shared" si="8"/>
        <v>1296</v>
      </c>
      <c r="J66" s="96"/>
      <c r="K66" s="46">
        <f t="shared" si="12"/>
        <v>0</v>
      </c>
      <c r="L66" s="194">
        <v>5</v>
      </c>
      <c r="M66" s="37">
        <f t="shared" si="9"/>
        <v>1296</v>
      </c>
      <c r="N66" s="96"/>
      <c r="O66" s="32">
        <f t="shared" si="13"/>
        <v>0</v>
      </c>
    </row>
    <row r="67" spans="1:15" x14ac:dyDescent="0.25">
      <c r="A67" s="33"/>
      <c r="B67" s="42" t="s">
        <v>2002</v>
      </c>
      <c r="C67" s="40"/>
      <c r="D67" s="35">
        <f t="shared" si="10"/>
        <v>6</v>
      </c>
      <c r="E67" s="86">
        <v>259.2</v>
      </c>
      <c r="F67" s="200" t="s">
        <v>57</v>
      </c>
      <c r="G67" s="44">
        <f t="shared" si="11"/>
        <v>1555.1999999999998</v>
      </c>
      <c r="H67" s="194">
        <v>3</v>
      </c>
      <c r="I67" s="37">
        <f t="shared" si="8"/>
        <v>777.59999999999991</v>
      </c>
      <c r="J67" s="96"/>
      <c r="K67" s="46">
        <f t="shared" si="12"/>
        <v>0</v>
      </c>
      <c r="L67" s="194">
        <v>3</v>
      </c>
      <c r="M67" s="37">
        <f t="shared" si="9"/>
        <v>777.59999999999991</v>
      </c>
      <c r="N67" s="96"/>
      <c r="O67" s="32">
        <f t="shared" si="13"/>
        <v>0</v>
      </c>
    </row>
    <row r="68" spans="1:15" x14ac:dyDescent="0.25">
      <c r="A68" s="33"/>
      <c r="B68" s="42" t="s">
        <v>2003</v>
      </c>
      <c r="C68" s="40"/>
      <c r="D68" s="35">
        <f t="shared" si="10"/>
        <v>6</v>
      </c>
      <c r="E68" s="86">
        <v>259.2</v>
      </c>
      <c r="F68" s="200" t="s">
        <v>57</v>
      </c>
      <c r="G68" s="44">
        <f t="shared" si="11"/>
        <v>1555.1999999999998</v>
      </c>
      <c r="H68" s="194">
        <v>3</v>
      </c>
      <c r="I68" s="37">
        <f t="shared" si="8"/>
        <v>777.59999999999991</v>
      </c>
      <c r="J68" s="96"/>
      <c r="K68" s="46">
        <f t="shared" si="12"/>
        <v>0</v>
      </c>
      <c r="L68" s="194">
        <v>3</v>
      </c>
      <c r="M68" s="37">
        <f t="shared" si="9"/>
        <v>777.59999999999991</v>
      </c>
      <c r="N68" s="96"/>
      <c r="O68" s="32">
        <f t="shared" si="13"/>
        <v>0</v>
      </c>
    </row>
    <row r="69" spans="1:15" x14ac:dyDescent="0.25">
      <c r="A69" s="33"/>
      <c r="B69" s="42" t="s">
        <v>2004</v>
      </c>
      <c r="C69" s="40"/>
      <c r="D69" s="35">
        <f t="shared" si="10"/>
        <v>6</v>
      </c>
      <c r="E69" s="86">
        <v>259.2</v>
      </c>
      <c r="F69" s="200" t="s">
        <v>57</v>
      </c>
      <c r="G69" s="44">
        <f t="shared" si="11"/>
        <v>1555.1999999999998</v>
      </c>
      <c r="H69" s="194">
        <v>3</v>
      </c>
      <c r="I69" s="37">
        <f t="shared" si="8"/>
        <v>777.59999999999991</v>
      </c>
      <c r="J69" s="96"/>
      <c r="K69" s="46">
        <f t="shared" si="12"/>
        <v>0</v>
      </c>
      <c r="L69" s="194">
        <v>3</v>
      </c>
      <c r="M69" s="37">
        <f t="shared" si="9"/>
        <v>777.59999999999991</v>
      </c>
      <c r="N69" s="96"/>
      <c r="O69" s="32">
        <f t="shared" si="13"/>
        <v>0</v>
      </c>
    </row>
    <row r="70" spans="1:15" x14ac:dyDescent="0.25">
      <c r="A70" s="33"/>
      <c r="B70" s="42" t="s">
        <v>2005</v>
      </c>
      <c r="C70" s="40"/>
      <c r="D70" s="35">
        <f t="shared" si="10"/>
        <v>1</v>
      </c>
      <c r="E70" s="86">
        <v>7000</v>
      </c>
      <c r="F70" s="200"/>
      <c r="G70" s="44">
        <f t="shared" si="11"/>
        <v>7000</v>
      </c>
      <c r="H70" s="194">
        <v>1</v>
      </c>
      <c r="I70" s="37">
        <f t="shared" si="8"/>
        <v>7000</v>
      </c>
      <c r="J70" s="96"/>
      <c r="K70" s="46">
        <f t="shared" si="12"/>
        <v>0</v>
      </c>
      <c r="L70" s="194"/>
      <c r="M70" s="37">
        <f t="shared" si="9"/>
        <v>0</v>
      </c>
      <c r="N70" s="96"/>
      <c r="O70" s="32">
        <f t="shared" si="13"/>
        <v>0</v>
      </c>
    </row>
    <row r="71" spans="1:15" x14ac:dyDescent="0.25">
      <c r="A71" s="33"/>
      <c r="B71" s="42"/>
      <c r="C71" s="40"/>
      <c r="D71" s="35"/>
      <c r="E71" s="86"/>
      <c r="F71" s="200"/>
      <c r="G71" s="44"/>
      <c r="H71" s="194"/>
      <c r="I71" s="37"/>
      <c r="J71" s="96"/>
      <c r="K71" s="46"/>
      <c r="L71" s="194"/>
      <c r="M71" s="37"/>
      <c r="N71" s="96"/>
      <c r="O71" s="32"/>
    </row>
    <row r="72" spans="1:15" x14ac:dyDescent="0.25">
      <c r="A72" s="33"/>
      <c r="B72" s="42"/>
      <c r="C72" s="40"/>
      <c r="D72" s="35"/>
      <c r="E72" s="86"/>
      <c r="F72" s="200"/>
      <c r="G72" s="44"/>
      <c r="H72" s="194"/>
      <c r="I72" s="37"/>
      <c r="J72" s="96"/>
      <c r="K72" s="46"/>
      <c r="L72" s="194"/>
      <c r="M72" s="37"/>
      <c r="N72" s="96"/>
      <c r="O72" s="32"/>
    </row>
    <row r="73" spans="1:15" x14ac:dyDescent="0.25">
      <c r="A73" s="33"/>
      <c r="B73" s="42"/>
      <c r="C73" s="40"/>
      <c r="D73" s="35"/>
      <c r="E73" s="86"/>
      <c r="F73" s="200"/>
      <c r="G73" s="44"/>
      <c r="H73" s="194"/>
      <c r="I73" s="37"/>
      <c r="J73" s="96"/>
      <c r="K73" s="46"/>
      <c r="L73" s="194"/>
      <c r="M73" s="37"/>
      <c r="N73" s="96"/>
      <c r="O73" s="32"/>
    </row>
    <row r="74" spans="1:15" x14ac:dyDescent="0.25">
      <c r="A74" s="33"/>
      <c r="B74" s="42"/>
      <c r="C74" s="40"/>
      <c r="D74" s="35"/>
      <c r="E74" s="86"/>
      <c r="F74" s="200"/>
      <c r="G74" s="44"/>
      <c r="H74" s="194"/>
      <c r="I74" s="37"/>
      <c r="J74" s="96"/>
      <c r="K74" s="46"/>
      <c r="L74" s="194"/>
      <c r="M74" s="37"/>
      <c r="N74" s="96"/>
      <c r="O74" s="32"/>
    </row>
    <row r="75" spans="1:15" x14ac:dyDescent="0.25">
      <c r="A75" s="33"/>
      <c r="B75" s="82"/>
      <c r="C75" s="40"/>
      <c r="D75" s="35"/>
      <c r="E75" s="86"/>
      <c r="F75" s="201"/>
      <c r="G75" s="44"/>
      <c r="H75" s="194"/>
      <c r="I75" s="37"/>
      <c r="J75" s="96"/>
      <c r="K75" s="46"/>
      <c r="L75" s="194"/>
      <c r="M75" s="37"/>
      <c r="N75" s="96"/>
      <c r="O75" s="32"/>
    </row>
    <row r="76" spans="1:15" ht="13.5" thickBot="1" x14ac:dyDescent="0.3">
      <c r="A76" s="63"/>
      <c r="B76" s="64"/>
      <c r="C76" s="65"/>
      <c r="D76" s="66"/>
      <c r="E76" s="67"/>
      <c r="F76" s="68"/>
      <c r="G76" s="69"/>
      <c r="H76" s="70"/>
      <c r="I76" s="71"/>
      <c r="J76" s="72"/>
      <c r="K76" s="69"/>
      <c r="L76" s="70"/>
      <c r="M76" s="71"/>
      <c r="N76" s="97"/>
      <c r="O76" s="73"/>
    </row>
    <row r="77" spans="1:15" ht="14.25" thickTop="1" thickBot="1" x14ac:dyDescent="0.3">
      <c r="A77" s="74"/>
      <c r="B77" s="81" t="s">
        <v>77</v>
      </c>
      <c r="C77" s="76"/>
      <c r="D77" s="77"/>
      <c r="E77" s="78"/>
      <c r="F77" s="79"/>
      <c r="G77" s="80">
        <f>SUM(G55,G57:G70)</f>
        <v>21489.704000000002</v>
      </c>
      <c r="H77" s="76"/>
      <c r="I77" s="80">
        <f>SUM(I35,I57:I70)</f>
        <v>15742.122000000001</v>
      </c>
      <c r="J77" s="78"/>
      <c r="K77" s="80">
        <f>SUM(K56:K76)</f>
        <v>0</v>
      </c>
      <c r="L77" s="76"/>
      <c r="M77" s="80">
        <f>SUM(M35,M57:M70)</f>
        <v>5747.5820000000003</v>
      </c>
      <c r="N77" s="98"/>
      <c r="O77" s="80">
        <f>SUM(O56:O76)</f>
        <v>0</v>
      </c>
    </row>
    <row r="78" spans="1:15" ht="13.5" thickTop="1" x14ac:dyDescent="0.25">
      <c r="A78" s="8" t="s">
        <v>5</v>
      </c>
      <c r="B78" s="9"/>
      <c r="C78" s="396"/>
      <c r="D78" s="9" t="s">
        <v>6</v>
      </c>
      <c r="E78" s="9"/>
      <c r="F78" s="17"/>
      <c r="G78" s="22"/>
      <c r="H78" s="396"/>
      <c r="I78" s="22"/>
      <c r="J78" s="396"/>
      <c r="K78" s="22"/>
      <c r="L78" s="26"/>
      <c r="M78" s="23" t="s">
        <v>7</v>
      </c>
      <c r="N78" s="29"/>
    </row>
    <row r="79" spans="1:15" x14ac:dyDescent="0.25">
      <c r="D79" s="8" t="s">
        <v>8</v>
      </c>
    </row>
    <row r="82" spans="1:15" x14ac:dyDescent="0.25">
      <c r="A82" s="652" t="s">
        <v>1061</v>
      </c>
      <c r="B82" s="652"/>
      <c r="C82" s="397"/>
      <c r="D82" s="653" t="s">
        <v>9</v>
      </c>
      <c r="E82" s="653"/>
      <c r="F82" s="653"/>
      <c r="G82" s="20"/>
      <c r="H82" s="653" t="s">
        <v>10</v>
      </c>
      <c r="I82" s="653"/>
      <c r="J82" s="653"/>
      <c r="K82" s="20"/>
      <c r="L82" s="397"/>
      <c r="M82" s="653" t="s">
        <v>25</v>
      </c>
      <c r="N82" s="653"/>
      <c r="O82" s="653"/>
    </row>
    <row r="83" spans="1:15" x14ac:dyDescent="0.25">
      <c r="A83" s="654" t="s">
        <v>11</v>
      </c>
      <c r="B83" s="654"/>
      <c r="C83" s="398"/>
      <c r="D83" s="655" t="s">
        <v>12</v>
      </c>
      <c r="E83" s="655"/>
      <c r="F83" s="655"/>
      <c r="G83" s="24"/>
      <c r="H83" s="655" t="s">
        <v>13</v>
      </c>
      <c r="I83" s="655"/>
      <c r="J83" s="655"/>
      <c r="K83" s="24"/>
      <c r="L83" s="398"/>
      <c r="M83" s="655" t="s">
        <v>26</v>
      </c>
      <c r="N83" s="655"/>
      <c r="O83" s="655"/>
    </row>
  </sheetData>
  <mergeCells count="52">
    <mergeCell ref="A82:B82"/>
    <mergeCell ref="D82:F82"/>
    <mergeCell ref="H82:J82"/>
    <mergeCell ref="M82:O82"/>
    <mergeCell ref="A83:B83"/>
    <mergeCell ref="D83:F83"/>
    <mergeCell ref="H83:J83"/>
    <mergeCell ref="M83:O83"/>
    <mergeCell ref="H52:O52"/>
    <mergeCell ref="E53:F54"/>
    <mergeCell ref="G53:G54"/>
    <mergeCell ref="H53:I54"/>
    <mergeCell ref="J53:K54"/>
    <mergeCell ref="L53:M54"/>
    <mergeCell ref="N53:O54"/>
    <mergeCell ref="C49:E49"/>
    <mergeCell ref="C50:E50"/>
    <mergeCell ref="A52:A54"/>
    <mergeCell ref="B52:B54"/>
    <mergeCell ref="C52:D52"/>
    <mergeCell ref="E52:G52"/>
    <mergeCell ref="A44:O44"/>
    <mergeCell ref="A45:O45"/>
    <mergeCell ref="C47:E47"/>
    <mergeCell ref="F47:I47"/>
    <mergeCell ref="C48:E48"/>
    <mergeCell ref="A41:B41"/>
    <mergeCell ref="D41:F41"/>
    <mergeCell ref="H41:J41"/>
    <mergeCell ref="M41:O41"/>
    <mergeCell ref="A40:B40"/>
    <mergeCell ref="D40:F40"/>
    <mergeCell ref="H40:J40"/>
    <mergeCell ref="M40:O40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L10:M11"/>
    <mergeCell ref="N10:O11"/>
    <mergeCell ref="C6:E6"/>
    <mergeCell ref="A1:O1"/>
    <mergeCell ref="A2:O2"/>
    <mergeCell ref="C4:E4"/>
    <mergeCell ref="F4:I4"/>
    <mergeCell ref="C5:E5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44"/>
  <sheetViews>
    <sheetView showWhiteSpace="0" view="pageLayout" zoomScale="85" zoomScaleNormal="100" zoomScalePageLayoutView="85" workbookViewId="0">
      <selection activeCell="A2" sqref="A2:O2"/>
    </sheetView>
  </sheetViews>
  <sheetFormatPr defaultColWidth="9.140625" defaultRowHeight="12.75" x14ac:dyDescent="0.25"/>
  <cols>
    <col min="1" max="1" width="5.42578125" style="8" customWidth="1"/>
    <col min="2" max="2" width="31.28515625" style="8" customWidth="1"/>
    <col min="3" max="4" width="8.85546875" style="4" customWidth="1"/>
    <col min="5" max="5" width="9" style="8" customWidth="1"/>
    <col min="6" max="6" width="9" style="19" customWidth="1"/>
    <col min="7" max="7" width="12.42578125" style="23" customWidth="1"/>
    <col min="8" max="8" width="6.42578125" style="4" customWidth="1"/>
    <col min="9" max="9" width="11.5703125" style="23" customWidth="1"/>
    <col min="10" max="10" width="6.42578125" style="4" customWidth="1"/>
    <col min="11" max="11" width="11.5703125" style="23" customWidth="1"/>
    <col min="12" max="12" width="6.42578125" style="4" customWidth="1"/>
    <col min="13" max="13" width="11.5703125" style="23" customWidth="1"/>
    <col min="14" max="14" width="6.42578125" style="31" customWidth="1"/>
    <col min="15" max="15" width="11.5703125" style="23" customWidth="1"/>
    <col min="16" max="16" width="6.140625" style="31" customWidth="1"/>
    <col min="17" max="17" width="5.85546875" style="31" customWidth="1"/>
    <col min="18" max="16384" width="9.140625" style="8"/>
  </cols>
  <sheetData>
    <row r="1" spans="1:17" s="5" customFormat="1" ht="15.75" x14ac:dyDescent="0.25">
      <c r="A1" s="683" t="s">
        <v>14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28"/>
      <c r="Q1" s="28"/>
    </row>
    <row r="2" spans="1:17" s="5" customFormat="1" ht="15.75" x14ac:dyDescent="0.25">
      <c r="A2" s="683" t="s">
        <v>1624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28"/>
      <c r="Q2" s="28"/>
    </row>
    <row r="3" spans="1:17" s="5" customFormat="1" x14ac:dyDescent="0.25">
      <c r="C3" s="195"/>
      <c r="D3" s="195"/>
      <c r="F3" s="16"/>
      <c r="G3" s="20"/>
      <c r="H3" s="195"/>
      <c r="I3" s="20"/>
      <c r="J3" s="195"/>
      <c r="K3" s="20"/>
      <c r="L3" s="195"/>
      <c r="M3" s="20"/>
      <c r="N3" s="28"/>
      <c r="O3" s="20"/>
      <c r="P3" s="28"/>
      <c r="Q3" s="28"/>
    </row>
    <row r="4" spans="1:17" s="5" customFormat="1" x14ac:dyDescent="0.25">
      <c r="A4" s="5" t="s">
        <v>0</v>
      </c>
      <c r="C4" s="673" t="s">
        <v>1</v>
      </c>
      <c r="D4" s="673"/>
      <c r="E4" s="673"/>
      <c r="F4" s="652"/>
      <c r="G4" s="652"/>
      <c r="H4" s="652"/>
      <c r="I4" s="652"/>
      <c r="J4" s="195"/>
      <c r="K4" s="20"/>
      <c r="L4" s="195"/>
      <c r="M4" s="20"/>
      <c r="N4" s="28"/>
      <c r="O4" s="20"/>
      <c r="P4" s="28"/>
      <c r="Q4" s="28"/>
    </row>
    <row r="5" spans="1:17" s="5" customFormat="1" x14ac:dyDescent="0.25">
      <c r="A5" s="5" t="s">
        <v>16</v>
      </c>
      <c r="C5" s="672"/>
      <c r="D5" s="672"/>
      <c r="E5" s="672"/>
      <c r="F5" s="17"/>
      <c r="G5" s="21"/>
      <c r="H5" s="197"/>
      <c r="I5" s="21"/>
      <c r="J5" s="195"/>
      <c r="K5" s="20"/>
      <c r="L5" s="195"/>
      <c r="M5" s="20"/>
      <c r="N5" s="28"/>
      <c r="O5" s="20"/>
      <c r="P5" s="28"/>
      <c r="Q5" s="28"/>
    </row>
    <row r="6" spans="1:17" s="5" customFormat="1" x14ac:dyDescent="0.25">
      <c r="A6" s="5" t="s">
        <v>17</v>
      </c>
      <c r="C6" s="672" t="s">
        <v>425</v>
      </c>
      <c r="D6" s="672"/>
      <c r="E6" s="672"/>
      <c r="F6" s="17"/>
      <c r="G6" s="21"/>
      <c r="H6" s="197"/>
      <c r="I6" s="21"/>
      <c r="J6" s="195"/>
      <c r="K6" s="20"/>
      <c r="L6" s="195"/>
      <c r="M6" s="20"/>
      <c r="N6" s="28"/>
      <c r="O6" s="20"/>
      <c r="P6" s="28"/>
      <c r="Q6" s="28"/>
    </row>
    <row r="7" spans="1:17" s="5" customFormat="1" x14ac:dyDescent="0.25">
      <c r="A7" s="5" t="s">
        <v>18</v>
      </c>
      <c r="C7" s="673"/>
      <c r="D7" s="673"/>
      <c r="E7" s="673"/>
      <c r="F7" s="17"/>
      <c r="G7" s="21"/>
      <c r="H7" s="197"/>
      <c r="I7" s="21"/>
      <c r="J7" s="195"/>
      <c r="K7" s="20"/>
      <c r="L7" s="195"/>
      <c r="M7" s="20"/>
      <c r="N7" s="28"/>
      <c r="O7" s="20"/>
      <c r="P7" s="28"/>
      <c r="Q7" s="28"/>
    </row>
    <row r="8" spans="1:17" s="5" customFormat="1" ht="13.5" thickBot="1" x14ac:dyDescent="0.3">
      <c r="C8" s="197"/>
      <c r="D8" s="197"/>
      <c r="E8" s="197"/>
      <c r="F8" s="17"/>
      <c r="G8" s="21"/>
      <c r="H8" s="197"/>
      <c r="I8" s="21"/>
      <c r="J8" s="195"/>
      <c r="K8" s="20"/>
      <c r="L8" s="195"/>
      <c r="M8" s="20"/>
      <c r="N8" s="28"/>
      <c r="O8" s="20"/>
      <c r="P8" s="28"/>
      <c r="Q8" s="28"/>
    </row>
    <row r="9" spans="1:17" s="5" customFormat="1" ht="13.5" customHeight="1" thickTop="1" x14ac:dyDescent="0.25">
      <c r="A9" s="674" t="s">
        <v>2</v>
      </c>
      <c r="B9" s="677" t="s">
        <v>19</v>
      </c>
      <c r="C9" s="680" t="s">
        <v>20</v>
      </c>
      <c r="D9" s="680"/>
      <c r="E9" s="681" t="s">
        <v>23</v>
      </c>
      <c r="F9" s="680"/>
      <c r="G9" s="682"/>
      <c r="H9" s="656" t="s">
        <v>24</v>
      </c>
      <c r="I9" s="656"/>
      <c r="J9" s="656"/>
      <c r="K9" s="656"/>
      <c r="L9" s="656"/>
      <c r="M9" s="656"/>
      <c r="N9" s="656"/>
      <c r="O9" s="657"/>
      <c r="P9" s="28"/>
      <c r="Q9" s="28"/>
    </row>
    <row r="10" spans="1:17" s="5" customFormat="1" x14ac:dyDescent="0.25">
      <c r="A10" s="675"/>
      <c r="B10" s="678"/>
      <c r="C10" s="38" t="s">
        <v>20</v>
      </c>
      <c r="D10" s="34" t="s">
        <v>22</v>
      </c>
      <c r="E10" s="658" t="s">
        <v>3</v>
      </c>
      <c r="F10" s="659"/>
      <c r="G10" s="662" t="s">
        <v>4</v>
      </c>
      <c r="H10" s="664">
        <v>1</v>
      </c>
      <c r="I10" s="664"/>
      <c r="J10" s="666">
        <v>2</v>
      </c>
      <c r="K10" s="667"/>
      <c r="L10" s="664">
        <v>3</v>
      </c>
      <c r="M10" s="664"/>
      <c r="N10" s="666">
        <v>4</v>
      </c>
      <c r="O10" s="670"/>
      <c r="P10" s="28"/>
      <c r="Q10" s="28"/>
    </row>
    <row r="11" spans="1:17" s="1" customFormat="1" ht="13.5" thickBot="1" x14ac:dyDescent="0.3">
      <c r="A11" s="676"/>
      <c r="B11" s="679"/>
      <c r="C11" s="199" t="s">
        <v>21</v>
      </c>
      <c r="D11" s="60"/>
      <c r="E11" s="660"/>
      <c r="F11" s="661"/>
      <c r="G11" s="663"/>
      <c r="H11" s="665"/>
      <c r="I11" s="665"/>
      <c r="J11" s="668"/>
      <c r="K11" s="669"/>
      <c r="L11" s="665"/>
      <c r="M11" s="665"/>
      <c r="N11" s="668"/>
      <c r="O11" s="671"/>
      <c r="P11" s="27"/>
      <c r="Q11" s="27"/>
    </row>
    <row r="12" spans="1:17" s="5" customFormat="1" x14ac:dyDescent="0.25">
      <c r="A12" s="48"/>
      <c r="B12" s="87"/>
      <c r="C12" s="50"/>
      <c r="D12" s="51"/>
      <c r="E12" s="52"/>
      <c r="F12" s="53"/>
      <c r="G12" s="54"/>
      <c r="H12" s="50"/>
      <c r="I12" s="55"/>
      <c r="J12" s="56"/>
      <c r="K12" s="57"/>
      <c r="L12" s="50"/>
      <c r="M12" s="55"/>
      <c r="N12" s="95"/>
      <c r="O12" s="58"/>
      <c r="P12" s="28"/>
      <c r="Q12" s="28"/>
    </row>
    <row r="13" spans="1:17" s="5" customFormat="1" x14ac:dyDescent="0.25">
      <c r="A13" s="33">
        <v>1</v>
      </c>
      <c r="B13" s="42" t="s">
        <v>188</v>
      </c>
      <c r="C13" s="39"/>
      <c r="D13" s="35">
        <v>48</v>
      </c>
      <c r="E13" s="108">
        <v>129.97999999999999</v>
      </c>
      <c r="F13" s="200" t="s">
        <v>40</v>
      </c>
      <c r="G13" s="44">
        <f>E13*D13</f>
        <v>6239.0399999999991</v>
      </c>
      <c r="H13" s="194">
        <v>12</v>
      </c>
      <c r="I13" s="37">
        <f>H13*E13</f>
        <v>1559.7599999999998</v>
      </c>
      <c r="J13" s="96">
        <v>12</v>
      </c>
      <c r="K13" s="46">
        <f>J13*E13</f>
        <v>1559.7599999999998</v>
      </c>
      <c r="L13" s="194">
        <v>12</v>
      </c>
      <c r="M13" s="37">
        <f>L13*E13</f>
        <v>1559.7599999999998</v>
      </c>
      <c r="N13" s="96">
        <v>12</v>
      </c>
      <c r="O13" s="32">
        <f>N13*E13</f>
        <v>1559.7599999999998</v>
      </c>
      <c r="P13" s="28"/>
      <c r="Q13" s="28"/>
    </row>
    <row r="14" spans="1:17" s="7" customFormat="1" x14ac:dyDescent="0.25">
      <c r="A14" s="33">
        <v>2</v>
      </c>
      <c r="B14" s="42" t="s">
        <v>427</v>
      </c>
      <c r="C14" s="40"/>
      <c r="D14" s="35">
        <v>48</v>
      </c>
      <c r="E14" s="86">
        <v>17.350000000000001</v>
      </c>
      <c r="F14" s="200" t="s">
        <v>212</v>
      </c>
      <c r="G14" s="44">
        <f t="shared" ref="G14:G35" si="0">E14*D14</f>
        <v>832.80000000000007</v>
      </c>
      <c r="H14" s="194">
        <v>12</v>
      </c>
      <c r="I14" s="37">
        <f>H14*E14</f>
        <v>208.20000000000002</v>
      </c>
      <c r="J14" s="96">
        <v>12</v>
      </c>
      <c r="K14" s="46">
        <f>J14*E14</f>
        <v>208.20000000000002</v>
      </c>
      <c r="L14" s="194">
        <v>12</v>
      </c>
      <c r="M14" s="37">
        <f>L14*E14</f>
        <v>208.20000000000002</v>
      </c>
      <c r="N14" s="96">
        <v>12</v>
      </c>
      <c r="O14" s="32">
        <f>N14*E14</f>
        <v>208.20000000000002</v>
      </c>
      <c r="P14" s="28"/>
      <c r="Q14" s="28"/>
    </row>
    <row r="15" spans="1:17" s="7" customFormat="1" x14ac:dyDescent="0.25">
      <c r="A15" s="33">
        <v>3</v>
      </c>
      <c r="B15" s="42" t="s">
        <v>174</v>
      </c>
      <c r="C15" s="40"/>
      <c r="D15" s="35">
        <v>48</v>
      </c>
      <c r="E15" s="86">
        <v>69.78</v>
      </c>
      <c r="F15" s="200" t="s">
        <v>101</v>
      </c>
      <c r="G15" s="44">
        <f t="shared" si="0"/>
        <v>3349.44</v>
      </c>
      <c r="H15" s="194">
        <v>12</v>
      </c>
      <c r="I15" s="37">
        <f>H15*E15</f>
        <v>837.36</v>
      </c>
      <c r="J15" s="96">
        <v>12</v>
      </c>
      <c r="K15" s="46">
        <f>J15*E15</f>
        <v>837.36</v>
      </c>
      <c r="L15" s="194">
        <v>12</v>
      </c>
      <c r="M15" s="37">
        <f>L15*E15</f>
        <v>837.36</v>
      </c>
      <c r="N15" s="96">
        <v>12</v>
      </c>
      <c r="O15" s="32">
        <f>N15*E15</f>
        <v>837.36</v>
      </c>
      <c r="P15" s="28"/>
      <c r="Q15" s="28"/>
    </row>
    <row r="16" spans="1:17" s="7" customFormat="1" x14ac:dyDescent="0.25">
      <c r="A16" s="33">
        <v>4</v>
      </c>
      <c r="B16" s="42" t="s">
        <v>428</v>
      </c>
      <c r="C16" s="40"/>
      <c r="D16" s="35">
        <v>480</v>
      </c>
      <c r="E16" s="86">
        <v>5.18</v>
      </c>
      <c r="F16" s="200" t="s">
        <v>101</v>
      </c>
      <c r="G16" s="44">
        <f t="shared" si="0"/>
        <v>2486.3999999999996</v>
      </c>
      <c r="H16" s="194">
        <v>120</v>
      </c>
      <c r="I16" s="37">
        <f t="shared" ref="I16:I35" si="1">H16*E16</f>
        <v>621.59999999999991</v>
      </c>
      <c r="J16" s="96">
        <v>120</v>
      </c>
      <c r="K16" s="46">
        <f t="shared" ref="K16:K35" si="2">J16*E16</f>
        <v>621.59999999999991</v>
      </c>
      <c r="L16" s="194">
        <v>120</v>
      </c>
      <c r="M16" s="37">
        <f t="shared" ref="M16:M35" si="3">L16*E16</f>
        <v>621.59999999999991</v>
      </c>
      <c r="N16" s="96">
        <v>120</v>
      </c>
      <c r="O16" s="32">
        <f t="shared" ref="O16:O35" si="4">N16*E16</f>
        <v>621.59999999999991</v>
      </c>
      <c r="P16" s="28"/>
      <c r="Q16" s="28"/>
    </row>
    <row r="17" spans="1:17" s="7" customFormat="1" x14ac:dyDescent="0.25">
      <c r="A17" s="33">
        <v>5</v>
      </c>
      <c r="B17" s="42" t="s">
        <v>155</v>
      </c>
      <c r="C17" s="40"/>
      <c r="D17" s="35">
        <v>480</v>
      </c>
      <c r="E17" s="86">
        <v>2.91</v>
      </c>
      <c r="F17" s="200" t="s">
        <v>101</v>
      </c>
      <c r="G17" s="44">
        <f t="shared" si="0"/>
        <v>1396.8000000000002</v>
      </c>
      <c r="H17" s="194">
        <v>120</v>
      </c>
      <c r="I17" s="37">
        <f>H17*E17</f>
        <v>349.20000000000005</v>
      </c>
      <c r="J17" s="96">
        <v>120</v>
      </c>
      <c r="K17" s="46">
        <f>J17*E17</f>
        <v>349.20000000000005</v>
      </c>
      <c r="L17" s="194">
        <v>120</v>
      </c>
      <c r="M17" s="37">
        <f>L17*E17</f>
        <v>349.20000000000005</v>
      </c>
      <c r="N17" s="96">
        <v>120</v>
      </c>
      <c r="O17" s="32">
        <f>N17*E17</f>
        <v>349.20000000000005</v>
      </c>
      <c r="P17" s="28"/>
      <c r="Q17" s="28"/>
    </row>
    <row r="18" spans="1:17" s="7" customFormat="1" x14ac:dyDescent="0.25">
      <c r="A18" s="33">
        <v>6</v>
      </c>
      <c r="B18" s="41" t="s">
        <v>158</v>
      </c>
      <c r="C18" s="39"/>
      <c r="D18" s="35">
        <v>8</v>
      </c>
      <c r="E18" s="108">
        <v>415.33</v>
      </c>
      <c r="F18" s="200" t="s">
        <v>45</v>
      </c>
      <c r="G18" s="44">
        <f t="shared" si="0"/>
        <v>3322.64</v>
      </c>
      <c r="H18" s="194">
        <v>2</v>
      </c>
      <c r="I18" s="37">
        <f t="shared" si="1"/>
        <v>830.66</v>
      </c>
      <c r="J18" s="96">
        <v>2</v>
      </c>
      <c r="K18" s="46">
        <f t="shared" si="2"/>
        <v>830.66</v>
      </c>
      <c r="L18" s="194">
        <v>2</v>
      </c>
      <c r="M18" s="37">
        <f t="shared" si="3"/>
        <v>830.66</v>
      </c>
      <c r="N18" s="96">
        <v>2</v>
      </c>
      <c r="O18" s="32">
        <f t="shared" si="4"/>
        <v>830.66</v>
      </c>
      <c r="P18" s="28"/>
      <c r="Q18" s="28"/>
    </row>
    <row r="19" spans="1:17" s="7" customFormat="1" x14ac:dyDescent="0.25">
      <c r="A19" s="33">
        <v>7</v>
      </c>
      <c r="B19" s="42" t="s">
        <v>429</v>
      </c>
      <c r="C19" s="40"/>
      <c r="D19" s="35">
        <v>6</v>
      </c>
      <c r="E19" s="86">
        <v>100</v>
      </c>
      <c r="F19" s="200" t="s">
        <v>45</v>
      </c>
      <c r="G19" s="44">
        <f t="shared" si="0"/>
        <v>600</v>
      </c>
      <c r="H19" s="194">
        <v>2</v>
      </c>
      <c r="I19" s="37">
        <f t="shared" si="1"/>
        <v>200</v>
      </c>
      <c r="J19" s="96">
        <v>1</v>
      </c>
      <c r="K19" s="46">
        <f t="shared" si="2"/>
        <v>100</v>
      </c>
      <c r="L19" s="194">
        <v>2</v>
      </c>
      <c r="M19" s="37">
        <f t="shared" si="3"/>
        <v>200</v>
      </c>
      <c r="N19" s="96">
        <v>1</v>
      </c>
      <c r="O19" s="32">
        <f t="shared" si="4"/>
        <v>100</v>
      </c>
      <c r="P19" s="28"/>
      <c r="Q19" s="28"/>
    </row>
    <row r="20" spans="1:17" s="7" customFormat="1" x14ac:dyDescent="0.25">
      <c r="A20" s="33">
        <v>8</v>
      </c>
      <c r="B20" s="42" t="s">
        <v>440</v>
      </c>
      <c r="C20" s="40"/>
      <c r="D20" s="35">
        <v>24</v>
      </c>
      <c r="E20" s="86">
        <v>96.51</v>
      </c>
      <c r="F20" s="200" t="s">
        <v>45</v>
      </c>
      <c r="G20" s="44">
        <f t="shared" si="0"/>
        <v>2316.2400000000002</v>
      </c>
      <c r="H20" s="194">
        <v>6</v>
      </c>
      <c r="I20" s="37">
        <f t="shared" si="1"/>
        <v>579.06000000000006</v>
      </c>
      <c r="J20" s="96">
        <v>6</v>
      </c>
      <c r="K20" s="46">
        <f t="shared" si="2"/>
        <v>579.06000000000006</v>
      </c>
      <c r="L20" s="194">
        <v>6</v>
      </c>
      <c r="M20" s="37">
        <f t="shared" si="3"/>
        <v>579.06000000000006</v>
      </c>
      <c r="N20" s="96">
        <v>6</v>
      </c>
      <c r="O20" s="32">
        <f t="shared" si="4"/>
        <v>579.06000000000006</v>
      </c>
      <c r="P20" s="28"/>
      <c r="Q20" s="28"/>
    </row>
    <row r="21" spans="1:17" s="7" customFormat="1" x14ac:dyDescent="0.25">
      <c r="A21" s="33">
        <v>9</v>
      </c>
      <c r="B21" s="42" t="s">
        <v>430</v>
      </c>
      <c r="C21" s="40"/>
      <c r="D21" s="35">
        <v>48</v>
      </c>
      <c r="E21" s="86"/>
      <c r="F21" s="200" t="s">
        <v>101</v>
      </c>
      <c r="G21" s="44"/>
      <c r="H21" s="194">
        <v>12</v>
      </c>
      <c r="I21" s="37">
        <f t="shared" si="1"/>
        <v>0</v>
      </c>
      <c r="J21" s="96">
        <v>12</v>
      </c>
      <c r="K21" s="46">
        <f t="shared" si="2"/>
        <v>0</v>
      </c>
      <c r="L21" s="194">
        <v>12</v>
      </c>
      <c r="M21" s="37">
        <f t="shared" si="3"/>
        <v>0</v>
      </c>
      <c r="N21" s="96">
        <v>12</v>
      </c>
      <c r="O21" s="32">
        <f t="shared" si="4"/>
        <v>0</v>
      </c>
      <c r="P21" s="28"/>
      <c r="Q21" s="28"/>
    </row>
    <row r="22" spans="1:17" s="7" customFormat="1" x14ac:dyDescent="0.25">
      <c r="A22" s="33">
        <v>10</v>
      </c>
      <c r="B22" s="42" t="s">
        <v>242</v>
      </c>
      <c r="C22" s="40"/>
      <c r="D22" s="35">
        <v>4</v>
      </c>
      <c r="E22" s="86">
        <v>276.64</v>
      </c>
      <c r="F22" s="200" t="s">
        <v>101</v>
      </c>
      <c r="G22" s="44">
        <f t="shared" si="0"/>
        <v>1106.56</v>
      </c>
      <c r="H22" s="194">
        <v>1</v>
      </c>
      <c r="I22" s="37">
        <f t="shared" si="1"/>
        <v>276.64</v>
      </c>
      <c r="J22" s="96">
        <v>1</v>
      </c>
      <c r="K22" s="46">
        <f t="shared" si="2"/>
        <v>276.64</v>
      </c>
      <c r="L22" s="194">
        <v>1</v>
      </c>
      <c r="M22" s="37">
        <f t="shared" si="3"/>
        <v>276.64</v>
      </c>
      <c r="N22" s="96">
        <v>1</v>
      </c>
      <c r="O22" s="32">
        <f t="shared" si="4"/>
        <v>276.64</v>
      </c>
      <c r="P22" s="28"/>
      <c r="Q22" s="28"/>
    </row>
    <row r="23" spans="1:17" s="7" customFormat="1" x14ac:dyDescent="0.25">
      <c r="A23" s="33">
        <v>11</v>
      </c>
      <c r="B23" s="42" t="s">
        <v>431</v>
      </c>
      <c r="C23" s="40"/>
      <c r="D23" s="35">
        <v>12</v>
      </c>
      <c r="E23" s="86">
        <v>47.82</v>
      </c>
      <c r="F23" s="200" t="s">
        <v>57</v>
      </c>
      <c r="G23" s="44">
        <f t="shared" si="0"/>
        <v>573.84</v>
      </c>
      <c r="H23" s="194">
        <v>3</v>
      </c>
      <c r="I23" s="37">
        <f t="shared" si="1"/>
        <v>143.46</v>
      </c>
      <c r="J23" s="96">
        <v>3</v>
      </c>
      <c r="K23" s="46">
        <f t="shared" si="2"/>
        <v>143.46</v>
      </c>
      <c r="L23" s="194">
        <v>3</v>
      </c>
      <c r="M23" s="37">
        <f t="shared" si="3"/>
        <v>143.46</v>
      </c>
      <c r="N23" s="96">
        <v>3</v>
      </c>
      <c r="O23" s="32">
        <f t="shared" si="4"/>
        <v>143.46</v>
      </c>
      <c r="P23" s="28"/>
      <c r="Q23" s="28"/>
    </row>
    <row r="24" spans="1:17" s="7" customFormat="1" x14ac:dyDescent="0.25">
      <c r="A24" s="33">
        <v>12</v>
      </c>
      <c r="B24" s="42" t="s">
        <v>432</v>
      </c>
      <c r="C24" s="40"/>
      <c r="D24" s="35">
        <v>12</v>
      </c>
      <c r="E24" s="86">
        <v>12.74</v>
      </c>
      <c r="F24" s="200" t="s">
        <v>45</v>
      </c>
      <c r="G24" s="44">
        <f t="shared" si="0"/>
        <v>152.88</v>
      </c>
      <c r="H24" s="194">
        <v>3</v>
      </c>
      <c r="I24" s="37">
        <f t="shared" si="1"/>
        <v>38.22</v>
      </c>
      <c r="J24" s="96">
        <v>3</v>
      </c>
      <c r="K24" s="46">
        <f t="shared" si="2"/>
        <v>38.22</v>
      </c>
      <c r="L24" s="194">
        <v>3</v>
      </c>
      <c r="M24" s="37">
        <f t="shared" si="3"/>
        <v>38.22</v>
      </c>
      <c r="N24" s="96">
        <v>3</v>
      </c>
      <c r="O24" s="32">
        <f t="shared" si="4"/>
        <v>38.22</v>
      </c>
      <c r="P24" s="28"/>
      <c r="Q24" s="28"/>
    </row>
    <row r="25" spans="1:17" s="7" customFormat="1" x14ac:dyDescent="0.25">
      <c r="A25" s="33">
        <v>13</v>
      </c>
      <c r="B25" s="42" t="s">
        <v>433</v>
      </c>
      <c r="C25" s="40"/>
      <c r="D25" s="35">
        <v>4</v>
      </c>
      <c r="E25" s="86">
        <v>78.92</v>
      </c>
      <c r="F25" s="200" t="s">
        <v>45</v>
      </c>
      <c r="G25" s="44">
        <f t="shared" si="0"/>
        <v>315.68</v>
      </c>
      <c r="H25" s="194">
        <v>1</v>
      </c>
      <c r="I25" s="37">
        <f t="shared" si="1"/>
        <v>78.92</v>
      </c>
      <c r="J25" s="96">
        <v>1</v>
      </c>
      <c r="K25" s="46">
        <f t="shared" si="2"/>
        <v>78.92</v>
      </c>
      <c r="L25" s="194">
        <v>1</v>
      </c>
      <c r="M25" s="37">
        <f t="shared" si="3"/>
        <v>78.92</v>
      </c>
      <c r="N25" s="96">
        <v>1</v>
      </c>
      <c r="O25" s="32">
        <f t="shared" si="4"/>
        <v>78.92</v>
      </c>
      <c r="P25" s="28"/>
      <c r="Q25" s="28"/>
    </row>
    <row r="26" spans="1:17" s="7" customFormat="1" x14ac:dyDescent="0.25">
      <c r="A26" s="33">
        <v>14</v>
      </c>
      <c r="B26" s="42" t="s">
        <v>434</v>
      </c>
      <c r="C26" s="40"/>
      <c r="D26" s="35">
        <v>8</v>
      </c>
      <c r="E26" s="86">
        <v>96.72</v>
      </c>
      <c r="F26" s="200" t="s">
        <v>45</v>
      </c>
      <c r="G26" s="44">
        <f t="shared" si="0"/>
        <v>773.76</v>
      </c>
      <c r="H26" s="194">
        <v>2</v>
      </c>
      <c r="I26" s="37">
        <f t="shared" si="1"/>
        <v>193.44</v>
      </c>
      <c r="J26" s="96">
        <v>2</v>
      </c>
      <c r="K26" s="46">
        <f t="shared" si="2"/>
        <v>193.44</v>
      </c>
      <c r="L26" s="194">
        <v>2</v>
      </c>
      <c r="M26" s="37">
        <f t="shared" si="3"/>
        <v>193.44</v>
      </c>
      <c r="N26" s="96">
        <v>2</v>
      </c>
      <c r="O26" s="32">
        <f t="shared" si="4"/>
        <v>193.44</v>
      </c>
      <c r="P26" s="28"/>
      <c r="Q26" s="28"/>
    </row>
    <row r="27" spans="1:17" s="7" customFormat="1" x14ac:dyDescent="0.25">
      <c r="A27" s="33">
        <v>15</v>
      </c>
      <c r="B27" s="42" t="s">
        <v>435</v>
      </c>
      <c r="C27" s="40"/>
      <c r="D27" s="35">
        <v>4</v>
      </c>
      <c r="E27" s="86">
        <v>18.2</v>
      </c>
      <c r="F27" s="200" t="s">
        <v>105</v>
      </c>
      <c r="G27" s="44">
        <f t="shared" si="0"/>
        <v>72.8</v>
      </c>
      <c r="H27" s="194">
        <v>1</v>
      </c>
      <c r="I27" s="37">
        <f t="shared" si="1"/>
        <v>18.2</v>
      </c>
      <c r="J27" s="96">
        <v>1</v>
      </c>
      <c r="K27" s="46">
        <f t="shared" si="2"/>
        <v>18.2</v>
      </c>
      <c r="L27" s="194">
        <v>1</v>
      </c>
      <c r="M27" s="37">
        <f t="shared" si="3"/>
        <v>18.2</v>
      </c>
      <c r="N27" s="96">
        <v>1</v>
      </c>
      <c r="O27" s="32">
        <f t="shared" si="4"/>
        <v>18.2</v>
      </c>
      <c r="P27" s="28"/>
      <c r="Q27" s="28"/>
    </row>
    <row r="28" spans="1:17" s="7" customFormat="1" x14ac:dyDescent="0.25">
      <c r="A28" s="33">
        <v>16</v>
      </c>
      <c r="B28" s="42" t="s">
        <v>436</v>
      </c>
      <c r="C28" s="40"/>
      <c r="D28" s="35">
        <v>24</v>
      </c>
      <c r="E28" s="86">
        <v>35</v>
      </c>
      <c r="F28" s="200" t="s">
        <v>57</v>
      </c>
      <c r="G28" s="44">
        <f t="shared" si="0"/>
        <v>840</v>
      </c>
      <c r="H28" s="194">
        <v>6</v>
      </c>
      <c r="I28" s="37">
        <f t="shared" si="1"/>
        <v>210</v>
      </c>
      <c r="J28" s="96">
        <v>6</v>
      </c>
      <c r="K28" s="46">
        <f t="shared" si="2"/>
        <v>210</v>
      </c>
      <c r="L28" s="194">
        <v>6</v>
      </c>
      <c r="M28" s="37">
        <f t="shared" si="3"/>
        <v>210</v>
      </c>
      <c r="N28" s="96">
        <v>6</v>
      </c>
      <c r="O28" s="32">
        <f t="shared" si="4"/>
        <v>210</v>
      </c>
      <c r="P28" s="28"/>
      <c r="Q28" s="28"/>
    </row>
    <row r="29" spans="1:17" s="7" customFormat="1" x14ac:dyDescent="0.25">
      <c r="A29" s="33">
        <v>17</v>
      </c>
      <c r="B29" s="42" t="s">
        <v>65</v>
      </c>
      <c r="C29" s="40"/>
      <c r="D29" s="35">
        <v>12</v>
      </c>
      <c r="E29" s="86">
        <v>15.6</v>
      </c>
      <c r="F29" s="200" t="s">
        <v>101</v>
      </c>
      <c r="G29" s="44">
        <f t="shared" si="0"/>
        <v>187.2</v>
      </c>
      <c r="H29" s="194">
        <v>3</v>
      </c>
      <c r="I29" s="37">
        <f t="shared" si="1"/>
        <v>46.8</v>
      </c>
      <c r="J29" s="96">
        <v>3</v>
      </c>
      <c r="K29" s="46">
        <f t="shared" si="2"/>
        <v>46.8</v>
      </c>
      <c r="L29" s="194">
        <v>3</v>
      </c>
      <c r="M29" s="37">
        <f t="shared" si="3"/>
        <v>46.8</v>
      </c>
      <c r="N29" s="96">
        <v>3</v>
      </c>
      <c r="O29" s="32">
        <f t="shared" si="4"/>
        <v>46.8</v>
      </c>
      <c r="P29" s="28"/>
      <c r="Q29" s="28"/>
    </row>
    <row r="30" spans="1:17" s="7" customFormat="1" x14ac:dyDescent="0.25">
      <c r="A30" s="33">
        <v>18</v>
      </c>
      <c r="B30" s="42" t="s">
        <v>437</v>
      </c>
      <c r="C30" s="40"/>
      <c r="D30" s="35">
        <v>48</v>
      </c>
      <c r="E30" s="86">
        <v>114.51</v>
      </c>
      <c r="F30" s="200" t="s">
        <v>40</v>
      </c>
      <c r="G30" s="44">
        <f t="shared" si="0"/>
        <v>5496.4800000000005</v>
      </c>
      <c r="H30" s="194">
        <v>12</v>
      </c>
      <c r="I30" s="37">
        <f t="shared" si="1"/>
        <v>1374.1200000000001</v>
      </c>
      <c r="J30" s="96">
        <v>12</v>
      </c>
      <c r="K30" s="46">
        <f t="shared" si="2"/>
        <v>1374.1200000000001</v>
      </c>
      <c r="L30" s="194">
        <v>12</v>
      </c>
      <c r="M30" s="37">
        <f t="shared" si="3"/>
        <v>1374.1200000000001</v>
      </c>
      <c r="N30" s="96">
        <v>12</v>
      </c>
      <c r="O30" s="32">
        <f t="shared" si="4"/>
        <v>1374.1200000000001</v>
      </c>
      <c r="P30" s="28"/>
      <c r="Q30" s="28"/>
    </row>
    <row r="31" spans="1:17" s="7" customFormat="1" x14ac:dyDescent="0.25">
      <c r="A31" s="33">
        <v>19</v>
      </c>
      <c r="B31" s="42" t="s">
        <v>438</v>
      </c>
      <c r="C31" s="40"/>
      <c r="D31" s="35">
        <v>28</v>
      </c>
      <c r="E31" s="86">
        <v>43.99</v>
      </c>
      <c r="F31" s="200" t="s">
        <v>57</v>
      </c>
      <c r="G31" s="44">
        <f t="shared" si="0"/>
        <v>1231.72</v>
      </c>
      <c r="H31" s="194">
        <v>7</v>
      </c>
      <c r="I31" s="37">
        <f t="shared" si="1"/>
        <v>307.93</v>
      </c>
      <c r="J31" s="96">
        <v>7</v>
      </c>
      <c r="K31" s="46">
        <f t="shared" si="2"/>
        <v>307.93</v>
      </c>
      <c r="L31" s="194">
        <v>7</v>
      </c>
      <c r="M31" s="37">
        <f t="shared" si="3"/>
        <v>307.93</v>
      </c>
      <c r="N31" s="96">
        <v>7</v>
      </c>
      <c r="O31" s="32">
        <f t="shared" si="4"/>
        <v>307.93</v>
      </c>
      <c r="P31" s="28"/>
      <c r="Q31" s="28"/>
    </row>
    <row r="32" spans="1:17" s="7" customFormat="1" x14ac:dyDescent="0.25">
      <c r="A32" s="33">
        <v>20</v>
      </c>
      <c r="B32" s="82" t="s">
        <v>439</v>
      </c>
      <c r="C32" s="40"/>
      <c r="D32" s="35">
        <v>24</v>
      </c>
      <c r="E32" s="86">
        <v>35</v>
      </c>
      <c r="F32" s="201" t="s">
        <v>57</v>
      </c>
      <c r="G32" s="44">
        <f t="shared" si="0"/>
        <v>840</v>
      </c>
      <c r="H32" s="194">
        <v>6</v>
      </c>
      <c r="I32" s="37">
        <f t="shared" si="1"/>
        <v>210</v>
      </c>
      <c r="J32" s="96">
        <v>6</v>
      </c>
      <c r="K32" s="46">
        <f t="shared" si="2"/>
        <v>210</v>
      </c>
      <c r="L32" s="194">
        <v>6</v>
      </c>
      <c r="M32" s="37">
        <f t="shared" si="3"/>
        <v>210</v>
      </c>
      <c r="N32" s="96">
        <v>6</v>
      </c>
      <c r="O32" s="32">
        <f t="shared" si="4"/>
        <v>210</v>
      </c>
      <c r="P32" s="28"/>
      <c r="Q32" s="28"/>
    </row>
    <row r="33" spans="1:17" s="7" customFormat="1" x14ac:dyDescent="0.25">
      <c r="A33" s="33">
        <v>21</v>
      </c>
      <c r="B33" s="210" t="s">
        <v>441</v>
      </c>
      <c r="C33" s="65"/>
      <c r="D33" s="92">
        <v>8</v>
      </c>
      <c r="E33" s="93">
        <v>12.41</v>
      </c>
      <c r="F33" s="211" t="s">
        <v>101</v>
      </c>
      <c r="G33" s="44">
        <f t="shared" si="0"/>
        <v>99.28</v>
      </c>
      <c r="H33" s="212">
        <v>2</v>
      </c>
      <c r="I33" s="37">
        <f t="shared" si="1"/>
        <v>24.82</v>
      </c>
      <c r="J33" s="97">
        <v>2</v>
      </c>
      <c r="K33" s="46">
        <f t="shared" si="2"/>
        <v>24.82</v>
      </c>
      <c r="L33" s="212">
        <v>2</v>
      </c>
      <c r="M33" s="37">
        <f t="shared" si="3"/>
        <v>24.82</v>
      </c>
      <c r="N33" s="97">
        <v>2</v>
      </c>
      <c r="O33" s="32">
        <f t="shared" si="4"/>
        <v>24.82</v>
      </c>
      <c r="P33" s="28"/>
      <c r="Q33" s="28"/>
    </row>
    <row r="34" spans="1:17" s="7" customFormat="1" x14ac:dyDescent="0.25">
      <c r="A34" s="33">
        <v>22</v>
      </c>
      <c r="B34" s="210" t="s">
        <v>442</v>
      </c>
      <c r="C34" s="65"/>
      <c r="D34" s="92">
        <v>4</v>
      </c>
      <c r="E34" s="93">
        <v>82.16</v>
      </c>
      <c r="F34" s="211" t="s">
        <v>101</v>
      </c>
      <c r="G34" s="44">
        <f t="shared" si="0"/>
        <v>328.64</v>
      </c>
      <c r="H34" s="212">
        <v>1</v>
      </c>
      <c r="I34" s="37">
        <f t="shared" si="1"/>
        <v>82.16</v>
      </c>
      <c r="J34" s="97">
        <v>1</v>
      </c>
      <c r="K34" s="46">
        <f t="shared" si="2"/>
        <v>82.16</v>
      </c>
      <c r="L34" s="212">
        <v>1</v>
      </c>
      <c r="M34" s="37">
        <f t="shared" si="3"/>
        <v>82.16</v>
      </c>
      <c r="N34" s="97">
        <v>1</v>
      </c>
      <c r="O34" s="32">
        <f t="shared" si="4"/>
        <v>82.16</v>
      </c>
      <c r="P34" s="28"/>
      <c r="Q34" s="28"/>
    </row>
    <row r="35" spans="1:17" s="7" customFormat="1" ht="13.5" thickBot="1" x14ac:dyDescent="0.3">
      <c r="A35" s="33">
        <v>23</v>
      </c>
      <c r="B35" s="64" t="s">
        <v>203</v>
      </c>
      <c r="C35" s="65"/>
      <c r="D35" s="66">
        <v>60</v>
      </c>
      <c r="E35" s="93">
        <v>10.9</v>
      </c>
      <c r="F35" s="68" t="s">
        <v>101</v>
      </c>
      <c r="G35" s="44">
        <f t="shared" si="0"/>
        <v>654</v>
      </c>
      <c r="H35" s="70">
        <v>20</v>
      </c>
      <c r="I35" s="37">
        <f t="shared" si="1"/>
        <v>218</v>
      </c>
      <c r="J35" s="72">
        <v>10</v>
      </c>
      <c r="K35" s="46">
        <f t="shared" si="2"/>
        <v>109</v>
      </c>
      <c r="L35" s="70">
        <v>20</v>
      </c>
      <c r="M35" s="37">
        <f t="shared" si="3"/>
        <v>218</v>
      </c>
      <c r="N35" s="97">
        <v>10</v>
      </c>
      <c r="O35" s="32">
        <f t="shared" si="4"/>
        <v>109</v>
      </c>
      <c r="P35" s="28"/>
      <c r="Q35" s="28"/>
    </row>
    <row r="36" spans="1:17" s="7" customFormat="1" ht="14.25" thickTop="1" thickBot="1" x14ac:dyDescent="0.3">
      <c r="A36" s="74"/>
      <c r="B36" s="81" t="s">
        <v>77</v>
      </c>
      <c r="C36" s="76"/>
      <c r="D36" s="77"/>
      <c r="E36" s="78"/>
      <c r="F36" s="79"/>
      <c r="G36" s="80">
        <f>SUM(G13:G35)</f>
        <v>33216.199999999997</v>
      </c>
      <c r="H36" s="76"/>
      <c r="I36" s="80">
        <f>SUM(I13:I35)</f>
        <v>8408.5499999999993</v>
      </c>
      <c r="J36" s="78"/>
      <c r="K36" s="80">
        <f>SUM(K13:K35)</f>
        <v>8199.5499999999993</v>
      </c>
      <c r="L36" s="76"/>
      <c r="M36" s="80">
        <f>SUM(M13:M35)</f>
        <v>8408.5499999999993</v>
      </c>
      <c r="N36" s="98"/>
      <c r="O36" s="80">
        <f>SUM(O13:O35)</f>
        <v>8199.5499999999993</v>
      </c>
      <c r="P36" s="28"/>
      <c r="Q36" s="28"/>
    </row>
    <row r="37" spans="1:17" s="7" customFormat="1" ht="13.5" thickTop="1" x14ac:dyDescent="0.25">
      <c r="A37" s="8" t="s">
        <v>5</v>
      </c>
      <c r="B37" s="9"/>
      <c r="C37" s="197"/>
      <c r="D37" s="9" t="s">
        <v>6</v>
      </c>
      <c r="E37" s="9"/>
      <c r="F37" s="17"/>
      <c r="G37" s="22"/>
      <c r="H37" s="197"/>
      <c r="I37" s="22"/>
      <c r="J37" s="197"/>
      <c r="K37" s="22"/>
      <c r="L37" s="26"/>
      <c r="M37" s="23" t="s">
        <v>7</v>
      </c>
      <c r="N37" s="29"/>
      <c r="O37" s="23"/>
      <c r="P37" s="28"/>
      <c r="Q37" s="28"/>
    </row>
    <row r="38" spans="1:17" s="7" customFormat="1" x14ac:dyDescent="0.25">
      <c r="A38" s="8"/>
      <c r="B38" s="8"/>
      <c r="C38" s="4"/>
      <c r="D38" s="8" t="s">
        <v>8</v>
      </c>
      <c r="E38" s="8"/>
      <c r="F38" s="19"/>
      <c r="G38" s="23"/>
      <c r="H38" s="4"/>
      <c r="I38" s="23"/>
      <c r="J38" s="4"/>
      <c r="K38" s="23"/>
      <c r="L38" s="4"/>
      <c r="M38" s="23"/>
      <c r="N38" s="31"/>
      <c r="O38" s="23"/>
      <c r="P38" s="28"/>
      <c r="Q38" s="28"/>
    </row>
    <row r="39" spans="1:17" s="9" customFormat="1" x14ac:dyDescent="0.25">
      <c r="A39" s="8"/>
      <c r="B39" s="8"/>
      <c r="C39" s="4"/>
      <c r="D39" s="4"/>
      <c r="E39" s="8"/>
      <c r="F39" s="19"/>
      <c r="G39" s="23"/>
      <c r="H39" s="4"/>
      <c r="I39" s="23"/>
      <c r="J39" s="4"/>
      <c r="K39" s="23"/>
      <c r="L39" s="4"/>
      <c r="M39" s="23"/>
      <c r="N39" s="31"/>
      <c r="O39" s="23"/>
      <c r="P39" s="28"/>
      <c r="Q39" s="28"/>
    </row>
    <row r="40" spans="1:17" x14ac:dyDescent="0.25">
      <c r="P40" s="28"/>
      <c r="Q40" s="28"/>
    </row>
    <row r="41" spans="1:17" s="5" customFormat="1" x14ac:dyDescent="0.25">
      <c r="A41" s="652" t="s">
        <v>426</v>
      </c>
      <c r="B41" s="652"/>
      <c r="C41" s="195"/>
      <c r="D41" s="653" t="s">
        <v>9</v>
      </c>
      <c r="E41" s="653"/>
      <c r="F41" s="653"/>
      <c r="G41" s="20"/>
      <c r="H41" s="653" t="s">
        <v>10</v>
      </c>
      <c r="I41" s="653"/>
      <c r="J41" s="653"/>
      <c r="K41" s="20"/>
      <c r="L41" s="195"/>
      <c r="M41" s="653" t="s">
        <v>25</v>
      </c>
      <c r="N41" s="653"/>
      <c r="O41" s="653"/>
      <c r="P41" s="28"/>
      <c r="Q41" s="28"/>
    </row>
    <row r="42" spans="1:17" s="12" customFormat="1" x14ac:dyDescent="0.25">
      <c r="A42" s="654" t="s">
        <v>11</v>
      </c>
      <c r="B42" s="654"/>
      <c r="C42" s="196"/>
      <c r="D42" s="655" t="s">
        <v>12</v>
      </c>
      <c r="E42" s="655"/>
      <c r="F42" s="655"/>
      <c r="G42" s="24"/>
      <c r="H42" s="655" t="s">
        <v>13</v>
      </c>
      <c r="I42" s="655"/>
      <c r="J42" s="655"/>
      <c r="K42" s="24"/>
      <c r="L42" s="196"/>
      <c r="M42" s="655" t="s">
        <v>26</v>
      </c>
      <c r="N42" s="655"/>
      <c r="O42" s="655"/>
      <c r="P42" s="28"/>
      <c r="Q42" s="28"/>
    </row>
    <row r="43" spans="1:17" s="12" customFormat="1" x14ac:dyDescent="0.25">
      <c r="A43" s="198"/>
      <c r="B43" s="198"/>
      <c r="C43" s="196"/>
      <c r="D43" s="196"/>
      <c r="E43" s="196"/>
      <c r="F43" s="202"/>
      <c r="G43" s="24"/>
      <c r="H43" s="196"/>
      <c r="I43" s="25"/>
      <c r="J43" s="196"/>
      <c r="K43" s="24"/>
      <c r="L43" s="196"/>
      <c r="M43" s="25"/>
      <c r="N43" s="30"/>
      <c r="O43" s="25"/>
      <c r="P43" s="28"/>
      <c r="Q43" s="28"/>
    </row>
    <row r="44" spans="1:17" s="12" customFormat="1" x14ac:dyDescent="0.25">
      <c r="A44" s="198"/>
      <c r="B44" s="198"/>
      <c r="C44" s="196"/>
      <c r="D44" s="196"/>
      <c r="E44" s="196"/>
      <c r="F44" s="202"/>
      <c r="G44" s="24"/>
      <c r="H44" s="196"/>
      <c r="I44" s="25"/>
      <c r="J44" s="196"/>
      <c r="K44" s="24"/>
      <c r="L44" s="196"/>
      <c r="M44" s="25"/>
      <c r="N44" s="30"/>
      <c r="O44" s="25"/>
      <c r="P44" s="28"/>
      <c r="Q44" s="28"/>
    </row>
  </sheetData>
  <mergeCells count="26">
    <mergeCell ref="A42:B42"/>
    <mergeCell ref="D42:F42"/>
    <mergeCell ref="H42:J42"/>
    <mergeCell ref="M42:O42"/>
    <mergeCell ref="L10:M11"/>
    <mergeCell ref="N10:O11"/>
    <mergeCell ref="A41:B41"/>
    <mergeCell ref="D41:F41"/>
    <mergeCell ref="H41:J41"/>
    <mergeCell ref="M41:O41"/>
    <mergeCell ref="C7:E7"/>
    <mergeCell ref="A9:A11"/>
    <mergeCell ref="B9:B11"/>
    <mergeCell ref="C9:D9"/>
    <mergeCell ref="E9:G9"/>
    <mergeCell ref="H9:O9"/>
    <mergeCell ref="E10:F11"/>
    <mergeCell ref="G10:G11"/>
    <mergeCell ref="H10:I11"/>
    <mergeCell ref="J10:K11"/>
    <mergeCell ref="C6:E6"/>
    <mergeCell ref="A1:O1"/>
    <mergeCell ref="A2:O2"/>
    <mergeCell ref="C4:E4"/>
    <mergeCell ref="F4:I4"/>
    <mergeCell ref="C5:E5"/>
  </mergeCells>
  <pageMargins left="0.44791666666666702" right="0.38541666666666702" top="0.75" bottom="0.47916666666666702" header="0.3" footer="0.3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12</vt:i4>
      </vt:variant>
    </vt:vector>
  </HeadingPairs>
  <TitlesOfParts>
    <vt:vector size="58" baseType="lpstr">
      <vt:lpstr>ASSESSOR</vt:lpstr>
      <vt:lpstr>BUDGET OFFICE</vt:lpstr>
      <vt:lpstr>PDAO</vt:lpstr>
      <vt:lpstr>SLAUGHTER</vt:lpstr>
      <vt:lpstr>Bus Terminal</vt:lpstr>
      <vt:lpstr>BIR</vt:lpstr>
      <vt:lpstr>DARMO</vt:lpstr>
      <vt:lpstr>COA</vt:lpstr>
      <vt:lpstr>TRIAL COURT</vt:lpstr>
      <vt:lpstr>Internal Audit Service</vt:lpstr>
      <vt:lpstr>PCC</vt:lpstr>
      <vt:lpstr>GSO</vt:lpstr>
      <vt:lpstr>Library</vt:lpstr>
      <vt:lpstr>VMO</vt:lpstr>
      <vt:lpstr>SB</vt:lpstr>
      <vt:lpstr>ENGINEERING</vt:lpstr>
      <vt:lpstr>HRMO</vt:lpstr>
      <vt:lpstr>DILG</vt:lpstr>
      <vt:lpstr>PNP</vt:lpstr>
      <vt:lpstr>NUTRITION OFFICE</vt:lpstr>
      <vt:lpstr>BJMP</vt:lpstr>
      <vt:lpstr>DTI</vt:lpstr>
      <vt:lpstr>MDRRMO</vt:lpstr>
      <vt:lpstr>TERMINAL</vt:lpstr>
      <vt:lpstr>MENRO</vt:lpstr>
      <vt:lpstr>TOURISM</vt:lpstr>
      <vt:lpstr>AGRICULTURE</vt:lpstr>
      <vt:lpstr>BFP</vt:lpstr>
      <vt:lpstr>SB SEC</vt:lpstr>
      <vt:lpstr>COMELEC</vt:lpstr>
      <vt:lpstr>MCR</vt:lpstr>
      <vt:lpstr>POWASA</vt:lpstr>
      <vt:lpstr>MARKET</vt:lpstr>
      <vt:lpstr>BOOKKEEPER</vt:lpstr>
      <vt:lpstr>MTO</vt:lpstr>
      <vt:lpstr>MPDO</vt:lpstr>
      <vt:lpstr>MHO</vt:lpstr>
      <vt:lpstr>Mayor's Office</vt:lpstr>
      <vt:lpstr>ACCOUNTING</vt:lpstr>
      <vt:lpstr>BAC</vt:lpstr>
      <vt:lpstr>MSWDO</vt:lpstr>
      <vt:lpstr>NORTH</vt:lpstr>
      <vt:lpstr>SENIOR CITIZEN</vt:lpstr>
      <vt:lpstr>LYDO</vt:lpstr>
      <vt:lpstr>Sheet2</vt:lpstr>
      <vt:lpstr>Sheet1</vt:lpstr>
      <vt:lpstr>ASSESSOR!Print_Titles</vt:lpstr>
      <vt:lpstr>BFP!Print_Titles</vt:lpstr>
      <vt:lpstr>BJMP!Print_Titles</vt:lpstr>
      <vt:lpstr>'BUDGET OFFICE'!Print_Titles</vt:lpstr>
      <vt:lpstr>GSO!Print_Titles</vt:lpstr>
      <vt:lpstr>'Internal Audit Service'!Print_Titles</vt:lpstr>
      <vt:lpstr>Library!Print_Titles</vt:lpstr>
      <vt:lpstr>MARKET!Print_Titles</vt:lpstr>
      <vt:lpstr>MPDO!Print_Titles</vt:lpstr>
      <vt:lpstr>'SB SEC'!Print_Titles</vt:lpstr>
      <vt:lpstr>TERMINAL!Print_Titles</vt:lpstr>
      <vt:lpstr>'TRIAL COURT'!Print_Titles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Supply Office</dc:creator>
  <cp:lastModifiedBy>BAC Office</cp:lastModifiedBy>
  <cp:lastPrinted>2010-12-16T22:01:48Z</cp:lastPrinted>
  <dcterms:created xsi:type="dcterms:W3CDTF">2019-09-06T02:35:18Z</dcterms:created>
  <dcterms:modified xsi:type="dcterms:W3CDTF">2021-07-13T01:13:15Z</dcterms:modified>
</cp:coreProperties>
</file>